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RZavadil\SynologyDrive\zakázky\rozpočty\Ateliér DPK\archiv\Brno_Přestavba železničního uzl Brno - prodloužení ul. Kalová\rozpocet\"/>
    </mc:Choice>
  </mc:AlternateContent>
  <bookViews>
    <workbookView xWindow="0" yWindow="0" windowWidth="0" windowHeight="0"/>
  </bookViews>
  <sheets>
    <sheet name="Rekapitulace stavby" sheetId="1" r:id="rId1"/>
    <sheet name="SO 001 - Vedlejší rozpočt..." sheetId="2" r:id="rId2"/>
    <sheet name="SO 06-06-66 - Veřejné osv..." sheetId="3" r:id="rId3"/>
    <sheet name="SO 06-15-64 - Kabelovod v..." sheetId="4" r:id="rId4"/>
    <sheet name="SO 06-18-137.1 - Větev 4 ..." sheetId="5" r:id="rId5"/>
    <sheet name="SO 06-18-137.2 - Větev 4 ..." sheetId="6" r:id="rId6"/>
    <sheet name="SO 06-22-206 - Větev 4-1...." sheetId="7" r:id="rId7"/>
    <sheet name="SO 06-27-206 - Větev 4-1...." sheetId="8" r:id="rId8"/>
    <sheet name="SO 06-39-06 - Sadové úpra..." sheetId="9" r:id="rId9"/>
    <sheet name="SO 100.1 - Napojení místn..." sheetId="10" r:id="rId10"/>
    <sheet name="SO 100.2 - Napojení místn..." sheetId="11" r:id="rId11"/>
    <sheet name="SO 100.3 - Účelová komuni..." sheetId="12" r:id="rId12"/>
    <sheet name="SO 101.1 - Dočasné napoje..." sheetId="13" r:id="rId13"/>
    <sheet name="SO 101.1b - Dočasné napoj..." sheetId="14" r:id="rId14"/>
    <sheet name="SO 101.2 - Dočasné napoje..." sheetId="15" r:id="rId15"/>
    <sheet name="SO 101.3 - Dočasná účelov..." sheetId="16" r:id="rId16"/>
    <sheet name="Pokyny pro vyplnění" sheetId="17" r:id="rId17"/>
  </sheets>
  <definedNames>
    <definedName name="_xlnm.Print_Area" localSheetId="0">'Rekapitulace stavby'!$D$4:$AO$36,'Rekapitulace stavby'!$C$42:$AQ$70</definedName>
    <definedName name="_xlnm.Print_Titles" localSheetId="0">'Rekapitulace stavby'!$52:$52</definedName>
    <definedName name="_xlnm._FilterDatabase" localSheetId="1" hidden="1">'SO 001 - Vedlejší rozpočt...'!$C$84:$K$122</definedName>
    <definedName name="_xlnm.Print_Area" localSheetId="1">'SO 001 - Vedlejší rozpočt...'!$C$4:$J$39,'SO 001 - Vedlejší rozpočt...'!$C$45:$J$66,'SO 001 - Vedlejší rozpočt...'!$C$72:$K$122</definedName>
    <definedName name="_xlnm.Print_Titles" localSheetId="1">'SO 001 - Vedlejší rozpočt...'!$84:$84</definedName>
    <definedName name="_xlnm._FilterDatabase" localSheetId="2" hidden="1">'SO 06-06-66 - Veřejné osv...'!$C$89:$K$187</definedName>
    <definedName name="_xlnm.Print_Area" localSheetId="2">'SO 06-06-66 - Veřejné osv...'!$C$4:$J$39,'SO 06-06-66 - Veřejné osv...'!$C$45:$J$71,'SO 06-06-66 - Veřejné osv...'!$C$77:$K$187</definedName>
    <definedName name="_xlnm.Print_Titles" localSheetId="2">'SO 06-06-66 - Veřejné osv...'!$89:$89</definedName>
    <definedName name="_xlnm._FilterDatabase" localSheetId="3" hidden="1">'SO 06-15-64 - Kabelovod v...'!$C$78:$K$109</definedName>
    <definedName name="_xlnm.Print_Area" localSheetId="3">'SO 06-15-64 - Kabelovod v...'!$C$4:$J$39,'SO 06-15-64 - Kabelovod v...'!$C$45:$J$60,'SO 06-15-64 - Kabelovod v...'!$C$66:$K$109</definedName>
    <definedName name="_xlnm.Print_Titles" localSheetId="3">'SO 06-15-64 - Kabelovod v...'!$78:$78</definedName>
    <definedName name="_xlnm._FilterDatabase" localSheetId="4" hidden="1">'SO 06-18-137.1 - Větev 4 ...'!$C$89:$K$506</definedName>
    <definedName name="_xlnm.Print_Area" localSheetId="4">'SO 06-18-137.1 - Větev 4 ...'!$C$4:$J$39,'SO 06-18-137.1 - Větev 4 ...'!$C$45:$J$71,'SO 06-18-137.1 - Větev 4 ...'!$C$77:$K$506</definedName>
    <definedName name="_xlnm.Print_Titles" localSheetId="4">'SO 06-18-137.1 - Větev 4 ...'!$89:$89</definedName>
    <definedName name="_xlnm._FilterDatabase" localSheetId="5" hidden="1">'SO 06-18-137.2 - Větev 4 ...'!$C$83:$K$154</definedName>
    <definedName name="_xlnm.Print_Area" localSheetId="5">'SO 06-18-137.2 - Větev 4 ...'!$C$4:$J$39,'SO 06-18-137.2 - Větev 4 ...'!$C$45:$J$65,'SO 06-18-137.2 - Větev 4 ...'!$C$71:$K$154</definedName>
    <definedName name="_xlnm.Print_Titles" localSheetId="5">'SO 06-18-137.2 - Větev 4 ...'!$83:$83</definedName>
    <definedName name="_xlnm._FilterDatabase" localSheetId="6" hidden="1">'SO 06-22-206 - Větev 4-1....'!$C$88:$K$302</definedName>
    <definedName name="_xlnm.Print_Area" localSheetId="6">'SO 06-22-206 - Větev 4-1....'!$C$4:$J$39,'SO 06-22-206 - Větev 4-1....'!$C$45:$J$70,'SO 06-22-206 - Větev 4-1....'!$C$76:$K$302</definedName>
    <definedName name="_xlnm.Print_Titles" localSheetId="6">'SO 06-22-206 - Větev 4-1....'!$88:$88</definedName>
    <definedName name="_xlnm._FilterDatabase" localSheetId="7" hidden="1">'SO 06-27-206 - Větev 4-1....'!$C$88:$K$325</definedName>
    <definedName name="_xlnm.Print_Area" localSheetId="7">'SO 06-27-206 - Větev 4-1....'!$C$4:$J$39,'SO 06-27-206 - Větev 4-1....'!$C$45:$J$70,'SO 06-27-206 - Větev 4-1....'!$C$76:$K$325</definedName>
    <definedName name="_xlnm.Print_Titles" localSheetId="7">'SO 06-27-206 - Větev 4-1....'!$88:$88</definedName>
    <definedName name="_xlnm._FilterDatabase" localSheetId="8" hidden="1">'SO 06-39-06 - Sadové úpra...'!$C$82:$K$158</definedName>
    <definedName name="_xlnm.Print_Area" localSheetId="8">'SO 06-39-06 - Sadové úpra...'!$C$4:$J$39,'SO 06-39-06 - Sadové úpra...'!$C$45:$J$64,'SO 06-39-06 - Sadové úpra...'!$C$70:$K$158</definedName>
    <definedName name="_xlnm.Print_Titles" localSheetId="8">'SO 06-39-06 - Sadové úpra...'!$82:$82</definedName>
    <definedName name="_xlnm._FilterDatabase" localSheetId="9" hidden="1">'SO 100.1 - Napojení místn...'!$C$83:$K$178</definedName>
    <definedName name="_xlnm.Print_Area" localSheetId="9">'SO 100.1 - Napojení místn...'!$C$4:$J$39,'SO 100.1 - Napojení místn...'!$C$45:$J$65,'SO 100.1 - Napojení místn...'!$C$71:$K$178</definedName>
    <definedName name="_xlnm.Print_Titles" localSheetId="9">'SO 100.1 - Napojení místn...'!$83:$83</definedName>
    <definedName name="_xlnm._FilterDatabase" localSheetId="10" hidden="1">'SO 100.2 - Napojení místn...'!$C$83:$K$148</definedName>
    <definedName name="_xlnm.Print_Area" localSheetId="10">'SO 100.2 - Napojení místn...'!$C$4:$J$39,'SO 100.2 - Napojení místn...'!$C$45:$J$65,'SO 100.2 - Napojení místn...'!$C$71:$K$148</definedName>
    <definedName name="_xlnm.Print_Titles" localSheetId="10">'SO 100.2 - Napojení místn...'!$83:$83</definedName>
    <definedName name="_xlnm._FilterDatabase" localSheetId="11" hidden="1">'SO 100.3 - Účelová komuni...'!$C$83:$K$212</definedName>
    <definedName name="_xlnm.Print_Area" localSheetId="11">'SO 100.3 - Účelová komuni...'!$C$4:$J$39,'SO 100.3 - Účelová komuni...'!$C$45:$J$65,'SO 100.3 - Účelová komuni...'!$C$71:$K$212</definedName>
    <definedName name="_xlnm.Print_Titles" localSheetId="11">'SO 100.3 - Účelová komuni...'!$83:$83</definedName>
    <definedName name="_xlnm._FilterDatabase" localSheetId="12" hidden="1">'SO 101.1 - Dočasné napoje...'!$C$83:$K$172</definedName>
    <definedName name="_xlnm.Print_Area" localSheetId="12">'SO 101.1 - Dočasné napoje...'!$C$4:$J$39,'SO 101.1 - Dočasné napoje...'!$C$45:$J$65,'SO 101.1 - Dočasné napoje...'!$C$71:$K$172</definedName>
    <definedName name="_xlnm.Print_Titles" localSheetId="12">'SO 101.1 - Dočasné napoje...'!$83:$83</definedName>
    <definedName name="_xlnm._FilterDatabase" localSheetId="13" hidden="1">'SO 101.1b - Dočasné napoj...'!$C$87:$K$205</definedName>
    <definedName name="_xlnm.Print_Area" localSheetId="13">'SO 101.1b - Dočasné napoj...'!$C$4:$J$39,'SO 101.1b - Dočasné napoj...'!$C$45:$J$69,'SO 101.1b - Dočasné napoj...'!$C$75:$K$205</definedName>
    <definedName name="_xlnm.Print_Titles" localSheetId="13">'SO 101.1b - Dočasné napoj...'!$87:$87</definedName>
    <definedName name="_xlnm._FilterDatabase" localSheetId="14" hidden="1">'SO 101.2 - Dočasné napoje...'!$C$83:$K$148</definedName>
    <definedName name="_xlnm.Print_Area" localSheetId="14">'SO 101.2 - Dočasné napoje...'!$C$4:$J$39,'SO 101.2 - Dočasné napoje...'!$C$45:$J$65,'SO 101.2 - Dočasné napoje...'!$C$71:$K$148</definedName>
    <definedName name="_xlnm.Print_Titles" localSheetId="14">'SO 101.2 - Dočasné napoje...'!$83:$83</definedName>
    <definedName name="_xlnm._FilterDatabase" localSheetId="15" hidden="1">'SO 101.3 - Dočasná účelov...'!$C$84:$K$216</definedName>
    <definedName name="_xlnm.Print_Area" localSheetId="15">'SO 101.3 - Dočasná účelov...'!$C$4:$J$39,'SO 101.3 - Dočasná účelov...'!$C$45:$J$66,'SO 101.3 - Dočasná účelov...'!$C$72:$K$216</definedName>
    <definedName name="_xlnm.Print_Titles" localSheetId="15">'SO 101.3 - Dočasná účelov...'!$84:$84</definedName>
    <definedName name="_xlnm.Print_Area" localSheetId="1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6" l="1" r="J37"/>
  <c r="J36"/>
  <c i="1" r="AY69"/>
  <c i="16" r="J35"/>
  <c i="1" r="AX69"/>
  <c i="16" r="BI215"/>
  <c r="BH215"/>
  <c r="BG215"/>
  <c r="BF215"/>
  <c r="T215"/>
  <c r="T214"/>
  <c r="R215"/>
  <c r="R214"/>
  <c r="P215"/>
  <c r="P214"/>
  <c r="BI209"/>
  <c r="BH209"/>
  <c r="BG209"/>
  <c r="BF209"/>
  <c r="T209"/>
  <c r="R209"/>
  <c r="P209"/>
  <c r="BI205"/>
  <c r="BH205"/>
  <c r="BG205"/>
  <c r="BF205"/>
  <c r="T205"/>
  <c r="R205"/>
  <c r="P205"/>
  <c r="BI196"/>
  <c r="BH196"/>
  <c r="BG196"/>
  <c r="BF196"/>
  <c r="T196"/>
  <c r="R196"/>
  <c r="P196"/>
  <c r="BI189"/>
  <c r="BH189"/>
  <c r="BG189"/>
  <c r="BF189"/>
  <c r="T189"/>
  <c r="R189"/>
  <c r="P189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5"/>
  <c r="BH155"/>
  <c r="BG155"/>
  <c r="BF155"/>
  <c r="T155"/>
  <c r="R155"/>
  <c r="P155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1"/>
  <c r="BH121"/>
  <c r="BG121"/>
  <c r="BF121"/>
  <c r="T121"/>
  <c r="R121"/>
  <c r="P121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54"/>
  <c r="J14"/>
  <c r="J12"/>
  <c r="J52"/>
  <c r="E7"/>
  <c r="E75"/>
  <c i="15" r="J37"/>
  <c r="J36"/>
  <c i="1" r="AY68"/>
  <c i="15" r="J35"/>
  <c i="1" r="AX68"/>
  <c i="15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80"/>
  <c r="J20"/>
  <c r="J18"/>
  <c r="E18"/>
  <c r="F55"/>
  <c r="J17"/>
  <c r="J15"/>
  <c r="E15"/>
  <c r="F80"/>
  <c r="J14"/>
  <c r="J12"/>
  <c r="J52"/>
  <c r="E7"/>
  <c r="E48"/>
  <c i="14" r="J89"/>
  <c r="J37"/>
  <c r="J36"/>
  <c i="1" r="AY67"/>
  <c i="14" r="J35"/>
  <c i="1" r="AX67"/>
  <c i="14" r="BI203"/>
  <c r="BH203"/>
  <c r="BG203"/>
  <c r="BF203"/>
  <c r="T203"/>
  <c r="T202"/>
  <c r="T201"/>
  <c r="R203"/>
  <c r="R202"/>
  <c r="R201"/>
  <c r="P203"/>
  <c r="P202"/>
  <c r="P201"/>
  <c r="BI199"/>
  <c r="BH199"/>
  <c r="BG199"/>
  <c r="BF199"/>
  <c r="T199"/>
  <c r="T198"/>
  <c r="R199"/>
  <c r="R198"/>
  <c r="P199"/>
  <c r="P198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2"/>
  <c r="BH182"/>
  <c r="BG182"/>
  <c r="BF182"/>
  <c r="T182"/>
  <c r="R182"/>
  <c r="P182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3"/>
  <c r="BH153"/>
  <c r="BG153"/>
  <c r="BF153"/>
  <c r="T153"/>
  <c r="R153"/>
  <c r="P153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6"/>
  <c r="BH96"/>
  <c r="BG96"/>
  <c r="BF96"/>
  <c r="T96"/>
  <c r="R96"/>
  <c r="P96"/>
  <c r="BI92"/>
  <c r="BH92"/>
  <c r="BG92"/>
  <c r="BF92"/>
  <c r="T92"/>
  <c r="R92"/>
  <c r="P92"/>
  <c r="J60"/>
  <c r="F82"/>
  <c r="E80"/>
  <c r="F52"/>
  <c r="E50"/>
  <c r="J24"/>
  <c r="E24"/>
  <c r="J85"/>
  <c r="J23"/>
  <c r="J21"/>
  <c r="E21"/>
  <c r="J54"/>
  <c r="J20"/>
  <c r="J18"/>
  <c r="E18"/>
  <c r="F55"/>
  <c r="J17"/>
  <c r="J15"/>
  <c r="E15"/>
  <c r="F54"/>
  <c r="J14"/>
  <c r="J12"/>
  <c r="J52"/>
  <c r="E7"/>
  <c r="E48"/>
  <c i="13" r="J37"/>
  <c r="J36"/>
  <c i="1" r="AY66"/>
  <c i="13" r="J35"/>
  <c i="1" r="AX66"/>
  <c i="13" r="BI171"/>
  <c r="BH171"/>
  <c r="BG171"/>
  <c r="BF171"/>
  <c r="T171"/>
  <c r="T170"/>
  <c r="R171"/>
  <c r="R170"/>
  <c r="P171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08"/>
  <c r="BH108"/>
  <c r="BG108"/>
  <c r="BF108"/>
  <c r="T108"/>
  <c r="R108"/>
  <c r="P108"/>
  <c r="BI106"/>
  <c r="BH106"/>
  <c r="BG106"/>
  <c r="BF106"/>
  <c r="T106"/>
  <c r="R106"/>
  <c r="P106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81"/>
  <c r="J17"/>
  <c r="J15"/>
  <c r="E15"/>
  <c r="F54"/>
  <c r="J14"/>
  <c r="J12"/>
  <c r="J78"/>
  <c r="E7"/>
  <c r="E74"/>
  <c i="12" r="J37"/>
  <c r="J36"/>
  <c i="1" r="AY65"/>
  <c i="12" r="J35"/>
  <c i="1" r="AX65"/>
  <c i="12" r="BI211"/>
  <c r="BH211"/>
  <c r="BG211"/>
  <c r="BF211"/>
  <c r="T211"/>
  <c r="T210"/>
  <c r="R211"/>
  <c r="R210"/>
  <c r="P211"/>
  <c r="P210"/>
  <c r="BI205"/>
  <c r="BH205"/>
  <c r="BG205"/>
  <c r="BF205"/>
  <c r="T205"/>
  <c r="R205"/>
  <c r="P205"/>
  <c r="BI201"/>
  <c r="BH201"/>
  <c r="BG201"/>
  <c r="BF201"/>
  <c r="T201"/>
  <c r="R201"/>
  <c r="P201"/>
  <c r="BI192"/>
  <c r="BH192"/>
  <c r="BG192"/>
  <c r="BF192"/>
  <c r="T192"/>
  <c r="R192"/>
  <c r="P192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7"/>
  <c r="BH127"/>
  <c r="BG127"/>
  <c r="BF127"/>
  <c r="T127"/>
  <c r="R127"/>
  <c r="P127"/>
  <c r="BI125"/>
  <c r="BH125"/>
  <c r="BG125"/>
  <c r="BF125"/>
  <c r="T125"/>
  <c r="R125"/>
  <c r="P125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81"/>
  <c r="J23"/>
  <c r="J21"/>
  <c r="E21"/>
  <c r="J54"/>
  <c r="J20"/>
  <c r="J18"/>
  <c r="E18"/>
  <c r="F55"/>
  <c r="J17"/>
  <c r="J15"/>
  <c r="E15"/>
  <c r="F54"/>
  <c r="J14"/>
  <c r="J12"/>
  <c r="J78"/>
  <c r="E7"/>
  <c r="E74"/>
  <c i="11" r="J37"/>
  <c r="J36"/>
  <c i="1" r="AY64"/>
  <c i="11" r="J35"/>
  <c i="1" r="AX64"/>
  <c i="11" r="BI147"/>
  <c r="BH147"/>
  <c r="BG147"/>
  <c r="BF147"/>
  <c r="T147"/>
  <c r="T146"/>
  <c r="R147"/>
  <c r="R146"/>
  <c r="P147"/>
  <c r="P146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54"/>
  <c r="J14"/>
  <c r="J12"/>
  <c r="J52"/>
  <c r="E7"/>
  <c r="E74"/>
  <c i="10" r="J37"/>
  <c r="J36"/>
  <c i="1" r="AY63"/>
  <c i="10" r="J35"/>
  <c i="1" r="AX63"/>
  <c i="10" r="BI177"/>
  <c r="BH177"/>
  <c r="BG177"/>
  <c r="BF177"/>
  <c r="T177"/>
  <c r="T176"/>
  <c r="R177"/>
  <c r="R176"/>
  <c r="P177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2"/>
  <c r="BH112"/>
  <c r="BG112"/>
  <c r="BF112"/>
  <c r="T112"/>
  <c r="R112"/>
  <c r="P112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54"/>
  <c r="J14"/>
  <c r="J12"/>
  <c r="J52"/>
  <c r="E7"/>
  <c r="E74"/>
  <c i="9" r="J37"/>
  <c r="J36"/>
  <c i="1" r="AY62"/>
  <c i="9" r="J35"/>
  <c i="1" r="AX62"/>
  <c i="9"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54"/>
  <c r="J14"/>
  <c r="J12"/>
  <c r="J77"/>
  <c r="E7"/>
  <c r="E73"/>
  <c i="8" r="J37"/>
  <c r="J36"/>
  <c i="1" r="AY61"/>
  <c i="8" r="J35"/>
  <c i="1" r="AX61"/>
  <c i="8"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T315"/>
  <c r="R316"/>
  <c r="R315"/>
  <c r="P316"/>
  <c r="P315"/>
  <c r="BI311"/>
  <c r="BH311"/>
  <c r="BG311"/>
  <c r="BF311"/>
  <c r="T311"/>
  <c r="R311"/>
  <c r="P311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300"/>
  <c r="BH300"/>
  <c r="BG300"/>
  <c r="BF300"/>
  <c r="T300"/>
  <c r="R300"/>
  <c r="P300"/>
  <c r="BI296"/>
  <c r="BH296"/>
  <c r="BG296"/>
  <c r="BF296"/>
  <c r="T296"/>
  <c r="R296"/>
  <c r="P296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4"/>
  <c r="BH284"/>
  <c r="BG284"/>
  <c r="BF284"/>
  <c r="T284"/>
  <c r="R284"/>
  <c r="P284"/>
  <c r="BI280"/>
  <c r="BH280"/>
  <c r="BG280"/>
  <c r="BF280"/>
  <c r="T280"/>
  <c r="R280"/>
  <c r="P280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3"/>
  <c r="BH243"/>
  <c r="BG243"/>
  <c r="BF243"/>
  <c r="T243"/>
  <c r="R243"/>
  <c r="P243"/>
  <c r="BI239"/>
  <c r="BH239"/>
  <c r="BG239"/>
  <c r="BF239"/>
  <c r="T239"/>
  <c r="R239"/>
  <c r="P239"/>
  <c r="BI238"/>
  <c r="BH238"/>
  <c r="BG238"/>
  <c r="BF238"/>
  <c r="T238"/>
  <c r="R238"/>
  <c r="P238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4"/>
  <c r="BH184"/>
  <c r="BG184"/>
  <c r="BF184"/>
  <c r="T184"/>
  <c r="R184"/>
  <c r="P184"/>
  <c r="BI180"/>
  <c r="BH180"/>
  <c r="BG180"/>
  <c r="BF180"/>
  <c r="T180"/>
  <c r="R180"/>
  <c r="P180"/>
  <c r="BI178"/>
  <c r="BH178"/>
  <c r="BG178"/>
  <c r="BF178"/>
  <c r="T178"/>
  <c r="R178"/>
  <c r="P178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55"/>
  <c r="J23"/>
  <c r="J21"/>
  <c r="E21"/>
  <c r="J85"/>
  <c r="J20"/>
  <c r="J18"/>
  <c r="E18"/>
  <c r="F55"/>
  <c r="J17"/>
  <c r="J15"/>
  <c r="E15"/>
  <c r="F85"/>
  <c r="J14"/>
  <c r="J12"/>
  <c r="J83"/>
  <c r="E7"/>
  <c r="E79"/>
  <c i="7" r="J37"/>
  <c r="J36"/>
  <c i="1" r="AY60"/>
  <c i="7" r="J35"/>
  <c i="1" r="AX60"/>
  <c i="7" r="BI302"/>
  <c r="BH302"/>
  <c r="BG302"/>
  <c r="BF302"/>
  <c r="T302"/>
  <c r="R302"/>
  <c r="P302"/>
  <c r="BI299"/>
  <c r="BH299"/>
  <c r="BG299"/>
  <c r="BF299"/>
  <c r="T299"/>
  <c r="R299"/>
  <c r="P299"/>
  <c r="BI293"/>
  <c r="BH293"/>
  <c r="BG293"/>
  <c r="BF293"/>
  <c r="T293"/>
  <c r="T292"/>
  <c r="R293"/>
  <c r="R292"/>
  <c r="P293"/>
  <c r="P292"/>
  <c r="BI290"/>
  <c r="BH290"/>
  <c r="BG290"/>
  <c r="BF290"/>
  <c r="T290"/>
  <c r="T289"/>
  <c r="R290"/>
  <c r="R289"/>
  <c r="P290"/>
  <c r="P289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7"/>
  <c r="BH267"/>
  <c r="BG267"/>
  <c r="BF267"/>
  <c r="T267"/>
  <c r="R267"/>
  <c r="P267"/>
  <c r="BI261"/>
  <c r="BH261"/>
  <c r="BG261"/>
  <c r="BF261"/>
  <c r="T261"/>
  <c r="R261"/>
  <c r="P261"/>
  <c r="BI256"/>
  <c r="BH256"/>
  <c r="BG256"/>
  <c r="BF256"/>
  <c r="T256"/>
  <c r="R256"/>
  <c r="P256"/>
  <c r="BI255"/>
  <c r="BH255"/>
  <c r="BG255"/>
  <c r="BF255"/>
  <c r="T255"/>
  <c r="R255"/>
  <c r="P255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3"/>
  <c r="BH203"/>
  <c r="BG203"/>
  <c r="BF203"/>
  <c r="T203"/>
  <c r="R203"/>
  <c r="P203"/>
  <c r="BI202"/>
  <c r="BH202"/>
  <c r="BG202"/>
  <c r="BF202"/>
  <c r="T202"/>
  <c r="R202"/>
  <c r="P202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F83"/>
  <c r="E81"/>
  <c r="F52"/>
  <c r="E50"/>
  <c r="J24"/>
  <c r="E24"/>
  <c r="J86"/>
  <c r="J23"/>
  <c r="J21"/>
  <c r="E21"/>
  <c r="J54"/>
  <c r="J20"/>
  <c r="J18"/>
  <c r="E18"/>
  <c r="F86"/>
  <c r="J17"/>
  <c r="J15"/>
  <c r="E15"/>
  <c r="F85"/>
  <c r="J14"/>
  <c r="J12"/>
  <c r="J52"/>
  <c r="E7"/>
  <c r="E79"/>
  <c i="6" r="J37"/>
  <c r="J36"/>
  <c i="1" r="AY59"/>
  <c i="6" r="J35"/>
  <c i="1" r="AX59"/>
  <c i="6" r="BI153"/>
  <c r="BH153"/>
  <c r="BG153"/>
  <c r="BF153"/>
  <c r="T153"/>
  <c r="T152"/>
  <c r="R153"/>
  <c r="R152"/>
  <c r="P153"/>
  <c r="P152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R126"/>
  <c r="P126"/>
  <c r="BI124"/>
  <c r="BH124"/>
  <c r="BG124"/>
  <c r="BF124"/>
  <c r="T124"/>
  <c r="R124"/>
  <c r="P124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5"/>
  <c r="BH105"/>
  <c r="BG105"/>
  <c r="BF105"/>
  <c r="T105"/>
  <c r="R105"/>
  <c r="P105"/>
  <c r="BI103"/>
  <c r="BH103"/>
  <c r="BG103"/>
  <c r="BF103"/>
  <c r="T103"/>
  <c r="R103"/>
  <c r="P103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89"/>
  <c r="BH89"/>
  <c r="BG89"/>
  <c r="BF89"/>
  <c r="T89"/>
  <c r="R89"/>
  <c r="P89"/>
  <c r="BI87"/>
  <c r="BH87"/>
  <c r="BG87"/>
  <c r="BF87"/>
  <c r="T87"/>
  <c r="R87"/>
  <c r="P87"/>
  <c r="F78"/>
  <c r="E76"/>
  <c r="F52"/>
  <c r="E50"/>
  <c r="J24"/>
  <c r="E24"/>
  <c r="J55"/>
  <c r="J23"/>
  <c r="J21"/>
  <c r="E21"/>
  <c r="J80"/>
  <c r="J20"/>
  <c r="J18"/>
  <c r="E18"/>
  <c r="F81"/>
  <c r="J17"/>
  <c r="J15"/>
  <c r="E15"/>
  <c r="F80"/>
  <c r="J14"/>
  <c r="J12"/>
  <c r="J78"/>
  <c r="E7"/>
  <c r="E48"/>
  <c i="5" r="J37"/>
  <c r="J36"/>
  <c i="1" r="AY58"/>
  <c i="5" r="J35"/>
  <c i="1" r="AX58"/>
  <c i="5" r="BI504"/>
  <c r="BH504"/>
  <c r="BG504"/>
  <c r="BF504"/>
  <c r="T504"/>
  <c r="R504"/>
  <c r="P504"/>
  <c r="BI502"/>
  <c r="BH502"/>
  <c r="BG502"/>
  <c r="BF502"/>
  <c r="T502"/>
  <c r="R502"/>
  <c r="P502"/>
  <c r="BI498"/>
  <c r="BH498"/>
  <c r="BG498"/>
  <c r="BF498"/>
  <c r="T498"/>
  <c r="T497"/>
  <c r="R498"/>
  <c r="R497"/>
  <c r="P498"/>
  <c r="P497"/>
  <c r="BI491"/>
  <c r="BH491"/>
  <c r="BG491"/>
  <c r="BF491"/>
  <c r="T491"/>
  <c r="R491"/>
  <c r="P491"/>
  <c r="BI486"/>
  <c r="BH486"/>
  <c r="BG486"/>
  <c r="BF486"/>
  <c r="T486"/>
  <c r="R486"/>
  <c r="P486"/>
  <c r="BI479"/>
  <c r="BH479"/>
  <c r="BG479"/>
  <c r="BF479"/>
  <c r="T479"/>
  <c r="R479"/>
  <c r="P479"/>
  <c r="BI467"/>
  <c r="BH467"/>
  <c r="BG467"/>
  <c r="BF467"/>
  <c r="T467"/>
  <c r="R467"/>
  <c r="P467"/>
  <c r="BI455"/>
  <c r="BH455"/>
  <c r="BG455"/>
  <c r="BF455"/>
  <c r="T455"/>
  <c r="R455"/>
  <c r="P455"/>
  <c r="BI430"/>
  <c r="BH430"/>
  <c r="BG430"/>
  <c r="BF430"/>
  <c r="T430"/>
  <c r="R430"/>
  <c r="P430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6"/>
  <c r="BH396"/>
  <c r="BG396"/>
  <c r="BF396"/>
  <c r="T396"/>
  <c r="R396"/>
  <c r="P396"/>
  <c r="BI392"/>
  <c r="BH392"/>
  <c r="BG392"/>
  <c r="BF392"/>
  <c r="T392"/>
  <c r="R392"/>
  <c r="P392"/>
  <c r="BI388"/>
  <c r="BH388"/>
  <c r="BG388"/>
  <c r="BF388"/>
  <c r="T388"/>
  <c r="R388"/>
  <c r="P388"/>
  <c r="BI384"/>
  <c r="BH384"/>
  <c r="BG384"/>
  <c r="BF384"/>
  <c r="T384"/>
  <c r="R384"/>
  <c r="P384"/>
  <c r="BI380"/>
  <c r="BH380"/>
  <c r="BG380"/>
  <c r="BF380"/>
  <c r="T380"/>
  <c r="R380"/>
  <c r="P380"/>
  <c r="BI375"/>
  <c r="BH375"/>
  <c r="BG375"/>
  <c r="BF375"/>
  <c r="T375"/>
  <c r="R375"/>
  <c r="P375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0"/>
  <c r="BH360"/>
  <c r="BG360"/>
  <c r="BF360"/>
  <c r="T360"/>
  <c r="R360"/>
  <c r="P360"/>
  <c r="BI357"/>
  <c r="BH357"/>
  <c r="BG357"/>
  <c r="BF357"/>
  <c r="T357"/>
  <c r="R357"/>
  <c r="P357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1"/>
  <c r="BH341"/>
  <c r="BG341"/>
  <c r="BF341"/>
  <c r="T341"/>
  <c r="R341"/>
  <c r="P341"/>
  <c r="BI336"/>
  <c r="BH336"/>
  <c r="BG336"/>
  <c r="BF336"/>
  <c r="T336"/>
  <c r="R336"/>
  <c r="P336"/>
  <c r="BI334"/>
  <c r="BH334"/>
  <c r="BG334"/>
  <c r="BF334"/>
  <c r="T334"/>
  <c r="R334"/>
  <c r="P334"/>
  <c r="BI333"/>
  <c r="BH333"/>
  <c r="BG333"/>
  <c r="BF333"/>
  <c r="T333"/>
  <c r="R333"/>
  <c r="P333"/>
  <c r="BI330"/>
  <c r="BH330"/>
  <c r="BG330"/>
  <c r="BF330"/>
  <c r="T330"/>
  <c r="R330"/>
  <c r="P330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4"/>
  <c r="BH304"/>
  <c r="BG304"/>
  <c r="BF304"/>
  <c r="T304"/>
  <c r="R304"/>
  <c r="P304"/>
  <c r="BI299"/>
  <c r="BH299"/>
  <c r="BG299"/>
  <c r="BF299"/>
  <c r="T299"/>
  <c r="R299"/>
  <c r="P299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0"/>
  <c r="BH290"/>
  <c r="BG290"/>
  <c r="BF290"/>
  <c r="T290"/>
  <c r="R290"/>
  <c r="P290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0"/>
  <c r="BH250"/>
  <c r="BG250"/>
  <c r="BF250"/>
  <c r="T250"/>
  <c r="R250"/>
  <c r="P250"/>
  <c r="BI247"/>
  <c r="BH247"/>
  <c r="BG247"/>
  <c r="BF247"/>
  <c r="T247"/>
  <c r="R247"/>
  <c r="P247"/>
  <c r="BI242"/>
  <c r="BH242"/>
  <c r="BG242"/>
  <c r="BF242"/>
  <c r="T242"/>
  <c r="R242"/>
  <c r="P242"/>
  <c r="BI234"/>
  <c r="BH234"/>
  <c r="BG234"/>
  <c r="BF234"/>
  <c r="T234"/>
  <c r="R234"/>
  <c r="P234"/>
  <c r="BI229"/>
  <c r="BH229"/>
  <c r="BG229"/>
  <c r="BF229"/>
  <c r="T229"/>
  <c r="R229"/>
  <c r="P229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F84"/>
  <c r="E82"/>
  <c r="F52"/>
  <c r="E50"/>
  <c r="J24"/>
  <c r="E24"/>
  <c r="J87"/>
  <c r="J23"/>
  <c r="J21"/>
  <c r="E21"/>
  <c r="J86"/>
  <c r="J20"/>
  <c r="J18"/>
  <c r="E18"/>
  <c r="F55"/>
  <c r="J17"/>
  <c r="J15"/>
  <c r="E15"/>
  <c r="F54"/>
  <c r="J14"/>
  <c r="J12"/>
  <c r="J84"/>
  <c r="E7"/>
  <c r="E80"/>
  <c i="4" r="J37"/>
  <c r="J36"/>
  <c i="1" r="AY57"/>
  <c i="4" r="J35"/>
  <c i="1" r="AX57"/>
  <c i="4"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F73"/>
  <c r="E71"/>
  <c r="F52"/>
  <c r="E50"/>
  <c r="J24"/>
  <c r="E24"/>
  <c r="J55"/>
  <c r="J23"/>
  <c r="J21"/>
  <c r="E21"/>
  <c r="J54"/>
  <c r="J20"/>
  <c r="J18"/>
  <c r="E18"/>
  <c r="F76"/>
  <c r="J17"/>
  <c r="J15"/>
  <c r="E15"/>
  <c r="F75"/>
  <c r="J14"/>
  <c r="J12"/>
  <c r="J73"/>
  <c r="E7"/>
  <c r="E48"/>
  <c i="3" r="J104"/>
  <c r="J92"/>
  <c r="T91"/>
  <c r="R91"/>
  <c r="P91"/>
  <c r="BK91"/>
  <c r="J91"/>
  <c r="J60"/>
  <c r="J37"/>
  <c r="J36"/>
  <c i="1" r="AY56"/>
  <c i="3" r="J35"/>
  <c i="1" r="AX56"/>
  <c i="3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J65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5"/>
  <c r="BH95"/>
  <c r="BG95"/>
  <c r="BF95"/>
  <c r="T95"/>
  <c r="T94"/>
  <c r="T93"/>
  <c r="R95"/>
  <c r="R94"/>
  <c r="R93"/>
  <c r="P95"/>
  <c r="P94"/>
  <c r="P93"/>
  <c r="J61"/>
  <c r="F84"/>
  <c r="E82"/>
  <c r="F52"/>
  <c r="E50"/>
  <c r="J24"/>
  <c r="E24"/>
  <c r="J87"/>
  <c r="J23"/>
  <c r="J21"/>
  <c r="E21"/>
  <c r="J86"/>
  <c r="J20"/>
  <c r="J18"/>
  <c r="E18"/>
  <c r="F87"/>
  <c r="J17"/>
  <c r="J15"/>
  <c r="E15"/>
  <c r="F54"/>
  <c r="J14"/>
  <c r="J12"/>
  <c r="J84"/>
  <c r="E7"/>
  <c r="E48"/>
  <c i="2" r="J37"/>
  <c r="J36"/>
  <c i="1" r="AY55"/>
  <c i="2" r="J35"/>
  <c i="1" r="AX55"/>
  <c i="2"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T103"/>
  <c r="R104"/>
  <c r="R103"/>
  <c r="P104"/>
  <c r="P103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F79"/>
  <c r="E77"/>
  <c r="F52"/>
  <c r="E50"/>
  <c r="J24"/>
  <c r="E24"/>
  <c r="J55"/>
  <c r="J23"/>
  <c r="J21"/>
  <c r="E21"/>
  <c r="J54"/>
  <c r="J20"/>
  <c r="J18"/>
  <c r="E18"/>
  <c r="F82"/>
  <c r="J17"/>
  <c r="J15"/>
  <c r="E15"/>
  <c r="F81"/>
  <c r="J14"/>
  <c r="J12"/>
  <c r="J79"/>
  <c r="E7"/>
  <c r="E48"/>
  <c i="1" r="L50"/>
  <c r="AM50"/>
  <c r="AM49"/>
  <c r="L49"/>
  <c r="AM47"/>
  <c r="L47"/>
  <c r="L45"/>
  <c r="L44"/>
  <c i="3" r="J126"/>
  <c r="BK184"/>
  <c r="J140"/>
  <c i="4" r="BK81"/>
  <c i="5" r="BK360"/>
  <c r="J95"/>
  <c r="J498"/>
  <c r="BK334"/>
  <c r="BK467"/>
  <c i="6" r="BK95"/>
  <c r="BK89"/>
  <c i="7" r="BK217"/>
  <c r="BK192"/>
  <c r="J150"/>
  <c r="BK218"/>
  <c i="8" r="J256"/>
  <c r="BK273"/>
  <c r="BK160"/>
  <c i="9" r="J158"/>
  <c r="BK134"/>
  <c i="10" r="BK132"/>
  <c i="11" r="BK139"/>
  <c i="12" r="BK161"/>
  <c r="BK165"/>
  <c i="13" r="BK158"/>
  <c i="14" r="J104"/>
  <c i="15" r="J135"/>
  <c i="16" r="J137"/>
  <c i="2" r="J88"/>
  <c i="3" r="BK142"/>
  <c r="BK149"/>
  <c r="BK95"/>
  <c i="4" r="J109"/>
  <c r="J80"/>
  <c i="5" r="BK336"/>
  <c r="J315"/>
  <c r="J194"/>
  <c r="BK182"/>
  <c r="BK324"/>
  <c i="6" r="BK116"/>
  <c i="7" r="J299"/>
  <c r="J163"/>
  <c r="BK100"/>
  <c r="J255"/>
  <c r="J147"/>
  <c i="8" r="J160"/>
  <c r="J316"/>
  <c r="BK108"/>
  <c r="BK226"/>
  <c i="9" r="J94"/>
  <c r="BK125"/>
  <c i="10" r="BK126"/>
  <c i="11" r="BK99"/>
  <c i="12" r="BK192"/>
  <c i="13" r="J99"/>
  <c r="BK143"/>
  <c i="14" r="J181"/>
  <c i="15" r="BK120"/>
  <c i="16" r="J189"/>
  <c r="J155"/>
  <c i="8" r="J263"/>
  <c r="J252"/>
  <c r="J198"/>
  <c r="BK218"/>
  <c i="9" r="J111"/>
  <c r="J134"/>
  <c i="10" r="J161"/>
  <c i="11" r="BK97"/>
  <c i="12" r="BK105"/>
  <c i="13" r="BK141"/>
  <c i="14" r="BK182"/>
  <c r="J121"/>
  <c i="16" r="BK215"/>
  <c r="BK126"/>
  <c i="3" r="J165"/>
  <c r="BK161"/>
  <c r="BK155"/>
  <c i="4" r="BK86"/>
  <c r="J102"/>
  <c i="5" r="BK255"/>
  <c r="J123"/>
  <c r="J368"/>
  <c r="BK127"/>
  <c r="J268"/>
  <c i="7" r="BK278"/>
  <c r="J96"/>
  <c r="BK164"/>
  <c r="J100"/>
  <c i="8" r="J132"/>
  <c r="BK307"/>
  <c i="9" r="BK99"/>
  <c r="J150"/>
  <c i="10" r="BK154"/>
  <c i="11" r="BK89"/>
  <c i="12" r="BK113"/>
  <c r="BK182"/>
  <c i="13" r="J106"/>
  <c i="14" r="BK148"/>
  <c r="J177"/>
  <c i="16" r="J215"/>
  <c i="2" r="J104"/>
  <c i="3" r="BK185"/>
  <c r="J129"/>
  <c r="J186"/>
  <c i="4" r="BK109"/>
  <c i="5" r="BK351"/>
  <c r="J180"/>
  <c r="BK257"/>
  <c r="J336"/>
  <c r="J304"/>
  <c i="6" r="BK105"/>
  <c i="7" r="J250"/>
  <c r="J164"/>
  <c r="BK255"/>
  <c r="J218"/>
  <c i="8" r="BK158"/>
  <c r="J226"/>
  <c r="BK209"/>
  <c i="9" r="BK152"/>
  <c r="J145"/>
  <c i="10" r="J152"/>
  <c i="11" r="BK147"/>
  <c i="12" r="BK173"/>
  <c i="13" r="J142"/>
  <c r="J101"/>
  <c i="14" r="BK161"/>
  <c i="15" r="BK139"/>
  <c i="16" r="J121"/>
  <c i="2" r="J109"/>
  <c i="3" r="BK130"/>
  <c r="BK186"/>
  <c r="BK123"/>
  <c i="4" r="J103"/>
  <c i="5" r="BK368"/>
  <c r="BK319"/>
  <c r="BK242"/>
  <c r="J257"/>
  <c r="BK222"/>
  <c i="6" r="J93"/>
  <c i="7" r="J110"/>
  <c r="J283"/>
  <c r="J152"/>
  <c r="J225"/>
  <c i="8" r="J311"/>
  <c r="BK217"/>
  <c r="BK239"/>
  <c r="BK251"/>
  <c i="9" r="BK119"/>
  <c i="10" r="BK114"/>
  <c r="BK149"/>
  <c i="11" r="BK101"/>
  <c i="12" r="BK131"/>
  <c i="13" r="J166"/>
  <c r="BK101"/>
  <c i="14" r="J133"/>
  <c i="15" r="BK122"/>
  <c i="16" r="J88"/>
  <c i="8" r="J280"/>
  <c r="J151"/>
  <c i="9" r="BK126"/>
  <c r="J115"/>
  <c i="10" r="J130"/>
  <c i="11" r="BK122"/>
  <c i="13" r="J148"/>
  <c r="BK171"/>
  <c i="14" r="J148"/>
  <c i="15" r="BK113"/>
  <c i="16" r="J166"/>
  <c r="BK189"/>
  <c i="2" r="J116"/>
  <c i="3" r="BK113"/>
  <c r="J185"/>
  <c i="4" r="BK101"/>
  <c r="J108"/>
  <c i="5" r="J363"/>
  <c r="BK407"/>
  <c r="J250"/>
  <c r="J351"/>
  <c r="BK115"/>
  <c i="6" r="J126"/>
  <c i="7" r="BK140"/>
  <c r="J219"/>
  <c r="BK178"/>
  <c r="J231"/>
  <c i="3" r="BK175"/>
  <c r="J159"/>
  <c r="BK139"/>
  <c i="4" r="BK102"/>
  <c r="BK94"/>
  <c i="5" r="BK202"/>
  <c r="J380"/>
  <c r="J491"/>
  <c r="BK341"/>
  <c r="BK278"/>
  <c i="6" r="BK108"/>
  <c i="7" r="BK274"/>
  <c r="J192"/>
  <c r="BK203"/>
  <c r="BK214"/>
  <c i="8" r="BK120"/>
  <c r="BK220"/>
  <c r="BK203"/>
  <c i="9" r="BK128"/>
  <c r="BK158"/>
  <c i="10" r="BK123"/>
  <c r="BK140"/>
  <c i="11" r="BK132"/>
  <c i="12" r="BK169"/>
  <c i="13" r="BK108"/>
  <c i="14" r="J161"/>
  <c r="J140"/>
  <c i="16" r="J126"/>
  <c r="BK116"/>
  <c i="2" r="J100"/>
  <c i="3" r="J177"/>
  <c r="J170"/>
  <c i="4" r="BK85"/>
  <c r="J98"/>
  <c i="5" r="BK198"/>
  <c r="BK491"/>
  <c r="J99"/>
  <c r="J341"/>
  <c r="J198"/>
  <c i="6" r="J97"/>
  <c i="7" r="J246"/>
  <c r="J293"/>
  <c r="J179"/>
  <c r="BK241"/>
  <c r="BK208"/>
  <c i="8" r="BK243"/>
  <c r="BK156"/>
  <c i="9" r="J131"/>
  <c r="BK94"/>
  <c i="10" r="J99"/>
  <c i="11" r="BK120"/>
  <c i="12" r="J201"/>
  <c i="13" r="J164"/>
  <c i="14" r="BK115"/>
  <c i="15" r="J122"/>
  <c i="16" r="J205"/>
  <c r="J94"/>
  <c i="8" r="BK265"/>
  <c r="J271"/>
  <c i="9" r="J121"/>
  <c r="J101"/>
  <c i="10" r="BK152"/>
  <c i="11" r="BK87"/>
  <c i="12" r="BK142"/>
  <c r="J87"/>
  <c i="13" r="J108"/>
  <c i="14" r="BK143"/>
  <c i="15" r="BK97"/>
  <c i="16" r="J143"/>
  <c i="2" r="J118"/>
  <c i="3" r="BK108"/>
  <c r="BK179"/>
  <c i="4" r="BK100"/>
  <c r="BK88"/>
  <c i="5" r="J115"/>
  <c r="BK363"/>
  <c r="J311"/>
  <c r="J186"/>
  <c i="6" r="BK93"/>
  <c r="BK87"/>
  <c i="7" r="BK299"/>
  <c r="BK251"/>
  <c r="BK181"/>
  <c i="8" r="BK252"/>
  <c r="J158"/>
  <c r="J227"/>
  <c r="BK198"/>
  <c i="9" r="J113"/>
  <c i="10" r="J147"/>
  <c i="11" r="J87"/>
  <c i="12" r="J180"/>
  <c i="13" r="J124"/>
  <c r="BK87"/>
  <c i="14" r="BK112"/>
  <c i="15" r="J101"/>
  <c i="16" r="BK94"/>
  <c r="BK112"/>
  <c i="2" r="BK96"/>
  <c i="3" r="BK100"/>
  <c r="BK132"/>
  <c i="4" r="J89"/>
  <c r="BK97"/>
  <c i="5" r="J166"/>
  <c r="J403"/>
  <c r="J152"/>
  <c r="J234"/>
  <c r="J262"/>
  <c i="6" r="J124"/>
  <c i="7" r="J302"/>
  <c r="BK272"/>
  <c r="BK209"/>
  <c r="BK267"/>
  <c i="8" r="J209"/>
  <c r="BK233"/>
  <c r="J265"/>
  <c r="J115"/>
  <c r="J104"/>
  <c i="9" r="J99"/>
  <c r="BK132"/>
  <c i="10" r="BK148"/>
  <c i="11" r="J99"/>
  <c i="12" r="BK136"/>
  <c i="13" r="J155"/>
  <c i="14" r="BK96"/>
  <c i="15" r="J115"/>
  <c i="16" r="J116"/>
  <c r="BK106"/>
  <c i="2" r="J111"/>
  <c i="3" r="J183"/>
  <c r="J152"/>
  <c r="J144"/>
  <c i="4" r="J86"/>
  <c i="5" r="BK333"/>
  <c r="J270"/>
  <c r="J502"/>
  <c r="BK380"/>
  <c r="BK486"/>
  <c i="6" r="J114"/>
  <c i="7" r="J281"/>
  <c r="J214"/>
  <c r="J241"/>
  <c r="BK261"/>
  <c r="J157"/>
  <c i="8" r="BK110"/>
  <c r="BK208"/>
  <c r="J190"/>
  <c i="9" r="J119"/>
  <c i="10" r="J87"/>
  <c i="11" r="J135"/>
  <c i="12" r="J205"/>
  <c r="J120"/>
  <c i="13" r="BK89"/>
  <c i="14" r="J182"/>
  <c r="J187"/>
  <c i="15" r="J120"/>
  <c i="16" r="BK177"/>
  <c i="8" r="J258"/>
  <c r="BK263"/>
  <c i="9" r="BK86"/>
  <c i="10" r="J126"/>
  <c i="11" r="BK108"/>
  <c i="12" r="J136"/>
  <c r="BK127"/>
  <c i="13" r="BK161"/>
  <c i="14" r="BK121"/>
  <c i="15" r="BK89"/>
  <c i="16" r="BK155"/>
  <c r="BK134"/>
  <c i="2" r="BK98"/>
  <c i="3" r="J139"/>
  <c r="BK148"/>
  <c r="J130"/>
  <c i="4" r="BK105"/>
  <c i="5" r="J266"/>
  <c r="J202"/>
  <c r="J206"/>
  <c r="J348"/>
  <c r="BK321"/>
  <c i="6" r="J153"/>
  <c r="BK97"/>
  <c i="7" r="J256"/>
  <c r="BK130"/>
  <c r="BK226"/>
  <c r="J191"/>
  <c i="3" r="J123"/>
  <c r="BK122"/>
  <c r="J108"/>
  <c i="4" r="J94"/>
  <c i="5" r="BK430"/>
  <c r="J319"/>
  <c r="J224"/>
  <c r="J350"/>
  <c r="J214"/>
  <c r="BK250"/>
  <c i="7" r="J108"/>
  <c r="BK150"/>
  <c r="J245"/>
  <c i="8" r="BK280"/>
  <c r="J139"/>
  <c r="J300"/>
  <c r="BK316"/>
  <c i="9" r="J86"/>
  <c r="J92"/>
  <c i="10" r="J93"/>
  <c r="J143"/>
  <c i="12" r="J167"/>
  <c r="BK158"/>
  <c i="13" r="BK166"/>
  <c r="BK132"/>
  <c i="14" r="BK109"/>
  <c i="15" r="J132"/>
  <c i="16" r="BK170"/>
  <c i="2" r="BK107"/>
  <c i="3" r="BK129"/>
  <c r="BK117"/>
  <c r="J179"/>
  <c r="BK157"/>
  <c i="4" r="J93"/>
  <c r="J101"/>
  <c i="5" r="BK147"/>
  <c r="BK135"/>
  <c r="BK93"/>
  <c r="J324"/>
  <c r="J218"/>
  <c i="6" r="BK124"/>
  <c i="7" r="BK281"/>
  <c r="BK246"/>
  <c r="BK225"/>
  <c r="J178"/>
  <c i="8" r="BK319"/>
  <c r="J180"/>
  <c r="BK184"/>
  <c r="J156"/>
  <c i="9" r="J117"/>
  <c i="10" r="J174"/>
  <c i="11" r="J132"/>
  <c i="12" r="J169"/>
  <c r="J173"/>
  <c i="13" r="J147"/>
  <c i="14" r="BK153"/>
  <c r="J115"/>
  <c i="16" r="BK209"/>
  <c i="8" r="J194"/>
  <c r="BK302"/>
  <c r="BK147"/>
  <c r="J108"/>
  <c i="9" r="BK124"/>
  <c r="BK157"/>
  <c i="10" r="BK151"/>
  <c i="11" r="J115"/>
  <c i="12" r="J146"/>
  <c i="13" r="J128"/>
  <c i="14" r="BK98"/>
  <c i="15" r="BK103"/>
  <c i="16" r="J159"/>
  <c r="BK166"/>
  <c i="3" r="J117"/>
  <c r="J187"/>
  <c r="J113"/>
  <c i="4" r="BK95"/>
  <c r="J91"/>
  <c i="5" r="J345"/>
  <c r="BK206"/>
  <c r="BK156"/>
  <c r="BK366"/>
  <c r="J97"/>
  <c i="6" r="BK99"/>
  <c i="7" r="J215"/>
  <c r="BK197"/>
  <c r="J197"/>
  <c r="J287"/>
  <c r="BK237"/>
  <c i="8" r="BK305"/>
  <c r="BK261"/>
  <c r="J143"/>
  <c r="BK122"/>
  <c i="9" r="J141"/>
  <c i="10" r="J114"/>
  <c r="J119"/>
  <c i="11" r="J143"/>
  <c i="12" r="J192"/>
  <c r="J89"/>
  <c i="13" r="BK128"/>
  <c i="14" r="J112"/>
  <c i="15" r="J129"/>
  <c i="16" r="BK143"/>
  <c r="J114"/>
  <c i="2" r="BK102"/>
  <c i="3" r="BK163"/>
  <c r="BK102"/>
  <c r="J136"/>
  <c i="4" r="J85"/>
  <c i="5" r="J479"/>
  <c r="BK101"/>
  <c r="BK328"/>
  <c r="J229"/>
  <c r="J103"/>
  <c i="6" r="J139"/>
  <c r="J110"/>
  <c i="7" r="J196"/>
  <c r="J115"/>
  <c r="J169"/>
  <c i="8" r="BK169"/>
  <c r="BK268"/>
  <c r="J153"/>
  <c r="BK271"/>
  <c r="BK211"/>
  <c i="9" r="J124"/>
  <c i="10" r="J164"/>
  <c r="BK130"/>
  <c i="12" r="J176"/>
  <c r="BK154"/>
  <c i="13" r="J141"/>
  <c i="14" r="J145"/>
  <c i="15" r="BK101"/>
  <c i="16" r="J134"/>
  <c i="2" r="BK116"/>
  <c i="3" r="J148"/>
  <c r="J138"/>
  <c r="J100"/>
  <c r="J175"/>
  <c i="4" r="J84"/>
  <c i="5" r="BK401"/>
  <c r="J486"/>
  <c r="BK152"/>
  <c r="J170"/>
  <c r="BK348"/>
  <c i="6" r="BK118"/>
  <c i="7" r="J227"/>
  <c r="J130"/>
  <c r="BK302"/>
  <c r="J209"/>
  <c i="8" r="J262"/>
  <c r="J145"/>
  <c r="BK248"/>
  <c r="J137"/>
  <c i="9" r="J133"/>
  <c r="BK131"/>
  <c i="10" r="J123"/>
  <c i="11" r="BK135"/>
  <c i="12" r="J131"/>
  <c i="13" r="J87"/>
  <c i="14" r="BK104"/>
  <c r="J153"/>
  <c i="15" r="J89"/>
  <c i="16" r="J168"/>
  <c i="8" r="J238"/>
  <c r="J172"/>
  <c r="BK194"/>
  <c i="9" r="J149"/>
  <c i="10" r="J134"/>
  <c i="11" r="J97"/>
  <c i="12" r="J133"/>
  <c i="13" r="J134"/>
  <c i="14" r="J107"/>
  <c r="BK92"/>
  <c i="15" r="J99"/>
  <c i="16" r="J110"/>
  <c i="2" r="J96"/>
  <c i="3" r="J151"/>
  <c r="J115"/>
  <c i="4" r="BK96"/>
  <c r="BK80"/>
  <c i="5" r="J333"/>
  <c r="BK262"/>
  <c r="J504"/>
  <c r="J168"/>
  <c r="BK270"/>
  <c i="6" r="J118"/>
  <c i="7" r="BK96"/>
  <c r="BK179"/>
  <c r="BK287"/>
  <c r="BK223"/>
  <c i="3" r="BK98"/>
  <c r="BK145"/>
  <c r="J95"/>
  <c i="4" r="BK83"/>
  <c i="5" r="BK317"/>
  <c r="BK170"/>
  <c r="BK479"/>
  <c r="BK176"/>
  <c r="BK498"/>
  <c r="BK103"/>
  <c i="6" r="J89"/>
  <c i="7" r="J181"/>
  <c r="J267"/>
  <c r="J290"/>
  <c r="BK256"/>
  <c i="8" r="BK266"/>
  <c r="BK141"/>
  <c r="J126"/>
  <c r="BK222"/>
  <c i="9" r="BK129"/>
  <c i="10" r="BK164"/>
  <c i="11" r="J108"/>
  <c i="12" r="BK201"/>
  <c r="J93"/>
  <c i="13" r="BK120"/>
  <c i="14" r="J109"/>
  <c i="15" r="BK147"/>
  <c i="16" r="J177"/>
  <c r="J128"/>
  <c i="2" r="BK100"/>
  <c i="3" r="J142"/>
  <c r="J120"/>
  <c r="BK169"/>
  <c i="4" r="J90"/>
  <c i="5" r="J278"/>
  <c r="J176"/>
  <c r="BK166"/>
  <c r="BK111"/>
  <c r="J282"/>
  <c i="6" r="BK153"/>
  <c i="7" r="J193"/>
  <c r="J251"/>
  <c r="BK276"/>
  <c r="BK249"/>
  <c i="8" r="J184"/>
  <c r="BK296"/>
  <c r="J284"/>
  <c i="9" r="BK96"/>
  <c r="BK136"/>
  <c i="10" r="BK134"/>
  <c r="J103"/>
  <c i="11" r="J101"/>
  <c i="12" r="BK144"/>
  <c i="13" r="J120"/>
  <c i="14" r="J196"/>
  <c r="BK189"/>
  <c i="15" r="BK135"/>
  <c i="16" r="BK132"/>
  <c r="J170"/>
  <c i="8" r="J110"/>
  <c r="BK232"/>
  <c r="BK284"/>
  <c i="9" r="BK141"/>
  <c i="10" r="BK89"/>
  <c r="J132"/>
  <c i="12" r="J154"/>
  <c i="13" r="BK146"/>
  <c r="BK93"/>
  <c i="14" r="BK101"/>
  <c i="15" r="J103"/>
  <c i="16" r="BK98"/>
  <c r="J174"/>
  <c i="3" r="J134"/>
  <c r="BK138"/>
  <c r="J122"/>
  <c i="4" r="BK108"/>
  <c i="5" r="J407"/>
  <c r="J178"/>
  <c r="J255"/>
  <c r="J401"/>
  <c r="J190"/>
  <c r="J147"/>
  <c i="6" r="BK133"/>
  <c i="7" r="BK245"/>
  <c r="J155"/>
  <c r="J208"/>
  <c r="J136"/>
  <c i="8" r="J203"/>
  <c r="J244"/>
  <c r="BK289"/>
  <c i="9" r="J138"/>
  <c r="J103"/>
  <c i="10" r="BK174"/>
  <c i="11" r="J103"/>
  <c i="12" r="J171"/>
  <c i="13" r="BK147"/>
  <c i="14" r="J98"/>
  <c i="15" r="J108"/>
  <c i="16" r="J196"/>
  <c i="2" r="BK121"/>
  <c i="3" r="BK170"/>
  <c r="J169"/>
  <c i="4" r="BK99"/>
  <c r="J100"/>
  <c i="5" r="J308"/>
  <c r="J285"/>
  <c r="J293"/>
  <c r="BK330"/>
  <c i="6" r="BK139"/>
  <c i="7" r="BK290"/>
  <c r="BK147"/>
  <c r="BK142"/>
  <c r="J239"/>
  <c i="8" r="BK227"/>
  <c r="J149"/>
  <c r="J243"/>
  <c r="BK162"/>
  <c i="9" r="BK90"/>
  <c r="J128"/>
  <c i="10" r="BK177"/>
  <c i="11" r="J113"/>
  <c i="12" r="BK97"/>
  <c r="J161"/>
  <c i="13" r="J117"/>
  <c i="14" r="BK193"/>
  <c i="15" r="BK132"/>
  <c i="16" r="J90"/>
  <c i="2" r="BK90"/>
  <c r="BK114"/>
  <c i="3" r="J149"/>
  <c r="J167"/>
  <c i="4" r="BK98"/>
  <c r="J106"/>
  <c i="5" r="J131"/>
  <c r="BK392"/>
  <c r="BK299"/>
  <c r="BK375"/>
  <c r="BK119"/>
  <c i="6" r="BK114"/>
  <c i="7" r="BK194"/>
  <c r="BK163"/>
  <c r="J140"/>
  <c i="8" r="BK165"/>
  <c r="J273"/>
  <c r="BK213"/>
  <c r="J305"/>
  <c i="9" r="J157"/>
  <c i="10" r="BK161"/>
  <c r="BK138"/>
  <c i="12" r="BK93"/>
  <c r="J142"/>
  <c i="13" r="J158"/>
  <c r="J146"/>
  <c i="14" r="J186"/>
  <c i="15" r="J139"/>
  <c i="16" r="BK110"/>
  <c i="8" r="J208"/>
  <c r="J217"/>
  <c r="BK149"/>
  <c i="9" r="BK154"/>
  <c i="10" r="BK143"/>
  <c r="J155"/>
  <c i="12" r="BK180"/>
  <c r="BK171"/>
  <c i="13" r="J145"/>
  <c i="14" r="BK181"/>
  <c r="J164"/>
  <c i="16" r="BK196"/>
  <c r="J172"/>
  <c i="2" r="BK88"/>
  <c r="J90"/>
  <c i="3" r="BK144"/>
  <c r="BK126"/>
  <c i="4" r="BK93"/>
  <c i="5" r="BK290"/>
  <c r="BK504"/>
  <c r="BK396"/>
  <c r="BK254"/>
  <c r="BK349"/>
  <c i="6" r="BK110"/>
  <c i="7" r="J252"/>
  <c r="J167"/>
  <c r="J261"/>
  <c r="J276"/>
  <c r="BK202"/>
  <c i="2" r="F34"/>
  <c i="5" r="BK260"/>
  <c r="J143"/>
  <c r="J396"/>
  <c r="J299"/>
  <c i="6" r="J147"/>
  <c i="7" r="J226"/>
  <c r="BK128"/>
  <c r="BK283"/>
  <c r="BK138"/>
  <c r="BK177"/>
  <c i="8" r="BK190"/>
  <c r="J122"/>
  <c r="BK264"/>
  <c r="BK104"/>
  <c i="9" r="BK113"/>
  <c r="J147"/>
  <c i="10" r="BK107"/>
  <c i="11" r="J93"/>
  <c i="12" r="J105"/>
  <c i="13" r="J89"/>
  <c r="J113"/>
  <c i="14" r="BK203"/>
  <c r="J150"/>
  <c i="15" r="BK93"/>
  <c i="16" r="BK128"/>
  <c i="2" r="J102"/>
  <c i="3" r="BK178"/>
  <c r="J153"/>
  <c r="BK183"/>
  <c i="4" r="J97"/>
  <c i="5" r="J294"/>
  <c r="J111"/>
  <c r="BK384"/>
  <c r="J260"/>
  <c r="J455"/>
  <c r="BK131"/>
  <c i="6" r="BK103"/>
  <c i="7" r="BK155"/>
  <c r="BK169"/>
  <c r="BK215"/>
  <c r="BK110"/>
  <c r="J120"/>
  <c i="8" r="J266"/>
  <c r="J264"/>
  <c r="J218"/>
  <c r="BK115"/>
  <c i="9" r="BK145"/>
  <c r="J90"/>
  <c r="J127"/>
  <c i="10" r="BK147"/>
  <c i="12" r="BK148"/>
  <c r="J182"/>
  <c i="13" r="J126"/>
  <c r="BK145"/>
  <c i="14" r="BK107"/>
  <c i="15" r="J147"/>
  <c i="16" r="J112"/>
  <c r="BK102"/>
  <c i="8" r="BK285"/>
  <c r="BK151"/>
  <c r="BK100"/>
  <c i="9" r="BK147"/>
  <c r="BK101"/>
  <c i="10" r="J140"/>
  <c i="11" r="J147"/>
  <c i="12" r="J138"/>
  <c r="J148"/>
  <c i="13" r="J171"/>
  <c i="14" r="J143"/>
  <c r="J128"/>
  <c i="15" r="J97"/>
  <c i="16" r="J102"/>
  <c i="2" r="J98"/>
  <c i="3" r="J145"/>
  <c r="J112"/>
  <c r="BK159"/>
  <c i="4" r="BK103"/>
  <c r="J107"/>
  <c i="5" r="BK311"/>
  <c r="J296"/>
  <c r="BK296"/>
  <c r="BK97"/>
  <c r="BK266"/>
  <c r="J357"/>
  <c i="6" r="BK136"/>
  <c i="7" r="J126"/>
  <c r="J235"/>
  <c r="J166"/>
  <c r="BK250"/>
  <c i="8" r="J269"/>
  <c r="J162"/>
  <c r="J285"/>
  <c r="J307"/>
  <c i="9" r="J136"/>
  <c r="BK150"/>
  <c r="BK92"/>
  <c i="10" r="BK103"/>
  <c r="BK153"/>
  <c i="12" r="BK133"/>
  <c r="BK138"/>
  <c i="13" r="J149"/>
  <c i="14" r="J191"/>
  <c r="J172"/>
  <c r="J96"/>
  <c i="16" r="BK183"/>
  <c r="J139"/>
  <c i="2" r="BK104"/>
  <c i="3" r="BK165"/>
  <c r="J127"/>
  <c r="BK173"/>
  <c r="BK153"/>
  <c i="4" r="J92"/>
  <c i="5" r="BK229"/>
  <c r="J139"/>
  <c r="BK455"/>
  <c r="BK178"/>
  <c r="J107"/>
  <c r="BK160"/>
  <c i="7" r="BK247"/>
  <c r="BK104"/>
  <c r="J223"/>
  <c r="J203"/>
  <c i="8" r="J211"/>
  <c r="J96"/>
  <c r="J222"/>
  <c r="J169"/>
  <c i="9" r="J130"/>
  <c r="J129"/>
  <c i="10" r="J148"/>
  <c i="11" r="BK103"/>
  <c i="12" r="BK101"/>
  <c i="13" r="J93"/>
  <c i="14" r="J170"/>
  <c r="BK196"/>
  <c i="15" r="BK115"/>
  <c i="16" r="BK168"/>
  <c r="J132"/>
  <c i="3" r="BK180"/>
  <c r="BK120"/>
  <c r="BK110"/>
  <c i="4" r="J81"/>
  <c i="5" r="J182"/>
  <c r="J174"/>
  <c r="BK214"/>
  <c r="J467"/>
  <c r="BK143"/>
  <c r="J119"/>
  <c i="6" r="J99"/>
  <c i="7" r="BK195"/>
  <c r="J198"/>
  <c r="BK219"/>
  <c i="8" r="J260"/>
  <c r="J293"/>
  <c r="BK300"/>
  <c i="9" r="J132"/>
  <c i="10" r="J170"/>
  <c r="J112"/>
  <c i="11" r="J122"/>
  <c i="12" r="BK125"/>
  <c r="J211"/>
  <c i="13" r="BK124"/>
  <c i="14" r="BK140"/>
  <c i="15" r="BK143"/>
  <c i="16" r="BK181"/>
  <c r="BK205"/>
  <c i="8" r="J319"/>
  <c r="BK96"/>
  <c i="9" r="BK149"/>
  <c r="BK107"/>
  <c i="10" r="BK97"/>
  <c r="BK155"/>
  <c i="11" r="BK113"/>
  <c i="12" r="BK176"/>
  <c i="13" r="J97"/>
  <c r="BK106"/>
  <c i="14" r="J199"/>
  <c r="J101"/>
  <c i="15" r="BK129"/>
  <c i="16" r="BK88"/>
  <c i="2" r="J121"/>
  <c i="3" r="BK151"/>
  <c r="J178"/>
  <c r="BK137"/>
  <c i="4" r="BK106"/>
  <c i="5" r="BK190"/>
  <c r="J164"/>
  <c r="J334"/>
  <c r="J156"/>
  <c r="BK172"/>
  <c i="6" r="J103"/>
  <c i="7" r="J202"/>
  <c r="BK126"/>
  <c r="J221"/>
  <c r="BK115"/>
  <c i="8" r="BK244"/>
  <c i="2" r="J107"/>
  <c i="3" r="J137"/>
  <c r="BK112"/>
  <c i="4" r="J83"/>
  <c r="J104"/>
  <c i="5" r="BK282"/>
  <c r="BK194"/>
  <c r="J349"/>
  <c r="BK164"/>
  <c r="BK304"/>
  <c i="6" r="BK143"/>
  <c r="BK147"/>
  <c i="7" r="BK193"/>
  <c r="BK235"/>
  <c r="BK108"/>
  <c i="8" r="J100"/>
  <c r="BK323"/>
  <c r="BK153"/>
  <c i="9" r="J152"/>
  <c r="J107"/>
  <c i="10" r="J177"/>
  <c i="12" r="BK146"/>
  <c r="J125"/>
  <c i="13" r="BK99"/>
  <c i="14" r="BK158"/>
  <c r="BK172"/>
  <c i="16" r="BK137"/>
  <c r="BK159"/>
  <c i="2" r="BK111"/>
  <c i="3" r="BK167"/>
  <c r="J132"/>
  <c r="BK134"/>
  <c r="BK116"/>
  <c i="4" r="BK104"/>
  <c i="5" r="J366"/>
  <c r="J292"/>
  <c r="J384"/>
  <c r="BK294"/>
  <c r="J101"/>
  <c r="BK174"/>
  <c i="6" r="BK150"/>
  <c i="7" r="BK239"/>
  <c r="BK157"/>
  <c r="J138"/>
  <c r="J217"/>
  <c i="8" r="J296"/>
  <c r="BK124"/>
  <c r="J289"/>
  <c r="BK293"/>
  <c i="9" r="BK103"/>
  <c r="J143"/>
  <c i="10" r="J138"/>
  <c r="J154"/>
  <c i="12" r="BK87"/>
  <c r="J111"/>
  <c i="13" r="BK117"/>
  <c i="14" r="BK170"/>
  <c r="J168"/>
  <c i="15" r="J93"/>
  <c i="16" r="J181"/>
  <c i="8" r="BK126"/>
  <c r="J220"/>
  <c r="BK139"/>
  <c i="9" r="BK148"/>
  <c i="10" r="J149"/>
  <c r="J97"/>
  <c i="11" r="J129"/>
  <c i="12" r="BK211"/>
  <c i="13" r="BK155"/>
  <c r="BK142"/>
  <c i="14" r="BK191"/>
  <c i="15" r="BK99"/>
  <c i="16" r="J162"/>
  <c i="1" r="AS54"/>
  <c i="5" r="BK345"/>
  <c r="BK95"/>
  <c r="J360"/>
  <c r="J127"/>
  <c i="6" r="J143"/>
  <c i="7" r="J274"/>
  <c r="BK136"/>
  <c r="J237"/>
  <c r="BK221"/>
  <c i="8" r="J124"/>
  <c r="J323"/>
  <c r="J239"/>
  <c r="BK143"/>
  <c i="9" r="BK105"/>
  <c r="J126"/>
  <c i="10" r="BK101"/>
  <c i="11" r="J139"/>
  <c i="12" r="J127"/>
  <c r="J115"/>
  <c i="13" r="J161"/>
  <c i="14" r="BK145"/>
  <c r="J175"/>
  <c i="15" r="J113"/>
  <c i="16" r="J98"/>
  <c i="2" r="BK109"/>
  <c r="BK94"/>
  <c i="3" r="J125"/>
  <c r="BK177"/>
  <c i="4" r="BK91"/>
  <c r="BK84"/>
  <c i="5" r="J254"/>
  <c r="BK502"/>
  <c r="BK123"/>
  <c r="BK403"/>
  <c r="BK308"/>
  <c r="J135"/>
  <c i="6" r="BK126"/>
  <c i="7" r="BK144"/>
  <c r="J249"/>
  <c r="J170"/>
  <c r="BK167"/>
  <c r="BK92"/>
  <c i="8" r="J302"/>
  <c r="J92"/>
  <c r="BK256"/>
  <c r="J120"/>
  <c i="9" r="J96"/>
  <c i="10" r="BK112"/>
  <c i="11" r="J120"/>
  <c i="12" r="J97"/>
  <c i="13" r="BK168"/>
  <c i="14" r="BK133"/>
  <c r="BK199"/>
  <c i="16" r="J186"/>
  <c r="J149"/>
  <c i="2" r="BK92"/>
  <c i="3" r="BK152"/>
  <c r="J116"/>
  <c r="J180"/>
  <c i="4" r="BK82"/>
  <c r="J87"/>
  <c i="5" r="J317"/>
  <c r="BK272"/>
  <c r="J160"/>
  <c r="BK347"/>
  <c r="BK315"/>
  <c i="6" r="J108"/>
  <c i="7" r="BK166"/>
  <c r="J195"/>
  <c r="BK182"/>
  <c r="J144"/>
  <c i="8" r="BK92"/>
  <c r="J147"/>
  <c r="BK132"/>
  <c r="BK238"/>
  <c i="9" r="J125"/>
  <c i="10" r="J153"/>
  <c r="BK167"/>
  <c i="11" r="BK115"/>
  <c i="12" r="J185"/>
  <c i="13" r="BK137"/>
  <c i="14" r="BK128"/>
  <c r="J158"/>
  <c i="16" r="BK162"/>
  <c r="BK172"/>
  <c i="8" r="J178"/>
  <c r="J232"/>
  <c i="9" r="BK121"/>
  <c r="BK138"/>
  <c i="10" r="J107"/>
  <c r="BK87"/>
  <c i="12" r="BK115"/>
  <c r="BK111"/>
  <c i="13" r="BK126"/>
  <c i="14" r="BK164"/>
  <c r="BK177"/>
  <c i="15" r="J143"/>
  <c i="16" r="BK90"/>
  <c r="BK145"/>
  <c i="3" r="J184"/>
  <c r="J173"/>
  <c r="J163"/>
  <c i="4" r="BK90"/>
  <c i="5" r="J388"/>
  <c r="J272"/>
  <c r="BK107"/>
  <c r="BK168"/>
  <c r="BK99"/>
  <c r="J242"/>
  <c i="6" r="J136"/>
  <c i="7" r="BK170"/>
  <c r="BK252"/>
  <c r="BK191"/>
  <c r="J128"/>
  <c i="8" r="BK274"/>
  <c i="2" r="J114"/>
  <c i="3" r="BK106"/>
  <c r="BK172"/>
  <c i="4" r="J105"/>
  <c r="J95"/>
  <c i="5" r="BK357"/>
  <c r="BK285"/>
  <c r="BK292"/>
  <c r="BK180"/>
  <c i="6" r="J150"/>
  <c i="7" r="J278"/>
  <c r="BK231"/>
  <c r="J180"/>
  <c r="J142"/>
  <c i="8" r="J234"/>
  <c r="J267"/>
  <c r="BK234"/>
  <c r="J268"/>
  <c i="9" r="BK117"/>
  <c r="BK109"/>
  <c i="10" r="BK99"/>
  <c i="11" r="BK93"/>
  <c i="12" r="BK167"/>
  <c r="BK89"/>
  <c i="13" r="BK97"/>
  <c r="J143"/>
  <c i="14" r="BK187"/>
  <c i="15" r="J87"/>
  <c i="16" r="J209"/>
  <c r="J183"/>
  <c i="2" r="BK118"/>
  <c i="3" r="J102"/>
  <c r="J110"/>
  <c r="BK119"/>
  <c i="4" r="J82"/>
  <c r="BK92"/>
  <c i="5" r="BK220"/>
  <c r="J222"/>
  <c r="J392"/>
  <c r="J290"/>
  <c r="BK293"/>
  <c i="6" r="J87"/>
  <c i="7" r="J210"/>
  <c r="J177"/>
  <c i="8" r="BK262"/>
  <c r="J251"/>
  <c r="BK178"/>
  <c i="9" r="J154"/>
  <c r="BK115"/>
  <c i="10" r="BK119"/>
  <c i="11" r="BK143"/>
  <c i="12" r="J109"/>
  <c r="BK109"/>
  <c i="13" r="BK113"/>
  <c i="14" r="J189"/>
  <c i="16" r="BK149"/>
  <c r="BK114"/>
  <c i="8" r="BK180"/>
  <c r="J165"/>
  <c r="BK260"/>
  <c i="9" r="BK133"/>
  <c r="J148"/>
  <c i="10" r="J151"/>
  <c r="J167"/>
  <c i="11" r="BK129"/>
  <c i="12" r="J165"/>
  <c i="13" r="J168"/>
  <c i="14" r="BK175"/>
  <c r="J203"/>
  <c i="16" r="BK121"/>
  <c r="J145"/>
  <c i="3" r="J155"/>
  <c r="BK125"/>
  <c r="J161"/>
  <c r="BK136"/>
  <c i="4" r="J96"/>
  <c r="BK87"/>
  <c i="5" r="BK186"/>
  <c r="J430"/>
  <c r="J210"/>
  <c r="BK218"/>
  <c r="J321"/>
  <c i="6" r="J105"/>
  <c i="7" r="J182"/>
  <c r="J194"/>
  <c r="BK293"/>
  <c r="BK180"/>
  <c i="8" r="BK267"/>
  <c r="BK172"/>
  <c r="J213"/>
  <c r="J248"/>
  <c i="9" r="BK143"/>
  <c i="10" r="J172"/>
  <c r="J101"/>
  <c i="12" r="J144"/>
  <c r="J158"/>
  <c i="13" r="BK148"/>
  <c i="14" r="BK186"/>
  <c i="15" r="BK108"/>
  <c i="16" r="J147"/>
  <c r="BK139"/>
  <c i="3" r="BK140"/>
  <c r="J172"/>
  <c r="BK187"/>
  <c r="J106"/>
  <c i="4" r="BK107"/>
  <c i="5" r="J330"/>
  <c r="J247"/>
  <c r="J172"/>
  <c r="J375"/>
  <c r="J347"/>
  <c r="BK268"/>
  <c i="6" r="J133"/>
  <c i="7" r="BK196"/>
  <c r="BK198"/>
  <c r="J104"/>
  <c r="BK152"/>
  <c i="8" r="J261"/>
  <c r="J141"/>
  <c r="BK269"/>
  <c i="9" r="J109"/>
  <c r="BK111"/>
  <c i="10" r="BK172"/>
  <c i="12" r="J113"/>
  <c i="13" r="BK164"/>
  <c r="BK149"/>
  <c i="14" r="BK150"/>
  <c i="16" r="BK186"/>
  <c r="BK174"/>
  <c i="2" r="J94"/>
  <c i="3" r="BK127"/>
  <c r="BK115"/>
  <c i="4" r="J88"/>
  <c r="J99"/>
  <c i="5" r="BK234"/>
  <c r="J93"/>
  <c r="BK388"/>
  <c r="BK247"/>
  <c r="BK224"/>
  <c i="6" r="J116"/>
  <c i="7" r="J272"/>
  <c r="BK149"/>
  <c r="BK227"/>
  <c r="J92"/>
  <c i="8" r="J274"/>
  <c r="J233"/>
  <c r="BK145"/>
  <c r="BK137"/>
  <c i="9" r="J105"/>
  <c i="10" r="J89"/>
  <c i="11" r="J89"/>
  <c i="12" r="J101"/>
  <c r="BK185"/>
  <c i="13" r="BK134"/>
  <c i="14" r="BK168"/>
  <c r="J193"/>
  <c i="15" r="BK87"/>
  <c i="16" r="BK147"/>
  <c i="8" r="BK258"/>
  <c r="BK311"/>
  <c i="9" r="BK127"/>
  <c r="BK130"/>
  <c i="10" r="BK170"/>
  <c r="BK93"/>
  <c i="12" r="BK120"/>
  <c r="BK205"/>
  <c i="13" r="J137"/>
  <c r="J132"/>
  <c i="14" r="J92"/>
  <c i="16" r="J106"/>
  <c i="2" r="J92"/>
  <c i="3" r="J157"/>
  <c r="J119"/>
  <c r="J98"/>
  <c i="4" r="BK89"/>
  <c i="5" r="BK139"/>
  <c r="BK350"/>
  <c r="J328"/>
  <c r="J220"/>
  <c r="BK210"/>
  <c i="6" r="J95"/>
  <c i="7" r="BK210"/>
  <c r="J149"/>
  <c r="J247"/>
  <c r="BK120"/>
  <c i="3" l="1" r="R105"/>
  <c i="2" r="T106"/>
  <c i="3" r="BK147"/>
  <c r="J147"/>
  <c r="J68"/>
  <c r="P182"/>
  <c r="P181"/>
  <c i="4" r="T79"/>
  <c i="5" r="T92"/>
  <c r="BK289"/>
  <c r="J289"/>
  <c r="J63"/>
  <c r="T289"/>
  <c r="BK400"/>
  <c r="J400"/>
  <c r="J67"/>
  <c r="BK501"/>
  <c r="BK500"/>
  <c r="J500"/>
  <c r="J69"/>
  <c i="6" r="P86"/>
  <c r="BK142"/>
  <c r="J142"/>
  <c r="J63"/>
  <c i="7" r="BK162"/>
  <c r="J162"/>
  <c r="J63"/>
  <c r="R273"/>
  <c i="8" r="R91"/>
  <c r="P164"/>
  <c r="P177"/>
  <c r="R189"/>
  <c r="P295"/>
  <c i="9" r="BK140"/>
  <c r="J140"/>
  <c r="J63"/>
  <c i="10" r="BK142"/>
  <c r="J142"/>
  <c r="J63"/>
  <c i="11" r="R86"/>
  <c r="R138"/>
  <c i="12" r="BK153"/>
  <c r="J153"/>
  <c r="J62"/>
  <c r="T184"/>
  <c i="13" r="R86"/>
  <c r="R112"/>
  <c i="14" r="BK91"/>
  <c r="BK157"/>
  <c r="J157"/>
  <c r="J63"/>
  <c r="T157"/>
  <c i="15" r="BK119"/>
  <c r="J119"/>
  <c r="J62"/>
  <c r="T138"/>
  <c i="3" r="P141"/>
  <c r="T182"/>
  <c r="T181"/>
  <c i="5" r="BK92"/>
  <c r="J92"/>
  <c r="J61"/>
  <c r="R277"/>
  <c r="P289"/>
  <c r="R289"/>
  <c r="BK332"/>
  <c r="J332"/>
  <c r="J65"/>
  <c r="R400"/>
  <c r="T501"/>
  <c r="T500"/>
  <c i="6" r="R86"/>
  <c r="R142"/>
  <c i="7" r="T154"/>
  <c r="T91"/>
  <c r="BK266"/>
  <c r="J266"/>
  <c r="J64"/>
  <c i="8" r="P202"/>
  <c r="R279"/>
  <c i="9" r="T85"/>
  <c i="10" r="BK118"/>
  <c r="J118"/>
  <c r="J62"/>
  <c i="11" r="R119"/>
  <c i="12" r="BK184"/>
  <c r="J184"/>
  <c r="J63"/>
  <c i="2" r="P87"/>
  <c r="BK106"/>
  <c r="J106"/>
  <c r="J63"/>
  <c r="P113"/>
  <c i="3" r="BK105"/>
  <c r="J105"/>
  <c r="J66"/>
  <c r="T147"/>
  <c i="4" r="P79"/>
  <c i="1" r="AU57"/>
  <c i="5" r="P335"/>
  <c i="6" r="BK123"/>
  <c r="J123"/>
  <c r="J62"/>
  <c i="7" r="R162"/>
  <c r="R266"/>
  <c r="P298"/>
  <c r="P297"/>
  <c i="8" r="BK91"/>
  <c r="J91"/>
  <c r="J61"/>
  <c r="BK164"/>
  <c r="J164"/>
  <c r="J62"/>
  <c r="BK177"/>
  <c r="J177"/>
  <c r="J63"/>
  <c r="BK189"/>
  <c r="J189"/>
  <c r="J64"/>
  <c r="BK279"/>
  <c r="J279"/>
  <c r="J66"/>
  <c i="9" r="P85"/>
  <c i="10" r="R142"/>
  <c i="11" r="BK86"/>
  <c r="J86"/>
  <c r="J61"/>
  <c r="P138"/>
  <c i="12" r="T153"/>
  <c i="13" r="T86"/>
  <c r="P112"/>
  <c i="14" r="BK167"/>
  <c r="J167"/>
  <c r="J64"/>
  <c i="15" r="P119"/>
  <c i="2" r="R106"/>
  <c i="3" r="P105"/>
  <c r="R147"/>
  <c i="4" r="R79"/>
  <c i="5" r="P277"/>
  <c r="T303"/>
  <c r="T332"/>
  <c r="T335"/>
  <c r="R501"/>
  <c r="R500"/>
  <c i="6" r="BK86"/>
  <c r="J86"/>
  <c r="J61"/>
  <c r="P142"/>
  <c i="7" r="P162"/>
  <c r="T273"/>
  <c r="BK298"/>
  <c r="BK297"/>
  <c r="J297"/>
  <c r="J68"/>
  <c i="8" r="T91"/>
  <c r="T164"/>
  <c r="R177"/>
  <c r="P189"/>
  <c r="P279"/>
  <c r="T318"/>
  <c i="9" r="T140"/>
  <c r="T135"/>
  <c i="10" r="P142"/>
  <c i="11" r="BK119"/>
  <c r="J119"/>
  <c r="J62"/>
  <c i="13" r="T136"/>
  <c i="14" r="R167"/>
  <c i="15" r="R86"/>
  <c r="P138"/>
  <c i="2" r="BK87"/>
  <c r="P106"/>
  <c r="R113"/>
  <c i="3" r="BK141"/>
  <c r="J141"/>
  <c r="J67"/>
  <c r="T141"/>
  <c r="BK182"/>
  <c r="J182"/>
  <c r="J70"/>
  <c i="5" r="BK277"/>
  <c r="J277"/>
  <c r="J62"/>
  <c r="BK303"/>
  <c r="J303"/>
  <c r="J64"/>
  <c r="P332"/>
  <c r="T400"/>
  <c i="6" r="P123"/>
  <c i="7" r="P154"/>
  <c r="P91"/>
  <c r="P266"/>
  <c r="R298"/>
  <c r="R297"/>
  <c i="8" r="BK202"/>
  <c r="J202"/>
  <c r="J65"/>
  <c r="T295"/>
  <c r="BK318"/>
  <c r="J318"/>
  <c r="J69"/>
  <c i="9" r="BK85"/>
  <c r="J85"/>
  <c r="J61"/>
  <c i="10" r="R86"/>
  <c r="P118"/>
  <c i="11" r="T119"/>
  <c i="12" r="P86"/>
  <c r="R153"/>
  <c i="13" r="BK86"/>
  <c r="J86"/>
  <c r="J61"/>
  <c r="P136"/>
  <c i="14" r="P167"/>
  <c i="15" r="T86"/>
  <c r="R138"/>
  <c i="16" r="BK87"/>
  <c r="J87"/>
  <c r="J61"/>
  <c r="R154"/>
  <c i="5" r="P92"/>
  <c r="T277"/>
  <c r="R303"/>
  <c r="R332"/>
  <c r="R335"/>
  <c i="6" r="R123"/>
  <c i="7" r="BK154"/>
  <c r="J154"/>
  <c r="J62"/>
  <c r="P273"/>
  <c i="8" r="R202"/>
  <c r="BK295"/>
  <c r="J295"/>
  <c r="J67"/>
  <c i="9" r="P140"/>
  <c r="P135"/>
  <c i="10" r="P86"/>
  <c r="P85"/>
  <c r="P84"/>
  <c i="1" r="AU63"/>
  <c i="10" r="R118"/>
  <c i="11" r="T86"/>
  <c r="T85"/>
  <c r="T84"/>
  <c r="T138"/>
  <c i="12" r="R86"/>
  <c r="R85"/>
  <c r="R84"/>
  <c r="R184"/>
  <c i="13" r="BK136"/>
  <c r="J136"/>
  <c r="J63"/>
  <c i="14" r="T91"/>
  <c r="P157"/>
  <c i="15" r="BK86"/>
  <c r="J86"/>
  <c r="J61"/>
  <c r="R119"/>
  <c i="16" r="R87"/>
  <c r="P154"/>
  <c i="2" r="R87"/>
  <c r="R86"/>
  <c r="R85"/>
  <c r="T113"/>
  <c i="3" r="P147"/>
  <c i="5" r="BK335"/>
  <c r="J335"/>
  <c r="J66"/>
  <c r="P501"/>
  <c r="P500"/>
  <c i="6" r="T86"/>
  <c r="T142"/>
  <c i="7" r="T162"/>
  <c r="T266"/>
  <c r="T298"/>
  <c r="T297"/>
  <c i="8" r="P91"/>
  <c r="P90"/>
  <c r="R164"/>
  <c r="T177"/>
  <c r="T189"/>
  <c r="R295"/>
  <c r="R318"/>
  <c i="9" r="R85"/>
  <c i="10" r="BK86"/>
  <c r="J86"/>
  <c r="J61"/>
  <c r="T142"/>
  <c i="11" r="P86"/>
  <c r="BK138"/>
  <c r="J138"/>
  <c r="J63"/>
  <c i="12" r="BK86"/>
  <c r="P153"/>
  <c i="13" r="BK112"/>
  <c r="J112"/>
  <c r="J62"/>
  <c r="T112"/>
  <c i="14" r="R91"/>
  <c r="R90"/>
  <c r="R88"/>
  <c r="R157"/>
  <c i="15" r="T119"/>
  <c i="16" r="P87"/>
  <c r="P86"/>
  <c r="P85"/>
  <c i="1" r="AU69"/>
  <c i="16" r="BK154"/>
  <c r="J154"/>
  <c r="J62"/>
  <c r="P188"/>
  <c i="2" r="T87"/>
  <c r="T86"/>
  <c r="T85"/>
  <c r="BK113"/>
  <c r="J113"/>
  <c r="J64"/>
  <c i="3" r="T105"/>
  <c r="T97"/>
  <c r="T90"/>
  <c r="R141"/>
  <c r="R97"/>
  <c r="R182"/>
  <c r="R181"/>
  <c i="4" r="BK79"/>
  <c r="J79"/>
  <c r="J59"/>
  <c i="5" r="R92"/>
  <c r="R91"/>
  <c r="R90"/>
  <c r="P303"/>
  <c r="P400"/>
  <c i="6" r="T123"/>
  <c i="7" r="R154"/>
  <c r="R91"/>
  <c r="BK273"/>
  <c r="J273"/>
  <c r="J65"/>
  <c i="8" r="T202"/>
  <c r="T279"/>
  <c r="P318"/>
  <c i="9" r="R140"/>
  <c r="R135"/>
  <c i="10" r="T86"/>
  <c r="T85"/>
  <c r="T84"/>
  <c r="T118"/>
  <c i="11" r="P119"/>
  <c i="12" r="T86"/>
  <c r="T85"/>
  <c r="T84"/>
  <c r="P184"/>
  <c i="13" r="P86"/>
  <c r="P85"/>
  <c r="P84"/>
  <c i="1" r="AU66"/>
  <c i="13" r="R136"/>
  <c i="14" r="P91"/>
  <c r="P90"/>
  <c r="P88"/>
  <c i="1" r="AU67"/>
  <c i="14" r="T167"/>
  <c i="15" r="P86"/>
  <c r="P85"/>
  <c r="P84"/>
  <c i="1" r="AU68"/>
  <c i="15" r="BK138"/>
  <c r="J138"/>
  <c r="J63"/>
  <c i="16" r="T87"/>
  <c r="T154"/>
  <c r="BK188"/>
  <c r="J188"/>
  <c r="J64"/>
  <c r="R188"/>
  <c r="T188"/>
  <c i="2" r="BK120"/>
  <c r="J120"/>
  <c r="J65"/>
  <c i="3" r="BK94"/>
  <c r="J94"/>
  <c r="J63"/>
  <c i="13" r="BK170"/>
  <c r="J170"/>
  <c r="J64"/>
  <c i="7" r="BK289"/>
  <c r="J289"/>
  <c r="J66"/>
  <c i="10" r="BK176"/>
  <c r="J176"/>
  <c r="J64"/>
  <c i="12" r="BK210"/>
  <c r="J210"/>
  <c r="J64"/>
  <c i="5" r="BK497"/>
  <c r="J497"/>
  <c r="J68"/>
  <c i="6" r="BK152"/>
  <c r="J152"/>
  <c r="J64"/>
  <c i="14" r="BK202"/>
  <c r="J202"/>
  <c r="J68"/>
  <c i="2" r="BK103"/>
  <c r="J103"/>
  <c r="J62"/>
  <c i="8" r="BK315"/>
  <c r="J315"/>
  <c r="J68"/>
  <c i="14" r="BK198"/>
  <c r="J198"/>
  <c r="J66"/>
  <c i="7" r="BK91"/>
  <c r="J91"/>
  <c r="J61"/>
  <c r="BK292"/>
  <c r="J292"/>
  <c r="J67"/>
  <c i="15" r="BK146"/>
  <c r="J146"/>
  <c r="J64"/>
  <c i="9" r="BK135"/>
  <c r="J135"/>
  <c r="J62"/>
  <c i="14" r="BK195"/>
  <c r="J195"/>
  <c r="J65"/>
  <c i="16" r="BK185"/>
  <c r="J185"/>
  <c r="J63"/>
  <c i="11" r="BK146"/>
  <c r="J146"/>
  <c r="J64"/>
  <c i="16" r="BK214"/>
  <c r="J214"/>
  <c r="J65"/>
  <c r="F55"/>
  <c r="J81"/>
  <c r="BE112"/>
  <c r="BE114"/>
  <c r="BE128"/>
  <c r="BE143"/>
  <c r="BE170"/>
  <c r="BE205"/>
  <c r="J79"/>
  <c r="J82"/>
  <c r="BE94"/>
  <c r="BE145"/>
  <c r="BE168"/>
  <c i="15" r="BK85"/>
  <c r="BK84"/>
  <c r="J84"/>
  <c r="J59"/>
  <c i="16" r="BE98"/>
  <c r="BE102"/>
  <c r="BE155"/>
  <c r="BE186"/>
  <c r="E48"/>
  <c r="BE106"/>
  <c r="BE110"/>
  <c r="BE132"/>
  <c r="BE134"/>
  <c r="BE159"/>
  <c r="F81"/>
  <c r="BE88"/>
  <c r="BE116"/>
  <c r="BE121"/>
  <c r="BE126"/>
  <c r="BE139"/>
  <c r="BE149"/>
  <c r="BE162"/>
  <c r="BE166"/>
  <c r="BE196"/>
  <c r="BE90"/>
  <c r="BE147"/>
  <c r="BE181"/>
  <c r="BE183"/>
  <c r="BE189"/>
  <c r="BE209"/>
  <c r="BE215"/>
  <c r="BE137"/>
  <c r="BE172"/>
  <c r="BE174"/>
  <c r="BE177"/>
  <c i="14" r="J91"/>
  <c r="J62"/>
  <c i="15" r="F54"/>
  <c r="E74"/>
  <c r="J78"/>
  <c r="BE87"/>
  <c r="BE93"/>
  <c r="BE99"/>
  <c r="BE103"/>
  <c r="BE115"/>
  <c r="F81"/>
  <c r="BE132"/>
  <c r="J55"/>
  <c r="BE108"/>
  <c r="BE120"/>
  <c r="J54"/>
  <c r="BE89"/>
  <c r="BE129"/>
  <c r="BE135"/>
  <c r="BE139"/>
  <c r="BE143"/>
  <c r="BE147"/>
  <c r="BE97"/>
  <c r="BE101"/>
  <c r="BE113"/>
  <c r="BE122"/>
  <c i="14" r="J55"/>
  <c r="J84"/>
  <c r="BE161"/>
  <c r="BE170"/>
  <c r="BE175"/>
  <c r="BE186"/>
  <c i="13" r="BK85"/>
  <c r="BK84"/>
  <c r="J84"/>
  <c i="14" r="F84"/>
  <c r="BE112"/>
  <c r="BE128"/>
  <c r="BE133"/>
  <c r="BE153"/>
  <c r="BE172"/>
  <c r="BE191"/>
  <c r="E78"/>
  <c r="F85"/>
  <c r="BE107"/>
  <c r="BE150"/>
  <c r="BE158"/>
  <c r="BE164"/>
  <c r="BE168"/>
  <c r="BE182"/>
  <c r="BE196"/>
  <c r="BE199"/>
  <c r="BE203"/>
  <c r="J82"/>
  <c r="BE98"/>
  <c r="BE109"/>
  <c r="BE148"/>
  <c r="BE92"/>
  <c r="BE104"/>
  <c r="BE115"/>
  <c r="BE143"/>
  <c r="BE145"/>
  <c r="BE177"/>
  <c r="BE187"/>
  <c r="BE96"/>
  <c r="BE101"/>
  <c r="BE121"/>
  <c r="BE140"/>
  <c r="BE181"/>
  <c r="BE189"/>
  <c r="BE193"/>
  <c i="13" r="E48"/>
  <c r="F55"/>
  <c r="F80"/>
  <c r="BE126"/>
  <c r="BE134"/>
  <c r="BE106"/>
  <c r="BE117"/>
  <c r="BE120"/>
  <c r="BE124"/>
  <c r="BE149"/>
  <c r="J52"/>
  <c r="BE89"/>
  <c r="BE93"/>
  <c r="BE97"/>
  <c r="BE148"/>
  <c r="BE87"/>
  <c r="BE137"/>
  <c r="BE141"/>
  <c r="BE142"/>
  <c r="BE145"/>
  <c r="BE161"/>
  <c r="BE164"/>
  <c i="12" r="J86"/>
  <c r="J61"/>
  <c i="13" r="J55"/>
  <c r="J80"/>
  <c r="BE99"/>
  <c r="BE101"/>
  <c r="BE132"/>
  <c r="BE146"/>
  <c r="BE108"/>
  <c r="BE113"/>
  <c r="BE128"/>
  <c r="BE143"/>
  <c r="BE147"/>
  <c r="BE155"/>
  <c r="BE158"/>
  <c r="BE166"/>
  <c r="BE168"/>
  <c r="BE171"/>
  <c i="12" r="J55"/>
  <c r="F80"/>
  <c r="BE105"/>
  <c r="E48"/>
  <c r="BE101"/>
  <c r="BE125"/>
  <c r="BE136"/>
  <c r="BE138"/>
  <c r="BE142"/>
  <c r="BE144"/>
  <c r="BE146"/>
  <c r="BE154"/>
  <c r="BE180"/>
  <c r="BE211"/>
  <c r="J52"/>
  <c r="BE111"/>
  <c r="BE148"/>
  <c r="BE173"/>
  <c r="BE201"/>
  <c r="J80"/>
  <c r="BE93"/>
  <c r="BE97"/>
  <c i="11" r="BK85"/>
  <c r="J85"/>
  <c r="J60"/>
  <c i="12" r="BE89"/>
  <c r="BE120"/>
  <c r="BE165"/>
  <c r="BE158"/>
  <c r="BE167"/>
  <c r="BE169"/>
  <c r="BE176"/>
  <c r="BE185"/>
  <c r="BE192"/>
  <c r="BE205"/>
  <c r="F81"/>
  <c r="BE127"/>
  <c r="BE131"/>
  <c r="BE133"/>
  <c r="BE182"/>
  <c r="BE87"/>
  <c r="BE109"/>
  <c r="BE113"/>
  <c r="BE115"/>
  <c r="BE161"/>
  <c r="BE171"/>
  <c i="11" r="J81"/>
  <c r="BE93"/>
  <c r="BE113"/>
  <c i="10" r="BK85"/>
  <c r="J85"/>
  <c r="J60"/>
  <c i="11" r="E48"/>
  <c r="F55"/>
  <c r="J78"/>
  <c r="BE87"/>
  <c r="BE108"/>
  <c r="BE120"/>
  <c r="BE122"/>
  <c r="BE99"/>
  <c r="BE103"/>
  <c r="BE135"/>
  <c r="BE143"/>
  <c r="J54"/>
  <c r="F80"/>
  <c r="BE97"/>
  <c r="BE89"/>
  <c r="BE101"/>
  <c r="BE115"/>
  <c r="BE139"/>
  <c r="BE147"/>
  <c r="BE129"/>
  <c r="BE132"/>
  <c i="9" r="R84"/>
  <c r="R83"/>
  <c r="P84"/>
  <c r="P83"/>
  <c i="1" r="AU62"/>
  <c i="9" r="T84"/>
  <c r="T83"/>
  <c i="10" r="J78"/>
  <c r="BE107"/>
  <c r="BE123"/>
  <c r="BE149"/>
  <c r="BE151"/>
  <c r="BE152"/>
  <c r="BE164"/>
  <c r="F80"/>
  <c r="J81"/>
  <c r="BE89"/>
  <c r="BE126"/>
  <c r="BE132"/>
  <c r="BE134"/>
  <c r="BE138"/>
  <c r="BE143"/>
  <c r="BE153"/>
  <c r="BE93"/>
  <c r="BE97"/>
  <c r="BE112"/>
  <c r="BE114"/>
  <c i="9" r="BK84"/>
  <c r="BK83"/>
  <c r="J83"/>
  <c i="10" r="F55"/>
  <c r="BE130"/>
  <c r="BE140"/>
  <c r="BE154"/>
  <c r="BE101"/>
  <c r="BE103"/>
  <c r="BE148"/>
  <c r="BE161"/>
  <c r="BE174"/>
  <c r="E48"/>
  <c r="J54"/>
  <c r="BE99"/>
  <c r="BE155"/>
  <c r="BE170"/>
  <c r="BE87"/>
  <c r="BE119"/>
  <c r="BE147"/>
  <c r="BE167"/>
  <c r="BE172"/>
  <c r="BE177"/>
  <c i="9" r="J52"/>
  <c r="J79"/>
  <c r="BE86"/>
  <c r="BE92"/>
  <c r="BE94"/>
  <c r="BE111"/>
  <c r="BE141"/>
  <c i="8" r="BK90"/>
  <c r="J90"/>
  <c r="J60"/>
  <c i="9" r="J80"/>
  <c r="BE90"/>
  <c r="BE121"/>
  <c r="BE128"/>
  <c r="BE130"/>
  <c r="BE134"/>
  <c r="BE143"/>
  <c r="BE145"/>
  <c r="BE148"/>
  <c r="F79"/>
  <c r="BE149"/>
  <c r="E48"/>
  <c r="F55"/>
  <c r="BE109"/>
  <c r="BE124"/>
  <c r="BE125"/>
  <c r="BE136"/>
  <c r="BE158"/>
  <c r="BE99"/>
  <c r="BE117"/>
  <c r="BE127"/>
  <c r="BE133"/>
  <c r="BE101"/>
  <c r="BE103"/>
  <c r="BE107"/>
  <c r="BE126"/>
  <c r="BE129"/>
  <c r="BE131"/>
  <c r="BE132"/>
  <c r="BE150"/>
  <c r="BE96"/>
  <c r="BE105"/>
  <c r="BE113"/>
  <c r="BE115"/>
  <c r="BE119"/>
  <c r="BE138"/>
  <c r="BE152"/>
  <c r="BE154"/>
  <c r="BE147"/>
  <c r="BE157"/>
  <c i="8" r="E48"/>
  <c r="F86"/>
  <c r="BE153"/>
  <c r="BE158"/>
  <c i="7" r="J298"/>
  <c r="J69"/>
  <c i="8" r="J54"/>
  <c r="J86"/>
  <c r="BE120"/>
  <c r="BE124"/>
  <c r="BE126"/>
  <c r="BE147"/>
  <c r="BE149"/>
  <c r="BE169"/>
  <c r="BE172"/>
  <c r="BE184"/>
  <c r="BE217"/>
  <c r="BE234"/>
  <c r="BE260"/>
  <c r="BE261"/>
  <c r="BE271"/>
  <c r="BE273"/>
  <c r="BE274"/>
  <c r="BE280"/>
  <c r="BE296"/>
  <c r="J52"/>
  <c r="BE96"/>
  <c r="BE122"/>
  <c r="BE145"/>
  <c r="BE162"/>
  <c r="BE165"/>
  <c r="BE203"/>
  <c r="BE208"/>
  <c r="BE220"/>
  <c r="BE222"/>
  <c r="BE226"/>
  <c r="BE238"/>
  <c r="BE239"/>
  <c r="BE243"/>
  <c r="BE151"/>
  <c r="BE180"/>
  <c r="BE233"/>
  <c r="BE267"/>
  <c r="BE302"/>
  <c r="BE316"/>
  <c r="BE323"/>
  <c r="BE92"/>
  <c r="BE108"/>
  <c r="BE110"/>
  <c r="BE132"/>
  <c r="BE284"/>
  <c r="BE307"/>
  <c r="BE311"/>
  <c i="7" r="BK90"/>
  <c r="BK89"/>
  <c r="J89"/>
  <c r="J59"/>
  <c i="8" r="BE100"/>
  <c r="BE104"/>
  <c r="BE137"/>
  <c r="BE143"/>
  <c r="BE190"/>
  <c r="BE194"/>
  <c r="BE218"/>
  <c r="BE244"/>
  <c r="BE262"/>
  <c r="BE263"/>
  <c r="BE266"/>
  <c r="BE319"/>
  <c r="F54"/>
  <c r="BE115"/>
  <c r="BE178"/>
  <c r="BE198"/>
  <c r="BE209"/>
  <c r="BE211"/>
  <c r="BE227"/>
  <c r="BE232"/>
  <c r="BE258"/>
  <c r="BE264"/>
  <c r="BE268"/>
  <c r="BE269"/>
  <c r="BE300"/>
  <c r="BE139"/>
  <c r="BE141"/>
  <c r="BE156"/>
  <c r="BE160"/>
  <c r="BE213"/>
  <c r="BE248"/>
  <c r="BE251"/>
  <c r="BE252"/>
  <c r="BE256"/>
  <c r="BE265"/>
  <c r="BE285"/>
  <c r="BE289"/>
  <c r="BE293"/>
  <c r="BE305"/>
  <c i="7" r="F54"/>
  <c r="J85"/>
  <c r="BE155"/>
  <c r="BE170"/>
  <c r="BE191"/>
  <c r="BE192"/>
  <c r="BE196"/>
  <c r="BE197"/>
  <c r="BE198"/>
  <c r="BE217"/>
  <c r="BE252"/>
  <c r="BE274"/>
  <c r="J83"/>
  <c r="BE181"/>
  <c r="BE182"/>
  <c r="BE193"/>
  <c r="BE195"/>
  <c r="BE219"/>
  <c r="BE246"/>
  <c r="BE249"/>
  <c r="BE256"/>
  <c r="BE290"/>
  <c r="E48"/>
  <c r="BE147"/>
  <c r="BE239"/>
  <c r="BE241"/>
  <c r="BE245"/>
  <c r="BE247"/>
  <c r="J55"/>
  <c r="BE92"/>
  <c r="BE96"/>
  <c r="BE100"/>
  <c r="BE104"/>
  <c r="BE108"/>
  <c r="BE110"/>
  <c r="BE140"/>
  <c r="BE142"/>
  <c r="BE157"/>
  <c r="BE202"/>
  <c r="BE214"/>
  <c r="BE231"/>
  <c r="BE235"/>
  <c r="BE250"/>
  <c r="BE251"/>
  <c r="BE126"/>
  <c r="BE166"/>
  <c r="BE177"/>
  <c r="BE218"/>
  <c r="BE226"/>
  <c r="BE227"/>
  <c r="BE237"/>
  <c r="BE278"/>
  <c r="BE281"/>
  <c r="F55"/>
  <c r="BE115"/>
  <c r="BE120"/>
  <c r="BE144"/>
  <c r="BE178"/>
  <c r="BE179"/>
  <c r="BE180"/>
  <c r="BE194"/>
  <c r="BE203"/>
  <c r="BE208"/>
  <c r="BE209"/>
  <c r="BE215"/>
  <c r="BE261"/>
  <c r="BE267"/>
  <c r="BE283"/>
  <c r="BE287"/>
  <c r="BE299"/>
  <c i="6" r="BK85"/>
  <c r="BK84"/>
  <c r="J84"/>
  <c i="7" r="BE128"/>
  <c r="BE130"/>
  <c r="BE136"/>
  <c r="BE138"/>
  <c r="BE149"/>
  <c r="BE150"/>
  <c r="BE152"/>
  <c r="BE163"/>
  <c r="BE164"/>
  <c r="BE167"/>
  <c r="BE169"/>
  <c r="BE210"/>
  <c r="BE221"/>
  <c r="BE223"/>
  <c r="BE225"/>
  <c r="BE255"/>
  <c r="BE272"/>
  <c r="BE276"/>
  <c r="BE293"/>
  <c r="BE302"/>
  <c i="6" r="F55"/>
  <c r="BE116"/>
  <c r="BE118"/>
  <c r="BE136"/>
  <c r="BE143"/>
  <c r="E74"/>
  <c r="BE99"/>
  <c r="BE110"/>
  <c i="5" r="BK91"/>
  <c r="J91"/>
  <c r="J60"/>
  <c i="6" r="J54"/>
  <c r="BE103"/>
  <c r="F54"/>
  <c r="BE97"/>
  <c r="BE108"/>
  <c r="BE153"/>
  <c i="5" r="J501"/>
  <c r="J70"/>
  <c i="6" r="J52"/>
  <c r="BE95"/>
  <c r="BE147"/>
  <c r="BE150"/>
  <c r="J81"/>
  <c r="BE105"/>
  <c r="BE114"/>
  <c r="BE89"/>
  <c r="BE93"/>
  <c r="BE126"/>
  <c r="BE133"/>
  <c r="BE87"/>
  <c r="BE124"/>
  <c r="BE139"/>
  <c i="5" r="J52"/>
  <c r="BE99"/>
  <c r="BE115"/>
  <c r="BE127"/>
  <c r="BE131"/>
  <c r="BE135"/>
  <c r="BE166"/>
  <c r="BE242"/>
  <c r="BE292"/>
  <c r="BE308"/>
  <c r="BE311"/>
  <c r="BE319"/>
  <c r="BE330"/>
  <c r="BE333"/>
  <c r="BE336"/>
  <c r="BE341"/>
  <c r="BE345"/>
  <c r="BE349"/>
  <c r="J55"/>
  <c r="F87"/>
  <c r="BE97"/>
  <c r="BE107"/>
  <c r="BE143"/>
  <c r="BE194"/>
  <c r="BE202"/>
  <c r="BE247"/>
  <c r="BE255"/>
  <c r="BE257"/>
  <c r="BE272"/>
  <c r="BE294"/>
  <c r="BE347"/>
  <c r="BE351"/>
  <c r="BE357"/>
  <c r="BE360"/>
  <c r="BE368"/>
  <c r="BE455"/>
  <c r="BE479"/>
  <c r="E48"/>
  <c r="BE123"/>
  <c r="BE164"/>
  <c r="BE178"/>
  <c r="BE210"/>
  <c r="BE214"/>
  <c r="BE270"/>
  <c r="BE348"/>
  <c r="BE366"/>
  <c r="BE401"/>
  <c r="BE95"/>
  <c r="BE119"/>
  <c r="BE168"/>
  <c r="BE174"/>
  <c r="BE206"/>
  <c r="BE229"/>
  <c r="BE234"/>
  <c r="BE290"/>
  <c r="BE296"/>
  <c r="BE299"/>
  <c r="BE317"/>
  <c r="BE498"/>
  <c r="F86"/>
  <c r="BE101"/>
  <c r="BE103"/>
  <c r="BE111"/>
  <c r="BE139"/>
  <c r="BE262"/>
  <c r="BE268"/>
  <c r="BE304"/>
  <c r="BE315"/>
  <c r="BE321"/>
  <c r="BE324"/>
  <c r="BE363"/>
  <c r="BE375"/>
  <c r="BE392"/>
  <c r="BE403"/>
  <c r="BE407"/>
  <c r="BE430"/>
  <c r="BE486"/>
  <c r="BE491"/>
  <c r="BE504"/>
  <c r="BE93"/>
  <c r="BE147"/>
  <c r="BE180"/>
  <c r="BE182"/>
  <c r="BE198"/>
  <c r="BE278"/>
  <c r="BE293"/>
  <c r="BE388"/>
  <c r="BE467"/>
  <c r="J54"/>
  <c r="BE156"/>
  <c r="BE170"/>
  <c r="BE172"/>
  <c r="BE186"/>
  <c r="BE190"/>
  <c r="BE222"/>
  <c r="BE224"/>
  <c r="BE250"/>
  <c r="BE254"/>
  <c r="BE266"/>
  <c r="BE282"/>
  <c r="BE328"/>
  <c r="BE350"/>
  <c r="BE380"/>
  <c r="BE384"/>
  <c r="BE152"/>
  <c r="BE160"/>
  <c r="BE176"/>
  <c r="BE218"/>
  <c r="BE220"/>
  <c r="BE260"/>
  <c r="BE285"/>
  <c r="BE334"/>
  <c r="BE396"/>
  <c r="BE502"/>
  <c i="3" r="R90"/>
  <c r="BK181"/>
  <c r="J181"/>
  <c r="J69"/>
  <c i="4" r="J52"/>
  <c r="E69"/>
  <c r="BE85"/>
  <c r="BE86"/>
  <c r="BE91"/>
  <c r="BE96"/>
  <c r="BE105"/>
  <c i="3" r="BK93"/>
  <c r="J93"/>
  <c r="J62"/>
  <c i="4" r="BE81"/>
  <c r="BE82"/>
  <c r="BE83"/>
  <c r="BE84"/>
  <c r="BE92"/>
  <c r="BE93"/>
  <c r="BE97"/>
  <c r="BE101"/>
  <c r="BE103"/>
  <c r="BE104"/>
  <c r="BE109"/>
  <c i="3" r="BK97"/>
  <c r="J97"/>
  <c r="J64"/>
  <c i="4" r="F55"/>
  <c r="BE98"/>
  <c r="BE99"/>
  <c r="BE100"/>
  <c r="J75"/>
  <c r="BE87"/>
  <c r="F54"/>
  <c r="BE80"/>
  <c r="BE88"/>
  <c r="BE89"/>
  <c r="BE90"/>
  <c r="BE94"/>
  <c r="BE108"/>
  <c r="J76"/>
  <c r="BE95"/>
  <c r="BE106"/>
  <c r="BE107"/>
  <c r="BE102"/>
  <c i="3" r="J54"/>
  <c r="BE117"/>
  <c r="BE119"/>
  <c r="BE120"/>
  <c r="BE130"/>
  <c r="BE132"/>
  <c r="BE134"/>
  <c r="BE151"/>
  <c r="BE152"/>
  <c r="BE159"/>
  <c r="BE161"/>
  <c r="BE163"/>
  <c r="BE165"/>
  <c r="BE167"/>
  <c r="BE178"/>
  <c r="BE183"/>
  <c r="BE187"/>
  <c r="F55"/>
  <c r="F86"/>
  <c r="BE100"/>
  <c r="BE112"/>
  <c r="BE113"/>
  <c r="BE116"/>
  <c r="BE129"/>
  <c r="BE137"/>
  <c r="BE138"/>
  <c r="BE155"/>
  <c r="BE173"/>
  <c r="BE175"/>
  <c r="BE186"/>
  <c r="BE184"/>
  <c i="2" r="J87"/>
  <c r="J61"/>
  <c i="3" r="E80"/>
  <c r="BE102"/>
  <c r="BE142"/>
  <c r="BE144"/>
  <c r="BE172"/>
  <c r="BE177"/>
  <c r="J52"/>
  <c r="BE95"/>
  <c r="BE98"/>
  <c r="BE145"/>
  <c r="BE170"/>
  <c r="BE179"/>
  <c r="BE180"/>
  <c r="BE185"/>
  <c r="BE110"/>
  <c r="BE115"/>
  <c r="BE123"/>
  <c r="BE139"/>
  <c r="BE140"/>
  <c r="BE148"/>
  <c r="BE153"/>
  <c r="BE157"/>
  <c r="BE122"/>
  <c r="BE149"/>
  <c r="BE169"/>
  <c r="J55"/>
  <c r="BE106"/>
  <c r="BE108"/>
  <c r="BE125"/>
  <c r="BE126"/>
  <c r="BE127"/>
  <c r="BE136"/>
  <c i="2" r="J52"/>
  <c r="J82"/>
  <c r="BE92"/>
  <c r="BE98"/>
  <c r="BE100"/>
  <c r="BE102"/>
  <c r="BE107"/>
  <c r="BE116"/>
  <c r="E75"/>
  <c r="J81"/>
  <c r="BE88"/>
  <c r="BE90"/>
  <c r="BE104"/>
  <c r="BE114"/>
  <c r="BE118"/>
  <c r="BE121"/>
  <c r="F55"/>
  <c r="BE96"/>
  <c i="1" r="BA55"/>
  <c i="2" r="F54"/>
  <c r="BE94"/>
  <c r="BE109"/>
  <c r="BE111"/>
  <c i="14" r="F34"/>
  <c i="1" r="BA67"/>
  <c i="10" r="F37"/>
  <c i="1" r="BD63"/>
  <c i="16" r="J34"/>
  <c i="1" r="AW69"/>
  <c i="3" r="F35"/>
  <c i="1" r="BB56"/>
  <c i="11" r="F34"/>
  <c i="1" r="BA64"/>
  <c i="6" r="F37"/>
  <c i="1" r="BD59"/>
  <c i="3" r="F34"/>
  <c i="1" r="BA56"/>
  <c i="8" r="F37"/>
  <c i="1" r="BD61"/>
  <c i="16" r="F36"/>
  <c i="1" r="BC69"/>
  <c i="2" r="F35"/>
  <c i="1" r="BB55"/>
  <c i="4" r="J34"/>
  <c i="1" r="AW57"/>
  <c i="13" r="F34"/>
  <c i="1" r="BA66"/>
  <c i="6" r="J34"/>
  <c i="1" r="AW59"/>
  <c i="14" r="F35"/>
  <c i="1" r="BB67"/>
  <c i="10" r="F34"/>
  <c i="1" r="BA63"/>
  <c i="6" r="F34"/>
  <c i="1" r="BA59"/>
  <c i="7" r="F37"/>
  <c i="1" r="BD60"/>
  <c i="13" r="J30"/>
  <c i="15" r="F36"/>
  <c i="1" r="BC68"/>
  <c i="6" r="F35"/>
  <c i="1" r="BB59"/>
  <c i="5" r="F34"/>
  <c i="1" r="BA58"/>
  <c i="9" r="J34"/>
  <c i="1" r="AW62"/>
  <c i="15" r="J34"/>
  <c i="1" r="AW68"/>
  <c i="10" r="F35"/>
  <c i="1" r="BB63"/>
  <c i="16" r="F35"/>
  <c i="1" r="BB69"/>
  <c i="16" r="F34"/>
  <c i="1" r="BA69"/>
  <c i="4" r="F35"/>
  <c i="1" r="BB57"/>
  <c i="7" r="F36"/>
  <c i="1" r="BC60"/>
  <c i="3" r="F37"/>
  <c i="1" r="BD56"/>
  <c i="13" r="F35"/>
  <c i="1" r="BB66"/>
  <c i="4" r="F37"/>
  <c i="1" r="BD57"/>
  <c i="11" r="F35"/>
  <c i="1" r="BB64"/>
  <c i="5" r="J34"/>
  <c i="1" r="AW58"/>
  <c i="9" r="F34"/>
  <c i="1" r="BA62"/>
  <c i="13" r="F36"/>
  <c i="1" r="BC66"/>
  <c i="12" r="F34"/>
  <c i="1" r="BA65"/>
  <c i="5" r="F35"/>
  <c i="1" r="BB58"/>
  <c i="10" r="J34"/>
  <c i="1" r="AW63"/>
  <c i="13" r="F37"/>
  <c i="1" r="BD66"/>
  <c i="10" r="F36"/>
  <c i="1" r="BC63"/>
  <c i="15" r="F35"/>
  <c i="1" r="BB68"/>
  <c i="4" r="F34"/>
  <c i="1" r="BA57"/>
  <c i="7" r="F34"/>
  <c i="1" r="BA60"/>
  <c i="15" r="F37"/>
  <c i="1" r="BD68"/>
  <c i="9" r="F36"/>
  <c i="1" r="BC62"/>
  <c i="14" r="F36"/>
  <c i="1" r="BC67"/>
  <c i="2" r="F36"/>
  <c i="1" r="BC55"/>
  <c i="6" r="F36"/>
  <c i="1" r="BC59"/>
  <c i="14" r="F37"/>
  <c i="1" r="BD67"/>
  <c i="5" r="F37"/>
  <c i="1" r="BD58"/>
  <c i="16" r="F37"/>
  <c i="1" r="BD69"/>
  <c i="12" r="F37"/>
  <c i="1" r="BD65"/>
  <c i="14" r="J34"/>
  <c i="1" r="AW67"/>
  <c i="8" r="J34"/>
  <c i="1" r="AW61"/>
  <c i="13" r="J34"/>
  <c i="1" r="AW66"/>
  <c i="3" r="J34"/>
  <c i="1" r="AW56"/>
  <c i="9" r="J30"/>
  <c i="11" r="J34"/>
  <c i="1" r="AW64"/>
  <c i="12" r="F35"/>
  <c i="1" r="BB65"/>
  <c i="9" r="F35"/>
  <c i="1" r="BB62"/>
  <c i="12" r="F36"/>
  <c i="1" r="BC65"/>
  <c i="8" r="F36"/>
  <c i="1" r="BC61"/>
  <c i="12" r="J34"/>
  <c i="1" r="AW65"/>
  <c i="9" r="F37"/>
  <c i="1" r="BD62"/>
  <c i="3" r="F36"/>
  <c i="1" r="BC56"/>
  <c i="11" r="F37"/>
  <c i="1" r="BD64"/>
  <c i="5" r="F36"/>
  <c i="1" r="BC58"/>
  <c i="8" r="F35"/>
  <c i="1" r="BB61"/>
  <c i="2" r="F37"/>
  <c i="1" r="BD55"/>
  <c i="8" r="F34"/>
  <c i="1" r="BA61"/>
  <c i="2" r="J34"/>
  <c i="1" r="AW55"/>
  <c i="4" r="J30"/>
  <c i="6" r="J30"/>
  <c i="7" r="F35"/>
  <c i="1" r="BB60"/>
  <c i="15" r="F34"/>
  <c i="1" r="BA68"/>
  <c i="4" r="F36"/>
  <c i="1" r="BC57"/>
  <c i="7" r="J34"/>
  <c i="1" r="AW60"/>
  <c i="11" r="F36"/>
  <c i="1" r="BC64"/>
  <c i="12" l="1" r="BK85"/>
  <c r="BK84"/>
  <c r="J84"/>
  <c r="P85"/>
  <c r="P84"/>
  <c i="1" r="AU65"/>
  <c i="7" r="P90"/>
  <c r="P89"/>
  <c i="1" r="AU60"/>
  <c i="16" r="T86"/>
  <c r="T85"/>
  <c i="11" r="P85"/>
  <c r="P84"/>
  <c i="1" r="AU64"/>
  <c i="2" r="BK86"/>
  <c r="BK85"/>
  <c r="J85"/>
  <c r="J59"/>
  <c i="8" r="T90"/>
  <c r="T89"/>
  <c i="6" r="R85"/>
  <c r="R84"/>
  <c i="8" r="R90"/>
  <c r="R89"/>
  <c i="6" r="T85"/>
  <c r="T84"/>
  <c i="10" r="R85"/>
  <c r="R84"/>
  <c i="7" r="T90"/>
  <c r="T89"/>
  <c i="14" r="T90"/>
  <c r="T88"/>
  <c i="7" r="R90"/>
  <c r="R89"/>
  <c i="2" r="P86"/>
  <c r="P85"/>
  <c i="1" r="AU55"/>
  <c i="5" r="P91"/>
  <c r="P90"/>
  <c i="1" r="AU58"/>
  <c i="15" r="R85"/>
  <c r="R84"/>
  <c i="14" r="BK90"/>
  <c r="J90"/>
  <c r="J61"/>
  <c i="11" r="R85"/>
  <c r="R84"/>
  <c i="8" r="P89"/>
  <c i="1" r="AU61"/>
  <c i="15" r="T85"/>
  <c r="T84"/>
  <c i="3" r="P97"/>
  <c r="P90"/>
  <c i="1" r="AU56"/>
  <c i="13" r="T85"/>
  <c r="T84"/>
  <c r="R85"/>
  <c r="R84"/>
  <c i="6" r="P85"/>
  <c r="P84"/>
  <c i="1" r="AU59"/>
  <c i="16" r="R86"/>
  <c r="R85"/>
  <c i="5" r="T91"/>
  <c r="T90"/>
  <c i="16" r="BK86"/>
  <c r="J86"/>
  <c r="J60"/>
  <c i="14" r="BK201"/>
  <c r="J201"/>
  <c r="J67"/>
  <c i="15" r="J85"/>
  <c r="J60"/>
  <c i="1" r="AG66"/>
  <c i="13" r="J59"/>
  <c r="J85"/>
  <c r="J60"/>
  <c i="11" r="BK84"/>
  <c r="J84"/>
  <c r="J59"/>
  <c i="10" r="BK84"/>
  <c r="J84"/>
  <c i="1" r="AG62"/>
  <c i="9" r="J84"/>
  <c r="J60"/>
  <c r="J59"/>
  <c i="8" r="BK89"/>
  <c r="J89"/>
  <c r="J59"/>
  <c i="7" r="J90"/>
  <c r="J60"/>
  <c i="1" r="AG59"/>
  <c i="6" r="J59"/>
  <c r="J85"/>
  <c r="J60"/>
  <c i="5" r="BK90"/>
  <c r="J90"/>
  <c i="1" r="AG57"/>
  <c i="3" r="BK90"/>
  <c r="J90"/>
  <c r="J59"/>
  <c i="5" r="J33"/>
  <c i="1" r="AV58"/>
  <c r="AT58"/>
  <c i="9" r="J33"/>
  <c i="1" r="AV62"/>
  <c r="AT62"/>
  <c r="AN62"/>
  <c r="BC54"/>
  <c r="AY54"/>
  <c i="8" r="J33"/>
  <c i="1" r="AV61"/>
  <c r="AT61"/>
  <c i="16" r="J33"/>
  <c i="1" r="AV69"/>
  <c r="AT69"/>
  <c i="2" r="J33"/>
  <c i="1" r="AV55"/>
  <c r="AT55"/>
  <c i="15" r="F33"/>
  <c i="1" r="AZ68"/>
  <c i="12" r="J33"/>
  <c i="1" r="AV65"/>
  <c r="AT65"/>
  <c i="7" r="J30"/>
  <c i="1" r="AG60"/>
  <c i="8" r="F33"/>
  <c i="1" r="AZ61"/>
  <c i="3" r="F33"/>
  <c i="1" r="AZ56"/>
  <c r="BB54"/>
  <c r="W31"/>
  <c i="2" r="F33"/>
  <c i="1" r="AZ55"/>
  <c i="13" r="F33"/>
  <c i="1" r="AZ66"/>
  <c i="14" r="J33"/>
  <c i="1" r="AV67"/>
  <c r="AT67"/>
  <c i="10" r="J30"/>
  <c i="1" r="AG63"/>
  <c i="11" r="F33"/>
  <c i="1" r="AZ64"/>
  <c i="4" r="F33"/>
  <c i="1" r="AZ57"/>
  <c i="13" r="J33"/>
  <c i="1" r="AV66"/>
  <c r="AT66"/>
  <c r="AN66"/>
  <c i="5" r="J30"/>
  <c i="1" r="AG58"/>
  <c i="6" r="F33"/>
  <c i="1" r="AZ59"/>
  <c i="15" r="J30"/>
  <c i="1" r="AG68"/>
  <c i="4" r="J33"/>
  <c i="1" r="AV57"/>
  <c r="AT57"/>
  <c r="AN57"/>
  <c i="3" r="J33"/>
  <c i="1" r="AV56"/>
  <c r="AT56"/>
  <c i="14" r="F33"/>
  <c i="1" r="AZ67"/>
  <c i="9" r="F33"/>
  <c i="1" r="AZ62"/>
  <c i="12" r="J30"/>
  <c i="1" r="AG65"/>
  <c i="15" r="J33"/>
  <c i="1" r="AV68"/>
  <c r="AT68"/>
  <c i="5" r="F33"/>
  <c i="1" r="AZ58"/>
  <c i="6" r="J33"/>
  <c i="1" r="AV59"/>
  <c r="AT59"/>
  <c r="AN59"/>
  <c i="11" r="J33"/>
  <c i="1" r="AV64"/>
  <c r="AT64"/>
  <c r="BA54"/>
  <c r="W30"/>
  <c r="BD54"/>
  <c r="W33"/>
  <c i="10" r="F33"/>
  <c i="1" r="AZ63"/>
  <c i="12" r="F33"/>
  <c i="1" r="AZ65"/>
  <c i="7" r="J33"/>
  <c i="1" r="AV60"/>
  <c r="AT60"/>
  <c i="10" r="J33"/>
  <c i="1" r="AV63"/>
  <c r="AT63"/>
  <c i="7" r="F33"/>
  <c i="1" r="AZ60"/>
  <c i="16" r="F33"/>
  <c i="1" r="AZ69"/>
  <c i="12" l="1" r="J59"/>
  <c i="16" r="BK85"/>
  <c r="J85"/>
  <c r="J59"/>
  <c i="12" r="J85"/>
  <c r="J60"/>
  <c i="14" r="BK88"/>
  <c r="J88"/>
  <c r="J59"/>
  <c i="2" r="J86"/>
  <c r="J60"/>
  <c i="1" r="AN68"/>
  <c i="15" r="J39"/>
  <c i="13" r="J39"/>
  <c i="12" r="J39"/>
  <c i="1" r="AN63"/>
  <c i="10" r="J59"/>
  <c r="J39"/>
  <c i="9" r="J39"/>
  <c i="1" r="AN60"/>
  <c i="7" r="J39"/>
  <c i="1" r="AN58"/>
  <c i="5" r="J59"/>
  <c i="6" r="J39"/>
  <c i="5" r="J39"/>
  <c i="4" r="J39"/>
  <c i="1" r="AN65"/>
  <c r="W32"/>
  <c r="AW54"/>
  <c r="AK30"/>
  <c i="8" r="J30"/>
  <c i="1" r="AG61"/>
  <c r="AN61"/>
  <c i="3" r="J30"/>
  <c i="1" r="AG56"/>
  <c r="AX54"/>
  <c i="2" r="J30"/>
  <c i="1" r="AG55"/>
  <c r="AZ54"/>
  <c r="AV54"/>
  <c r="AK29"/>
  <c r="AU54"/>
  <c i="11" r="J30"/>
  <c i="1" r="AG64"/>
  <c r="AN64"/>
  <c i="2" l="1" r="J39"/>
  <c i="11" r="J39"/>
  <c i="8" r="J39"/>
  <c i="3" r="J39"/>
  <c i="1" r="AN56"/>
  <c r="AN55"/>
  <c i="16" r="J30"/>
  <c i="1" r="AG69"/>
  <c i="14" r="J30"/>
  <c i="1" r="AG67"/>
  <c r="AN67"/>
  <c r="AT54"/>
  <c r="W29"/>
  <c i="16" l="1" r="J39"/>
  <c i="14" r="J39"/>
  <c i="1" r="AN69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<sst xmlns="http://schemas.openxmlformats.org/spreadsheetml/2006/main">
  <si>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</si>
  <si>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</si>
  <si>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</si>
  <si>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</si>
  <si>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</si>
  <si>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{6d3be0d7-ad96-41e4-ade0-811ff2f3cb0e}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</si>
  <si>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</si>
  <si>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</si>
  <si>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</si>
  <si>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</si>
  <si>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</si>
  <si>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</si>
  <si>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</si>
  <si>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</si>
  <si>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012025018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</si>
  <si>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</si>
  <si>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</si>
  <si>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PŘESTAVBA ŽELEZNIČNÍHO UZLU BRNO - PRODLOUŽENÍ UL. KALOVÁ</t>
  </si>
  <si>
    <t>KSO:</t>
  </si>
  <si>
    <t/>
  </si>
  <si>
    <t>CC-CZ:</t>
  </si>
  <si>
    <t>Místo:</t>
  </si>
  <si>
    <t xml:space="preserve"> </t>
  </si>
  <si>
    <t>Datum:</t>
  </si>
  <si>
    <t>3. 6. 2025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</si>
  <si>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</si>
  <si>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</si>
  <si>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</si>
  <si>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</si>
  <si>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</si>
  <si>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</si>
  <si>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</si>
  <si>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</si>
  <si>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</si>
  <si>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</si>
  <si>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</si>
  <si>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</si>
  <si>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</si>
  <si>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</si>
  <si>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</si>
  <si>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</si>
  <si>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</si>
  <si>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</si>
  <si>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</si>
  <si>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</si>
  <si>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</si>
  <si>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</si>
  <si>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</si>
  <si>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</si>
  <si>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</si>
  <si>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</si>
  <si>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</si>
  <si>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</si>
  <si>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</si>
  <si>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</si>
  <si>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</si>
  <si>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</si>
  <si>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</si>
  <si>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</si>
  <si>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</si>
  <si>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</si>
  <si>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</si>
  <si>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</si>
  <si>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</si>
  <si>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</si>
  <si>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</si>
  <si>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</si>
  <si>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</si>
  <si>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</si>
  <si>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</si>
  <si>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</si>
  <si>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</si>
  <si>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</si>
  <si>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</si>
  <si>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</si>
  <si>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Vedlejší rozpočtové náklady</t>
  </si>
  <si>
    <t>STA</t>
  </si>
  <si>
    <t>1</t>
  </si>
  <si>
    <t>{e1f463b8-2695-41e7-b6b1-d293247484cc}</t>
  </si>
  <si>
    <t>2</t>
  </si>
  <si>
    <t>SO 06-06-66</t>
  </si>
  <si>
    <t>Veřejné osv. – část dostavba Komárova, Větev D – část 1,2 , Větev 6 – část 2 Větev 4-část 1</t>
  </si>
  <si>
    <t>{4c918807-46b5-4841-ac7d-cd3c08b1d0ee}</t>
  </si>
  <si>
    <t>SO 06-15-64</t>
  </si>
  <si>
    <t>Kabelovod větev 4-2. část</t>
  </si>
  <si>
    <t>{1ce441eb-0489-4746-9be9-b61ff3792cc6}</t>
  </si>
  <si>
    <t>SO 06-18-137.1</t>
  </si>
  <si>
    <t>Větev 4 -2. část, komunikace</t>
  </si>
  <si>
    <t>{fab2f325-e9ce-4873-97fb-a4814701d44f}</t>
  </si>
  <si>
    <t>SO 06-18-137.2</t>
  </si>
  <si>
    <t>Větev 4 - 2. část, chodníky</t>
  </si>
  <si>
    <t>{f8ba0413-b90f-4765-a99c-a30f5c893e38}</t>
  </si>
  <si>
    <t>SO 06-22-206</t>
  </si>
  <si>
    <t>Větev 4-1. a 2. část, vodovody</t>
  </si>
  <si>
    <t>{176a98c6-0c15-47f0-a373-7cb26672d34d}</t>
  </si>
  <si>
    <t>SO 06-27-206</t>
  </si>
  <si>
    <t>Větev 4-1. a 2. část, kanalizace</t>
  </si>
  <si>
    <t>{f9fa58b1-1ed9-41a2-a021-456b8702d79f}</t>
  </si>
  <si>
    <t>SO 06-39-06</t>
  </si>
  <si>
    <t>Sadové úpravy - etapa 1B - výstavby</t>
  </si>
  <si>
    <t>{2ca527a9-a8e6-4e35-830a-108216f31d96}</t>
  </si>
  <si>
    <t>SO 100.1</t>
  </si>
  <si>
    <t>Napojení místní komunikace ul. Hradlová</t>
  </si>
  <si>
    <t>{6c3a8185-2aaa-4817-bcde-e61bf4f819f7}</t>
  </si>
  <si>
    <t>SO 100.2</t>
  </si>
  <si>
    <t>Napojení místní komunikace ul. Hradlová - chodník</t>
  </si>
  <si>
    <t>{23cc6605-298c-42c9-b088-038e88fa9897}</t>
  </si>
  <si>
    <t>SO 100.3</t>
  </si>
  <si>
    <t>Účelová komunikace ul. Hradlová</t>
  </si>
  <si>
    <t>{10d449be-adeb-4fa2-9ffc-c835edc61d89}</t>
  </si>
  <si>
    <t>SO 101.1</t>
  </si>
  <si>
    <t>Dočasné napojení místní komunikace ul. Hradlová</t>
  </si>
  <si>
    <t>{705fa6c0-dc1e-4bbc-9ce1-aa77a1477a6e}</t>
  </si>
  <si>
    <t>SO 101.1b</t>
  </si>
  <si>
    <t>Dočasné napojení místní komunikace ul. Hradlová - průleh s rýhou</t>
  </si>
  <si>
    <t>{3ee73eaf-7f68-4604-82a4-2df1aa65a830}</t>
  </si>
  <si>
    <t>SO 101.2</t>
  </si>
  <si>
    <t>Dočasné napojení místní komunikace ul. Hradlová - chodník</t>
  </si>
  <si>
    <t>{ed38c0cc-4852-42ba-9ce1-5fe965d4973c}</t>
  </si>
  <si>
    <t>SO 101.3</t>
  </si>
  <si>
    <t>Dočasná účelová komunikace</t>
  </si>
  <si>
    <t>{ad5abe61-1611-4663-8853-e11c7e3ee307}</t>
  </si>
  <si>
    <t>KRYCÍ LIST SOUPISU PRACÍ</t>
  </si>
  <si>
    <t>Objekt:</t>
  </si>
  <si>
    <t>SO 001 -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</si>
  <si>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</si>
  <si>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</si>
  <si>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</si>
  <si>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</si>
  <si>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</si>
  <si>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</si>
  <si>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</si>
  <si>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</si>
  <si>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</si>
  <si>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</si>
  <si>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</si>
  <si>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</si>
  <si>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</si>
  <si>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</si>
  <si>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</si>
  <si>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</si>
  <si>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</si>
  <si>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</si>
  <si>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</si>
  <si>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</si>
  <si>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</si>
  <si>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</si>
  <si>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</si>
  <si>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</si>
  <si>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</si>
  <si>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</si>
  <si>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</si>
  <si>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</si>
  <si>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</si>
  <si>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012103000</t>
  </si>
  <si>
    <t>Přípravné zeměměřičské práce</t>
  </si>
  <si>
    <t>kpl</t>
  </si>
  <si>
    <t>CS ÚRS 2024 02</t>
  </si>
  <si>
    <t>4</t>
  </si>
  <si>
    <t>Online PSC</t>
  </si>
  <si>
    <t>https://podminky.urs.cz/item/CS_URS_2024_02/012103000</t>
  </si>
  <si>
    <t>012303000</t>
  </si>
  <si>
    <t>geodetické zaměření rohů stavby, vytyčení, stabilizace a udržování bodů vytyčovací sítě; vytyčení a sestavení laviček vyhotovení protokolu o vytyčení stavby se seznamem ouřadnic vytyčených bodů a jejich polohopisnýmmi (S-JTSK) a výškovými (Bpv) hodnotami</t>
  </si>
  <si>
    <t>https://podminky.urs.cz/item/CS_URS_2024_02/012303000</t>
  </si>
  <si>
    <t>3</t>
  </si>
  <si>
    <t>012444000</t>
  </si>
  <si>
    <t>geodetické zaměření skutečného provedení stavby dle požadavků investora</t>
  </si>
  <si>
    <t>6</t>
  </si>
  <si>
    <t>https://podminky.urs.cz/item/CS_URS_2024_02/012444000</t>
  </si>
  <si>
    <t>013002000</t>
  </si>
  <si>
    <t>zajištění stanovení přechodné úpray provozu, zvláštního užívání komunikace a případných další dokumentů a souhlasů pro prováění dopravně-inženýrských opatření</t>
  </si>
  <si>
    <t>8</t>
  </si>
  <si>
    <t>https://podminky.urs.cz/item/CS_URS_2024_02/013002000</t>
  </si>
  <si>
    <t>013244000</t>
  </si>
  <si>
    <t>Realizační dokumentace stavby</t>
  </si>
  <si>
    <t>10</t>
  </si>
  <si>
    <t>https://podminky.urs.cz/item/CS_URS_2024_02/013244000</t>
  </si>
  <si>
    <t>013254000</t>
  </si>
  <si>
    <t>zhotovení DSPS dle podmínek investora DSPS v digitální formě včetně tištěné formy dle předpisu BZ/C1 ŘSD ČR</t>
  </si>
  <si>
    <t>https://podminky.urs.cz/item/CS_URS_2024_02/013254000</t>
  </si>
  <si>
    <t>7</t>
  </si>
  <si>
    <t>013294000</t>
  </si>
  <si>
    <t>Ostatní dokumentace stavby</t>
  </si>
  <si>
    <t>14</t>
  </si>
  <si>
    <t>https://podminky.urs.cz/item/CS_URS_2024_02/013294000</t>
  </si>
  <si>
    <t>013294001</t>
  </si>
  <si>
    <t>Ostatní dokumentace stavby - stanovení dopravního značení</t>
  </si>
  <si>
    <t>16</t>
  </si>
  <si>
    <t>VRN2</t>
  </si>
  <si>
    <t>Příprava staveniště</t>
  </si>
  <si>
    <t>9</t>
  </si>
  <si>
    <t>021002000</t>
  </si>
  <si>
    <t>Práce zajišťující ochranu stávajících inženýrských sítí</t>
  </si>
  <si>
    <t>18</t>
  </si>
  <si>
    <t>https://podminky.urs.cz/item/CS_URS_2024_02/021002000</t>
  </si>
  <si>
    <t>VRN3</t>
  </si>
  <si>
    <t>Zařízení staveniště</t>
  </si>
  <si>
    <t>032002000</t>
  </si>
  <si>
    <t>Zařízení staveniště - náklady na stavební buňky, mobilní buňky a další, zřízení, údržba odvoz a úklid</t>
  </si>
  <si>
    <t>20</t>
  </si>
  <si>
    <t>https://podminky.urs.cz/item/CS_URS_2024_02/032002000</t>
  </si>
  <si>
    <t>11</t>
  </si>
  <si>
    <t>034303000</t>
  </si>
  <si>
    <t>položka obsahuje veškeré potřebné náklady na montáž, údržbu, pronájem a demontáž přechodného dopravního značení</t>
  </si>
  <si>
    <t>22</t>
  </si>
  <si>
    <t>https://podminky.urs.cz/item/CS_URS_2024_02/034303000</t>
  </si>
  <si>
    <t>034503000</t>
  </si>
  <si>
    <t>Informační tabule na staveništi</t>
  </si>
  <si>
    <t>24</t>
  </si>
  <si>
    <t>https://podminky.urs.cz/item/CS_URS_2024_02/034503000</t>
  </si>
  <si>
    <t>VRN4</t>
  </si>
  <si>
    <t>Inženýrská činnost</t>
  </si>
  <si>
    <t>13</t>
  </si>
  <si>
    <t>041103000</t>
  </si>
  <si>
    <t>Autorský dozor projektanta</t>
  </si>
  <si>
    <t>26</t>
  </si>
  <si>
    <t>https://podminky.urs.cz/item/CS_URS_2024_02/041103000</t>
  </si>
  <si>
    <t>043002000</t>
  </si>
  <si>
    <t>Zkoušky a ostatní měření</t>
  </si>
  <si>
    <t>28</t>
  </si>
  <si>
    <t>https://podminky.urs.cz/item/CS_URS_2024_02/043002000</t>
  </si>
  <si>
    <t>15</t>
  </si>
  <si>
    <t>043103000</t>
  </si>
  <si>
    <t>Zkoušky</t>
  </si>
  <si>
    <t>30</t>
  </si>
  <si>
    <t>https://podminky.urs.cz/item/CS_URS_2024_02/043103000</t>
  </si>
  <si>
    <t>VRN9</t>
  </si>
  <si>
    <t>Ostatní náklady</t>
  </si>
  <si>
    <t>094002000</t>
  </si>
  <si>
    <t>Ostatní náklady související s výstavbou</t>
  </si>
  <si>
    <t>32</t>
  </si>
  <si>
    <t>https://podminky.urs.cz/item/CS_URS_2024_02/094002000</t>
  </si>
  <si>
    <t>SO 06-06-66 - Veřejné osv. – část dostavba Komárova, Větev D – část 1,2 , Větev 6 – část 2 Větev 4-část 1</t>
  </si>
  <si>
    <t>HSV - Práce a dodávky HSV</t>
  </si>
  <si>
    <t xml:space="preserve">    997 - Přesun sutě</t>
  </si>
  <si>
    <t>PSV - Práce a dodávky PSV</t>
  </si>
  <si>
    <t xml:space="preserve">    741 - Elektroinstalace - silnoproud</t>
  </si>
  <si>
    <t>M - Práce a dodávky M</t>
  </si>
  <si>
    <t xml:space="preserve">    46-M-Z - Zemní práce při extr.mont.pracích - Zádlažby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</si>
  <si>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</si>
  <si>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</si>
  <si>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</si>
  <si>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HSV</t>
  </si>
  <si>
    <t>Práce a dodávky HSV</t>
  </si>
  <si>
    <t>997</t>
  </si>
  <si>
    <t>Přesun sutě</t>
  </si>
  <si>
    <t>PSV</t>
  </si>
  <si>
    <t>Práce a dodávky PSV</t>
  </si>
  <si>
    <t>741</t>
  </si>
  <si>
    <t>Elektroinstalace - silnoproud</t>
  </si>
  <si>
    <t>210280003</t>
  </si>
  <si>
    <t>Zkoušky a prohlídky el rozvodů a zařízení celková prohlídka pro objem montážních prací přes 500 do 1 000 tis Kč</t>
  </si>
  <si>
    <t>kus</t>
  </si>
  <si>
    <t>https://podminky.urs.cz/item/CS_URS_2024_02/210280003</t>
  </si>
  <si>
    <t>M</t>
  </si>
  <si>
    <t>Práce a dodávky M</t>
  </si>
  <si>
    <t>997221571</t>
  </si>
  <si>
    <t>Vodorovná doprava vybouraných hmot do 1 km</t>
  </si>
  <si>
    <t>t</t>
  </si>
  <si>
    <t>64</t>
  </si>
  <si>
    <t>https://podminky.urs.cz/item/CS_URS_2024_02/997221571</t>
  </si>
  <si>
    <t>997221579</t>
  </si>
  <si>
    <t>Příplatek ZKD 1 km u vodorovné dopravy vybouraných hmot</t>
  </si>
  <si>
    <t>https://podminky.urs.cz/item/CS_URS_2024_02/997221579</t>
  </si>
  <si>
    <t>997221873</t>
  </si>
  <si>
    <t>Poplatek za uložení na recyklační skládce (skládkovné) stavebního odpadu zeminy a kamení zatříděného do Katalogu odpadů pod kódem 17 05 04</t>
  </si>
  <si>
    <t>https://podminky.urs.cz/item/CS_URS_2024_02/997221873</t>
  </si>
  <si>
    <t>46-M-Z</t>
  </si>
  <si>
    <t>Zemní práce při extr.mont.pracích - Zádlažby</t>
  </si>
  <si>
    <t>21-M</t>
  </si>
  <si>
    <t>Elektromontáže</t>
  </si>
  <si>
    <t>210100422</t>
  </si>
  <si>
    <t>Ukončení kabelů a vodičů kabelovou koncovkou do 4 žil do 1 kV včetně zapojení KSM 35 do 4x16 mm2</t>
  </si>
  <si>
    <t>https://podminky.urs.cz/item/CS_URS_2024_02/210100422</t>
  </si>
  <si>
    <t>218100003v1</t>
  </si>
  <si>
    <t>Odpojení vodičů z rozváděče nebo přístroje průřezu žíly do 4x16 mm2</t>
  </si>
  <si>
    <t>CS ÚRS 2024 01</t>
  </si>
  <si>
    <t>https://podminky.urs.cz/item/CS_URS_2024_01/218100003v1</t>
  </si>
  <si>
    <t>210191509</t>
  </si>
  <si>
    <t>Montáž skříní pojistkových tenkocementových rozpojovacích SR 4.1, 8.1 bez zapojení vodičů</t>
  </si>
  <si>
    <t>https://podminky.urs.cz/item/CS_URS_2024_02/210191509</t>
  </si>
  <si>
    <t>357V5</t>
  </si>
  <si>
    <t>Rozpojovací skříň RF5:3, včetně jištění</t>
  </si>
  <si>
    <t>256</t>
  </si>
  <si>
    <t>210202013</t>
  </si>
  <si>
    <t>Montáž svítidlo výbojkové průmyslové nebo venkovní na výložník</t>
  </si>
  <si>
    <t>https://podminky.urs.cz/item/CS_URS_2024_02/210202013</t>
  </si>
  <si>
    <t>210203700x1</t>
  </si>
  <si>
    <t>Naadresování, zprovoznění komunikačních členů svítidel</t>
  </si>
  <si>
    <t>M1a</t>
  </si>
  <si>
    <t>Svítidlo LED dle technické specifikace, včetně komunikačního členu</t>
  </si>
  <si>
    <t>210204011</t>
  </si>
  <si>
    <t>Montáž stožárů osvětlení ocelových samostatně stojících délky do 12 m</t>
  </si>
  <si>
    <t>https://podminky.urs.cz/item/CS_URS_2024_02/210204011</t>
  </si>
  <si>
    <t>31674109R6</t>
  </si>
  <si>
    <t>Stožár osvětlovací uliční 8 m v provedení "Brno", včetně termoplastické manžety</t>
  </si>
  <si>
    <t>210204103</t>
  </si>
  <si>
    <t>Montáž výložníků osvětlení jednoramenných sloupových hmotnosti do 35 kg</t>
  </si>
  <si>
    <t>https://podminky.urs.cz/item/CS_URS_2024_02/210204103</t>
  </si>
  <si>
    <t>31673000</t>
  </si>
  <si>
    <t>výložník obloukový jednoduchý k osvětlovacím stožárům uličním výška 1800mm vyložení 1000mm</t>
  </si>
  <si>
    <t>210204202</t>
  </si>
  <si>
    <t>Montáž elektrovýzbroje stožárů osvětlení 2 okruhy</t>
  </si>
  <si>
    <t>https://podminky.urs.cz/item/CS_URS_2024_02/210204202</t>
  </si>
  <si>
    <t>17</t>
  </si>
  <si>
    <t>M5</t>
  </si>
  <si>
    <t>Elektrovýzbroj stožárová - 2 okruhy</t>
  </si>
  <si>
    <t>34</t>
  </si>
  <si>
    <t>341110360v1</t>
  </si>
  <si>
    <t>kabel silový s Cu jádrem CYKY 3x2,5 mm2 - instalace ve stožáru</t>
  </si>
  <si>
    <t>m</t>
  </si>
  <si>
    <t>36</t>
  </si>
  <si>
    <t>19</t>
  </si>
  <si>
    <t>210220022</t>
  </si>
  <si>
    <t>Montáž uzemňovacího vedení vodičů FeZn pomocí svorek v zemi drátem průměru do 10 mm ve městské zástavbě</t>
  </si>
  <si>
    <t>38</t>
  </si>
  <si>
    <t>https://podminky.urs.cz/item/CS_URS_2024_02/210220022</t>
  </si>
  <si>
    <t>35441073</t>
  </si>
  <si>
    <t>drát D 10mm FeZn</t>
  </si>
  <si>
    <t>kg</t>
  </si>
  <si>
    <t>40</t>
  </si>
  <si>
    <t>210280211</t>
  </si>
  <si>
    <t>Měření zemních odporů zemniče prvního nebo samostatného</t>
  </si>
  <si>
    <t>42</t>
  </si>
  <si>
    <t>https://podminky.urs.cz/item/CS_URS_2024_02/210280211</t>
  </si>
  <si>
    <t>210280712</t>
  </si>
  <si>
    <t>Měření intenzity osvětlení na pracovišti do 50 svítidel</t>
  </si>
  <si>
    <t>soubor</t>
  </si>
  <si>
    <t>44</t>
  </si>
  <si>
    <t>https://podminky.urs.cz/item/CS_URS_2024_02/210280712</t>
  </si>
  <si>
    <t>23</t>
  </si>
  <si>
    <t>210812035</t>
  </si>
  <si>
    <t>Montáž kabelu Cu plného nebo laněného do 1 kV žíly 4x16 mm2 (např. CYKY) bez ukončení uloženého volně nebo v liště</t>
  </si>
  <si>
    <t>46</t>
  </si>
  <si>
    <t>https://podminky.urs.cz/item/CS_URS_2024_02/210812035</t>
  </si>
  <si>
    <t>34111080</t>
  </si>
  <si>
    <t>kabel instalační jádro Cu plné izolace PVC plášť PVC 450/750V (CYKY) 4x16mm2</t>
  </si>
  <si>
    <t>48</t>
  </si>
  <si>
    <t>25</t>
  </si>
  <si>
    <t>P3</t>
  </si>
  <si>
    <t>Číslování stožáru VO, nebo skříně VO číslem evidenčním</t>
  </si>
  <si>
    <t>50</t>
  </si>
  <si>
    <t>V23</t>
  </si>
  <si>
    <t>Výkon montážní plošiny, včetně dopravy</t>
  </si>
  <si>
    <t>hod</t>
  </si>
  <si>
    <t>52</t>
  </si>
  <si>
    <t>27</t>
  </si>
  <si>
    <t>V24</t>
  </si>
  <si>
    <t>Nákladní auto s hydraulickou rukou</t>
  </si>
  <si>
    <t>54</t>
  </si>
  <si>
    <t>v53</t>
  </si>
  <si>
    <t>Manipulace vedení, dozor správce sítě</t>
  </si>
  <si>
    <t>56</t>
  </si>
  <si>
    <t>22-M</t>
  </si>
  <si>
    <t>Montáže technologických zařízení pro dopravní stavby</t>
  </si>
  <si>
    <t>29</t>
  </si>
  <si>
    <t>220180201</t>
  </si>
  <si>
    <t>Zatažení do tvárnicové tratě kabelu hmotnosti do 2 kg/m</t>
  </si>
  <si>
    <t>58</t>
  </si>
  <si>
    <t>https://podminky.urs.cz/item/CS_URS_2024_02/220180201</t>
  </si>
  <si>
    <t>220180201-D</t>
  </si>
  <si>
    <t>Demontáž - Zatažení do tvárnicové tratě kabelu hmotnosti do 2 kg/m</t>
  </si>
  <si>
    <t>60</t>
  </si>
  <si>
    <t>31</t>
  </si>
  <si>
    <t>220182002</t>
  </si>
  <si>
    <t>Zatažení ochranné trubky z HDPE 110 mm do chráničky</t>
  </si>
  <si>
    <t>62</t>
  </si>
  <si>
    <t>https://podminky.urs.cz/item/CS_URS_2024_02/220182002</t>
  </si>
  <si>
    <t>46-M</t>
  </si>
  <si>
    <t>Zemní práce při extr.mont.pracích</t>
  </si>
  <si>
    <t>460050703</t>
  </si>
  <si>
    <t>Hloubení nezapažených jam pro stožáry veřejného osvětlení ručně v hornině tř 3</t>
  </si>
  <si>
    <t>33</t>
  </si>
  <si>
    <t>460641112</t>
  </si>
  <si>
    <t>Základové konstrukce při elektromontážích z monolitického betonu tř. C 12/15</t>
  </si>
  <si>
    <t>m3</t>
  </si>
  <si>
    <t>66</t>
  </si>
  <si>
    <t>https://podminky.urs.cz/item/CS_URS_2024_02/460641112</t>
  </si>
  <si>
    <t>59246115v</t>
  </si>
  <si>
    <t xml:space="preserve">dlažba betonová chodníková 300x300x32mm přírodní  do základu</t>
  </si>
  <si>
    <t>m2</t>
  </si>
  <si>
    <t>68</t>
  </si>
  <si>
    <t>35</t>
  </si>
  <si>
    <t>28610563</t>
  </si>
  <si>
    <t>trubka drenážní korugovaná sendvičová HD-PE SN 4 perforace 360° pro liniové stavby DN 300</t>
  </si>
  <si>
    <t>70</t>
  </si>
  <si>
    <t>460161272</t>
  </si>
  <si>
    <t>Hloubení kabelových rýh ručně š 50 cm hl 80 cm v hornině tř I skupiny 3</t>
  </si>
  <si>
    <t>72</t>
  </si>
  <si>
    <t>https://podminky.urs.cz/item/CS_URS_2024_02/460161272</t>
  </si>
  <si>
    <t>37</t>
  </si>
  <si>
    <t>460161682</t>
  </si>
  <si>
    <t>Hloubení kabelových rýh ručně š 80 cm hl 120 cm v hornině tř I skupiny 3</t>
  </si>
  <si>
    <t>74</t>
  </si>
  <si>
    <t>https://podminky.urs.cz/item/CS_URS_2024_02/460161682</t>
  </si>
  <si>
    <t>460431282</t>
  </si>
  <si>
    <t>Zásyp kabelových rýh ručně se zhutněním š 50 cm hl 80 cm z horniny tř I skupiny 3</t>
  </si>
  <si>
    <t>76</t>
  </si>
  <si>
    <t>https://podminky.urs.cz/item/CS_URS_2024_02/460431282</t>
  </si>
  <si>
    <t>39</t>
  </si>
  <si>
    <t>460431712</t>
  </si>
  <si>
    <t>Zásyp kabelových rýh ručně se zhutněním š 80 cm hl 120 cm z horniny tř I skupiny 3</t>
  </si>
  <si>
    <t>78</t>
  </si>
  <si>
    <t>https://podminky.urs.cz/item/CS_URS_2024_02/460431712</t>
  </si>
  <si>
    <t>460470001</t>
  </si>
  <si>
    <t>Provizorní zajištění potrubí ve výkopech při křížení s kabelem</t>
  </si>
  <si>
    <t>80</t>
  </si>
  <si>
    <t>https://podminky.urs.cz/item/CS_URS_2024_02/460470001</t>
  </si>
  <si>
    <t>41</t>
  </si>
  <si>
    <t>460470011</t>
  </si>
  <si>
    <t>Provizorní zajištění kabelů ve výkopech při jejich křížení</t>
  </si>
  <si>
    <t>82</t>
  </si>
  <si>
    <t>https://podminky.urs.cz/item/CS_URS_2024_02/460470011</t>
  </si>
  <si>
    <t>460671113</t>
  </si>
  <si>
    <t>Výstražná fólie pro krytí kabelů šířky přes 25 do 34 cm</t>
  </si>
  <si>
    <t>84</t>
  </si>
  <si>
    <t>https://podminky.urs.cz/item/CS_URS_2024_02/460671113</t>
  </si>
  <si>
    <t>43</t>
  </si>
  <si>
    <t>460742121</t>
  </si>
  <si>
    <t>Osazení kabelových prostupů z trub plastových do rýhy s obsypem z písku průměru do 10 cm</t>
  </si>
  <si>
    <t>86</t>
  </si>
  <si>
    <t>https://podminky.urs.cz/item/CS_URS_2024_02/460742121</t>
  </si>
  <si>
    <t>34571352</t>
  </si>
  <si>
    <t>trubka elektroinstalační ohebná dvouplášťová korugovaná (chránička) D 52/63mm, HDPE+LDPE</t>
  </si>
  <si>
    <t>88</t>
  </si>
  <si>
    <t>45</t>
  </si>
  <si>
    <t>460742132</t>
  </si>
  <si>
    <t>Osazení kabelových prostupů z trub plastových do rýhy s obetonováním průměru přes 10 do 15 cm</t>
  </si>
  <si>
    <t>90</t>
  </si>
  <si>
    <t>https://podminky.urs.cz/item/CS_URS_2024_02/460742132</t>
  </si>
  <si>
    <t>34571355</t>
  </si>
  <si>
    <t>trubka elektroinstalační ohebná dvouplášťová korugovaná (chránička) D 94/110mm, HDPE+LDPE</t>
  </si>
  <si>
    <t>92</t>
  </si>
  <si>
    <t>47</t>
  </si>
  <si>
    <t>460661112</t>
  </si>
  <si>
    <t>Kabelové lože z písku pro kabely nn bez zakrytí š lože přes 35 do 50 cm</t>
  </si>
  <si>
    <t>94</t>
  </si>
  <si>
    <t>https://podminky.urs.cz/item/CS_URS_2024_02/460661112</t>
  </si>
  <si>
    <t>460661114</t>
  </si>
  <si>
    <t>Kabelové lože z písku pro kabely nn bez zakrytí š lože přes 65 do 80 cm</t>
  </si>
  <si>
    <t>96</t>
  </si>
  <si>
    <t>https://podminky.urs.cz/item/CS_URS_2024_02/460661114</t>
  </si>
  <si>
    <t>49</t>
  </si>
  <si>
    <t>P8</t>
  </si>
  <si>
    <t>Příplatek za hloubení výkopů v obsazené trase</t>
  </si>
  <si>
    <t>98</t>
  </si>
  <si>
    <t>v_13</t>
  </si>
  <si>
    <t>Utěsnění kabelů v prostupu pěnou</t>
  </si>
  <si>
    <t>ks</t>
  </si>
  <si>
    <t>100</t>
  </si>
  <si>
    <t>51</t>
  </si>
  <si>
    <t>v_14</t>
  </si>
  <si>
    <t>Montážní pěna</t>
  </si>
  <si>
    <t>102</t>
  </si>
  <si>
    <t>V20</t>
  </si>
  <si>
    <t>Manipulace s pevnou zábranou pro trasu výkopu -běžný metr</t>
  </si>
  <si>
    <t>104</t>
  </si>
  <si>
    <t>53</t>
  </si>
  <si>
    <t>Dokumentace skutečného provedení stavby</t>
  </si>
  <si>
    <t>106</t>
  </si>
  <si>
    <t>P11</t>
  </si>
  <si>
    <t>Vytyčení trasy vedení kabelového podzemního v zastavěném prostoru</t>
  </si>
  <si>
    <t>108</t>
  </si>
  <si>
    <t>55</t>
  </si>
  <si>
    <t>P13</t>
  </si>
  <si>
    <t>Vytyčení IS</t>
  </si>
  <si>
    <t>110</t>
  </si>
  <si>
    <t>P12</t>
  </si>
  <si>
    <t>Zaměření skutečného provedení stavby</t>
  </si>
  <si>
    <t>112</t>
  </si>
  <si>
    <t>57</t>
  </si>
  <si>
    <t>P37</t>
  </si>
  <si>
    <t>Zkouška zhutnění komplexní</t>
  </si>
  <si>
    <t>114</t>
  </si>
  <si>
    <t>SO 06-15-64 - Kabelovod větev 4-2. část</t>
  </si>
  <si>
    <t>Pol1</t>
  </si>
  <si>
    <t>Vytyčení trati kabel.ved.v zast.prostoru</t>
  </si>
  <si>
    <t>km</t>
  </si>
  <si>
    <t>-724358607</t>
  </si>
  <si>
    <t>Pol10</t>
  </si>
  <si>
    <t>Multikanál, základní 9-ti otvorový díl, 385x385x1118 mm</t>
  </si>
  <si>
    <t>1503517298</t>
  </si>
  <si>
    <t>Pol11</t>
  </si>
  <si>
    <t>Multikanál, ohybový 9-ti otvorový díl, 385x385x356 mm</t>
  </si>
  <si>
    <t>-358297695</t>
  </si>
  <si>
    <t>Pol12</t>
  </si>
  <si>
    <t>Multikanál, pružné ocelové sponky</t>
  </si>
  <si>
    <t>2138110589</t>
  </si>
  <si>
    <t>Pol13</t>
  </si>
  <si>
    <t>Multikanál, těsnění pro 9-ti otvorový díl</t>
  </si>
  <si>
    <t>86435515</t>
  </si>
  <si>
    <t>Pol14</t>
  </si>
  <si>
    <t>Multikanál – montáž (dovoz, osazení, zásyp, zhutnění, osazení víka, očištění a další nutné montážní práce)</t>
  </si>
  <si>
    <t>2069145284</t>
  </si>
  <si>
    <t>Pol15</t>
  </si>
  <si>
    <t>Trubka PE50 drenážní, montáž + dodávka</t>
  </si>
  <si>
    <t>-1038548760</t>
  </si>
  <si>
    <t>Pol16</t>
  </si>
  <si>
    <t>Ruční zához kabelové rýhy 70cm šir.,100cm hlub.,zem.tř.4</t>
  </si>
  <si>
    <t>-357746228</t>
  </si>
  <si>
    <t>Pol17</t>
  </si>
  <si>
    <t>Hutnění zeminy,vrstva zeminy do 20 cm</t>
  </si>
  <si>
    <t>-1889380369</t>
  </si>
  <si>
    <t>Pol18</t>
  </si>
  <si>
    <t>Doprava písku na stavbu</t>
  </si>
  <si>
    <t>1486166416</t>
  </si>
  <si>
    <t>Pol19</t>
  </si>
  <si>
    <t>Instalační práce v interiéru</t>
  </si>
  <si>
    <t>757418668</t>
  </si>
  <si>
    <t>Pol2</t>
  </si>
  <si>
    <t>Hloubení kabelové rýhy strojně 70cm šir.,100cm hlub.,zem.tř.4</t>
  </si>
  <si>
    <t>-496967772</t>
  </si>
  <si>
    <t>Pol20</t>
  </si>
  <si>
    <t>Projektová dokumentace stavebních úprav</t>
  </si>
  <si>
    <t>1012634769</t>
  </si>
  <si>
    <t>Pol21</t>
  </si>
  <si>
    <t>Projektová dokumentace skutečného stavu</t>
  </si>
  <si>
    <t>-1990011707</t>
  </si>
  <si>
    <t>Pol22</t>
  </si>
  <si>
    <t>Obstarání mapových podkladů inženýr. sítí</t>
  </si>
  <si>
    <t>-608288632</t>
  </si>
  <si>
    <t>Pol23</t>
  </si>
  <si>
    <t>Vytyčení stáv. sítí</t>
  </si>
  <si>
    <t>664253323</t>
  </si>
  <si>
    <t>Pol24</t>
  </si>
  <si>
    <t>Dozor správců dotčených sítí</t>
  </si>
  <si>
    <t>-2014777335</t>
  </si>
  <si>
    <t>Pol25</t>
  </si>
  <si>
    <t>Zakreslení skutečného stavu</t>
  </si>
  <si>
    <t>-2101832474</t>
  </si>
  <si>
    <t>Pol26</t>
  </si>
  <si>
    <t>Geodetické zaměření</t>
  </si>
  <si>
    <t>32863569</t>
  </si>
  <si>
    <t>Pol27</t>
  </si>
  <si>
    <t>Pomocné montážní práce</t>
  </si>
  <si>
    <t>-2048795483</t>
  </si>
  <si>
    <t>Pol28</t>
  </si>
  <si>
    <t>Nezměřitelné pracovní výkony</t>
  </si>
  <si>
    <t>-704324670</t>
  </si>
  <si>
    <t>Pol29</t>
  </si>
  <si>
    <t>Předběžný průzkum staveniště</t>
  </si>
  <si>
    <t>-853212134</t>
  </si>
  <si>
    <t>Pol3</t>
  </si>
  <si>
    <t>Zř.kab.lože,kop.pís.,tl.zás.vrst.10cm,2x krycí fólie 40cm</t>
  </si>
  <si>
    <t>-469167498</t>
  </si>
  <si>
    <t>Pol30</t>
  </si>
  <si>
    <t>Provizorní úprava povrchu</t>
  </si>
  <si>
    <t>-1265809436</t>
  </si>
  <si>
    <t>Pol4</t>
  </si>
  <si>
    <t>Betonový základ do rostlé zeminy bez bednění</t>
  </si>
  <si>
    <t>1556494268</t>
  </si>
  <si>
    <t>Pol5</t>
  </si>
  <si>
    <t>Doprava betonu na stavbu</t>
  </si>
  <si>
    <t>-1753216666</t>
  </si>
  <si>
    <t>Pol6</t>
  </si>
  <si>
    <t>Kabelová komora POLYVYLUT 3660, hl. 1220</t>
  </si>
  <si>
    <t>961460169</t>
  </si>
  <si>
    <t>Pol7</t>
  </si>
  <si>
    <t>Kabelová komora – montáž (dovoz, osazení, zásyp, zhutnění, osazení víka, očištění, zhotovení drenáže, zhotovení prostupů a další nutné montážní práce)</t>
  </si>
  <si>
    <t>43325060</t>
  </si>
  <si>
    <t>Pol8</t>
  </si>
  <si>
    <t>Výkop pro kabelovou komoru 1700x2300x1370</t>
  </si>
  <si>
    <t>1096323987</t>
  </si>
  <si>
    <t>Pol9</t>
  </si>
  <si>
    <t>Víko pro kabelovou komoru, ocel</t>
  </si>
  <si>
    <t>181366131</t>
  </si>
  <si>
    <t>SO 06-18-137.1 - Větev 4 -2. část, komunikace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</si>
  <si>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</si>
  <si>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</si>
  <si>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</si>
  <si>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</si>
  <si>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</si>
  <si>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</si>
  <si>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</si>
  <si>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Zemní práce</t>
  </si>
  <si>
    <t>111151102</t>
  </si>
  <si>
    <t>Odstranění travin a rákosu strojně travin, při celkové ploše přes 100 do 500 m2</t>
  </si>
  <si>
    <t>https://podminky.urs.cz/item/CS_URS_2024_02/111151102</t>
  </si>
  <si>
    <t>112251101</t>
  </si>
  <si>
    <t>Odstranění pařezů strojně s jejich vykopáním nebo vytrháním průměru přes 100 do 300 mm</t>
  </si>
  <si>
    <t>https://podminky.urs.cz/item/CS_URS_2024_02/112251101</t>
  </si>
  <si>
    <t>112251102</t>
  </si>
  <si>
    <t>Odstranění pařezů strojně s jejich vykopáním nebo vytrháním průměru přes 300 do 500 mm</t>
  </si>
  <si>
    <t>https://podminky.urs.cz/item/CS_URS_2024_02/112251102</t>
  </si>
  <si>
    <t>112251104</t>
  </si>
  <si>
    <t>Odstranění pařezů strojně s jejich vykopáním nebo vytrháním průměru přes 700 do 900 mm</t>
  </si>
  <si>
    <t>https://podminky.urs.cz/item/CS_URS_2024_02/112251104</t>
  </si>
  <si>
    <t>112251105</t>
  </si>
  <si>
    <t>Odstranění pařezů strojně s jejich vykopáním nebo vytrháním průměru přes 900 do 1100 mm</t>
  </si>
  <si>
    <t>https://podminky.urs.cz/item/CS_URS_2024_02/112251105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</si>
  <si>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</si>
  <si>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</si>
  <si>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https://podminky.urs.cz/item/CS_URS_2024_02/113106134</t>
  </si>
  <si>
    <t>VV</t>
  </si>
  <si>
    <t>"vybourání dlažby chodníku, suť 0,260 t/m2" 60</t>
  </si>
  <si>
    <t>Součet</t>
  </si>
  <si>
    <t>113106187</t>
  </si>
  <si>
    <t>Rozebrání dlažeb vozovek a ploch s přemístěním hmot na skládku na vzdálenost do 3 m nebo s naložením na dopravní prostředek, s jakoukoliv výplní spár strojně plochy jednotlivě do 50 m2 ze zámkové dlažby s ložem z kameniva</t>
  </si>
  <si>
    <t>https://podminky.urs.cz/item/CS_URS_2024_02/113106187</t>
  </si>
  <si>
    <t>"vybourání dlažby vjezdu, suť 0,295 t/m2" 25</t>
  </si>
  <si>
    <t>113106240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</si>
  <si>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vyplněnými kamenivem</t>
  </si>
  <si>
    <t>https://podminky.urs.cz/item/CS_URS_2024_02/113106240</t>
  </si>
  <si>
    <t>"odstranění bet. panelů, suť 0,400 t/m2" 570</t>
  </si>
  <si>
    <t>113107162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</si>
  <si>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</si>
  <si>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https://podminky.urs.cz/item/CS_URS_2024_02/113107162</t>
  </si>
  <si>
    <t>"odstranění štěrkových vrstev tl. 20cm, suť 0,290 t/m2" (118+60+25)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</si>
  <si>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</si>
  <si>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</si>
  <si>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https://podminky.urs.cz/item/CS_URS_2024_02/113107171</t>
  </si>
  <si>
    <t>"odstranění stmelených vrstev tl. 15cm, suť 0,325 t/m2" 70</t>
  </si>
  <si>
    <t>113154522</t>
  </si>
  <si>
    <t>Frézování živičného podkladu nebo krytu s naložením hmot na dopravní prostředek plochy do 500 m2 pruhu šířky přes 0,5 m, tloušťky vrstvy 40 mm</t>
  </si>
  <si>
    <t>https://podminky.urs.cz/item/CS_URS_2024_02/113154522</t>
  </si>
  <si>
    <t>"frézování obrusu tl. 4cm, suť 0,092 t/m2" 124</t>
  </si>
  <si>
    <t>113154523</t>
  </si>
  <si>
    <t>Frézování živičného podkladu nebo krytu s naložením hmot na dopravní prostředek plochy do 500 m2 pruhu šířky přes 0,5 m, tloušťky vrstvy 50 mm</t>
  </si>
  <si>
    <t>https://podminky.urs.cz/item/CS_URS_2024_02/113154523</t>
  </si>
  <si>
    <t>"frézování ložné vrstvy tl. 5cm, suť 0,115 t/m2" 57</t>
  </si>
  <si>
    <t>113154524</t>
  </si>
  <si>
    <t>Frézování živičného podkladu nebo krytu s naložením hmot na dopravní prostředek plochy do 500 m2 pruhu šířky přes 0,5 m, tloušťky vrstvy 60 mm</t>
  </si>
  <si>
    <t>https://podminky.urs.cz/item/CS_URS_2024_02/113154524</t>
  </si>
  <si>
    <t>"frézování podkladní vrstvy tl. 6cm, suť 0,138 t/m2" 109</t>
  </si>
  <si>
    <t>113201112</t>
  </si>
  <si>
    <t>Vytrhání obrub s vybouráním lože, s přemístěním hmot na skládku na vzdálenost do 3 m nebo s naložením na dopravní prostředek silničních ležatých</t>
  </si>
  <si>
    <t>https://podminky.urs.cz/item/CS_URS_2024_02/113201112</t>
  </si>
  <si>
    <t>"vybourán obrub vč. patky, suť 0,290 t/m" 23</t>
  </si>
  <si>
    <t>113202111</t>
  </si>
  <si>
    <t>Vytrhání obrub s vybouráním lože, s přemístěním hmot na skládku na vzdálenost do 3 m nebo s naložením na dopravní prostředek z krajníků nebo obrubníků stojatých</t>
  </si>
  <si>
    <t>https://podminky.urs.cz/item/CS_URS_2024_02/113202111</t>
  </si>
  <si>
    <t>"vybourán obrub vč. patky, suť 0,205 t/m" 33</t>
  </si>
  <si>
    <t>121151113</t>
  </si>
  <si>
    <t>Sejmutí ornice strojně při souvislé ploše přes 100 do 500 m2, tl. vrstvy do 200 mm</t>
  </si>
  <si>
    <t>https://podminky.urs.cz/item/CS_URS_2024_02/121151113</t>
  </si>
  <si>
    <t>"sejmutí ornice tl. 15cm s uložením na deponii" 118</t>
  </si>
  <si>
    <t>122251106</t>
  </si>
  <si>
    <t>Odkopávky a prokopávky nezapažené strojně v hornině třídy těžitelnosti I skupiny 3 přes 1 000 do 5 000 m3</t>
  </si>
  <si>
    <t>https://podminky.urs.cz/item/CS_URS_2024_02/122251106</t>
  </si>
  <si>
    <t>"odkopávky pro zpevněné plochy" 1425</t>
  </si>
  <si>
    <t>"odkopávky pro odstranění desky haly" 561</t>
  </si>
  <si>
    <t>131251103</t>
  </si>
  <si>
    <t>Hloubení nezapažených jam a zářezů strojně s urovnáním dna do předepsaného profilu a spádu v hornině třídy těžitelnosti I skupiny 3 přes 50 do 100 m3</t>
  </si>
  <si>
    <t>https://podminky.urs.cz/item/CS_URS_2024_02/131251103</t>
  </si>
  <si>
    <t>"hloubení jam pro trativodní šachty" 12,14</t>
  </si>
  <si>
    <t>131251202</t>
  </si>
  <si>
    <t>Hloubení zapažených jam a zářezů strojně s urovnáním dna do předepsaného profilu a spádu v hornině třídy těžitelnosti I skupiny 3 přes 20 do 50 m3</t>
  </si>
  <si>
    <t>https://podminky.urs.cz/item/CS_URS_2024_02/131251202</t>
  </si>
  <si>
    <t>"hloubení jam pro uliční vpusti" 33,39</t>
  </si>
  <si>
    <t>132251103</t>
  </si>
  <si>
    <t>Hloubení nezapažených rýh šířky do 800 mm strojně s urovnáním dna do předepsaného profilu a spádu v hornině třídy těžitelnosti I skupiny 3 přes 50 do 100 m3</t>
  </si>
  <si>
    <t>https://podminky.urs.cz/item/CS_URS_2024_02/132251103</t>
  </si>
  <si>
    <t>"hloubení rýh pro trativody" 384*0,4*0,5</t>
  </si>
  <si>
    <t>162201411</t>
  </si>
  <si>
    <t>Vodorovné přemístění větví, kmenů nebo pařezů s naložením, složením a dopravou do 1000 m kmenů stromů listnatých, průměru přes 100 do 300 mm</t>
  </si>
  <si>
    <t>https://podminky.urs.cz/item/CS_URS_2024_02/162201411</t>
  </si>
  <si>
    <t>162201412</t>
  </si>
  <si>
    <t>Vodorovné přemístění větví, kmenů nebo pařezů s naložením, složením a dopravou do 1000 m kmenů stromů listnatých, průměru přes 300 do 500 mm</t>
  </si>
  <si>
    <t>https://podminky.urs.cz/item/CS_URS_2024_02/162201412</t>
  </si>
  <si>
    <t>162201414</t>
  </si>
  <si>
    <t>Vodorovné přemístění větví, kmenů nebo pařezů s naložením, složením a dopravou do 1000 m kmenů stromů listnatých, průměru přes 700 do 900 mm</t>
  </si>
  <si>
    <t>https://podminky.urs.cz/item/CS_URS_2024_02/162201414</t>
  </si>
  <si>
    <t>162201415</t>
  </si>
  <si>
    <t>Vodorovné přemístění větví, kmenů nebo pařezů s naložením, složením a dopravou do 1000 m kmenů stromů jehličnatých, průměru přes 100 do 300 mm</t>
  </si>
  <si>
    <t>https://podminky.urs.cz/item/CS_URS_2024_02/162201415</t>
  </si>
  <si>
    <t>162201421</t>
  </si>
  <si>
    <t>Vodorovné přemístění větví, kmenů nebo pařezů s naložením, složením a dopravou do 1000 m pařezů kmenů, průměru přes 100 do 300 mm</t>
  </si>
  <si>
    <t>https://podminky.urs.cz/item/CS_URS_2024_02/162201421</t>
  </si>
  <si>
    <t>162201422</t>
  </si>
  <si>
    <t>Vodorovné přemístění větví, kmenů nebo pařezů s naložením, složením a dopravou do 1000 m pařezů kmenů, průměru přes 300 do 500 mm</t>
  </si>
  <si>
    <t>https://podminky.urs.cz/item/CS_URS_2024_02/162201422</t>
  </si>
  <si>
    <t>162201424</t>
  </si>
  <si>
    <t>Vodorovné přemístění větví, kmenů nebo pařezů s naložením, složením a dopravou do 1000 m pařezů kmenů, průměru přes 700 do 900 mm</t>
  </si>
  <si>
    <t>https://podminky.urs.cz/item/CS_URS_2024_02/162201424</t>
  </si>
  <si>
    <t>162201510</t>
  </si>
  <si>
    <t>Vodorovné přemístění větví, kmenů nebo pařezů s naložením, složením a dopravou do 1000 m kmenů stromů listnatých, průměru přes 900 do 1100 mm</t>
  </si>
  <si>
    <t>https://podminky.urs.cz/item/CS_URS_2024_02/162201510</t>
  </si>
  <si>
    <t>162201520</t>
  </si>
  <si>
    <t>Vodorovné přemístění větví, kmenů nebo pařezů s naložením, složením a dopravou do 1000 m pařezů kmenů, průměru přes 900 do 1100 mm</t>
  </si>
  <si>
    <t>https://podminky.urs.cz/item/CS_URS_2024_02/162201520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</si>
  <si>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</si>
  <si>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</si>
  <si>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https://podminky.urs.cz/item/CS_URS_2024_02/162301951</t>
  </si>
  <si>
    <t>6*4 "Přepočtené koeficientem množství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</si>
  <si>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</si>
  <si>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</si>
  <si>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https://podminky.urs.cz/item/CS_URS_2024_02/162301952</t>
  </si>
  <si>
    <t>5*4 "Přepočtené koeficientem množství</t>
  </si>
  <si>
    <t>162301954</t>
  </si>
  <si>
    <t>Vodorovné přemístění větví, kmenů nebo pařezů s naložením, složením a dopravou Příplatek k cenám za každých dalších i započatých 1000 m přes 1000 m kmenů stromů listnatých, o průměru přes 700 do 900 mm</t>
  </si>
  <si>
    <t>https://podminky.urs.cz/item/CS_URS_2024_02/162301954</t>
  </si>
  <si>
    <t>1*4 "Přepočtené koeficientem množství</t>
  </si>
  <si>
    <t>162301955</t>
  </si>
  <si>
    <t>Vodorovné přemístění větví, kmenů nebo pařezů s naložením, složením a dopravou Příplatek k cenám za každých dalších i započatých 1000 m přes 1000 m kmenů stromů listnatých, o průměru přes 900 do 1100 mm</t>
  </si>
  <si>
    <t>https://podminky.urs.cz/item/CS_URS_2024_02/162301955</t>
  </si>
  <si>
    <t>162301961</t>
  </si>
  <si>
    <t>Vodorovné přemístění větví, kmenů nebo pařezů s naložením, složením a dopravou Příplatek k cenám za každých dalších i započatých 1000 m přes 1000 m kmenů stromů jehličnatých, průměru přes 100 do 300 mm</t>
  </si>
  <si>
    <t>https://podminky.urs.cz/item/CS_URS_2024_02/162301961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</si>
  <si>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</si>
  <si>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</si>
  <si>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https://podminky.urs.cz/item/CS_URS_2024_02/162301971</t>
  </si>
  <si>
    <t>7*4 "Přepočtené koeficientem množství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</si>
  <si>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</si>
  <si>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</si>
  <si>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https://podminky.urs.cz/item/CS_URS_2024_02/162301972</t>
  </si>
  <si>
    <t>162301974</t>
  </si>
  <si>
    <t>Vodorovné přemístění větví, kmenů nebo pařezů s naložením, složením a dopravou Příplatek k cenám za každých dalších i započatých 1000 m přes 1000 m pařezů kmenů, průměru přes 700 do 900 mm</t>
  </si>
  <si>
    <t>https://podminky.urs.cz/item/CS_URS_2024_02/162301974</t>
  </si>
  <si>
    <t>162301975</t>
  </si>
  <si>
    <t>Vodorovné přemístění větví, kmenů nebo pařezů s naložením, složením a dopravou Příplatek k cenám za každých dalších i započatých 1000 m přes 1000 m pařezů kmenů, průměru přes 900 do 1100 mm</t>
  </si>
  <si>
    <t>https://podminky.urs.cz/item/CS_URS_2024_02/162301975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</si>
  <si>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</si>
  <si>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</si>
  <si>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https://podminky.urs.cz/item/CS_URS_2024_02/162351103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</si>
  <si>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</si>
  <si>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</si>
  <si>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https://podminky.urs.cz/item/CS_URS_2024_02/162751117</t>
  </si>
  <si>
    <t>167151101</t>
  </si>
  <si>
    <t>Nakládání, skládání a překládání neulehlého výkopku nebo sypaniny strojně nakládání, množství do 100 m3, z horniny třídy těžitelnosti I, skupiny 1 až 3</t>
  </si>
  <si>
    <t>https://podminky.urs.cz/item/CS_URS_2024_02/167151101</t>
  </si>
  <si>
    <t>171151103</t>
  </si>
  <si>
    <t>Uložení sypanin do násypů strojně s rozprostřením sypaniny ve vrstvách a s hrubým urovnáním zhutněných z hornin soudržných jakékoliv třídy těžitelnosti</t>
  </si>
  <si>
    <t>https://podminky.urs.cz/item/CS_URS_2024_02/171151103</t>
  </si>
  <si>
    <t>"násypy materiálem z výkopu"</t>
  </si>
  <si>
    <t>"násyp" 128+561</t>
  </si>
  <si>
    <t>171201231</t>
  </si>
  <si>
    <t>Poplatek za uložení stavebního odpadu na recyklační skládce (skládkovné) zeminy a kamení zatříděného do Katalogu odpadů pod kódem 17 05 04</t>
  </si>
  <si>
    <t>https://podminky.urs.cz/item/CS_URS_2024_02/171201231</t>
  </si>
  <si>
    <t>prebytekzeminy</t>
  </si>
  <si>
    <t>1419,33*2 "Přepočtené koeficientem množství</t>
  </si>
  <si>
    <t>171251201</t>
  </si>
  <si>
    <t>Uložení sypaniny na skládky nebo meziskládky bez hutnění s upravením uložené sypaniny do předepsaného tvaru</t>
  </si>
  <si>
    <t>https://podminky.urs.cz/item/CS_URS_2024_02/171251201</t>
  </si>
  <si>
    <t>"uložení zeminy na deponie a trvalé skládky"</t>
  </si>
  <si>
    <t>"na deponii" ornice*0,15+nasyp</t>
  </si>
  <si>
    <t>689</t>
  </si>
  <si>
    <t>""na trvalé skládky" odkopvozovka-nasyp+hloubryh+hloubjamnepazene+hloubjampazene"</t>
  </si>
  <si>
    <t>1419,33</t>
  </si>
  <si>
    <t>174151101</t>
  </si>
  <si>
    <t>Zásyp sypaninou z jakékoliv horniny strojně s uložením výkopku ve vrstvách se zhutněním jam, šachet, rýh nebo kolem objektů v těchto vykopávkách</t>
  </si>
  <si>
    <t>https://podminky.urs.cz/item/CS_URS_2024_02/174151101</t>
  </si>
  <si>
    <t>"zásyp UV" 26,69</t>
  </si>
  <si>
    <t>"zásyp TŠ" 10,63</t>
  </si>
  <si>
    <t>58344197</t>
  </si>
  <si>
    <t>štěrkodrť nebo jiný vhodný zásypový materiál</t>
  </si>
  <si>
    <t>32,63*2 "Přepočtené koeficientem množství</t>
  </si>
  <si>
    <t>181351103</t>
  </si>
  <si>
    <t>Rozprostření a urovnání ornice v rovině nebo ve svahu sklonu do 1:5 strojně při souvislé ploše přes 100 do 500 m2, tl. vrstvy do 200 mm</t>
  </si>
  <si>
    <t>https://podminky.urs.cz/item/CS_URS_2024_02/181351103</t>
  </si>
  <si>
    <t>"ohumusování v tl. 15cm materiálem získaným v rámci stavby" 1690</t>
  </si>
  <si>
    <t>10364101</t>
  </si>
  <si>
    <t>zemina pro terénní úpravy - ornice - nákup a dovoz na stavbu</t>
  </si>
  <si>
    <t>181411131</t>
  </si>
  <si>
    <t>Založení trávníku na půdě předem připravené plochy do 1000 m2 výsevem včetně utažení parkového v rovině nebo na svahu do 1:5</t>
  </si>
  <si>
    <t>https://podminky.urs.cz/item/CS_URS_2024_02/181411131</t>
  </si>
  <si>
    <t>00572410</t>
  </si>
  <si>
    <t>osivo směs travní parková</t>
  </si>
  <si>
    <t>1690*0,02 "Přepočtené koeficientem množství</t>
  </si>
  <si>
    <t>181951111</t>
  </si>
  <si>
    <t>Úprava pláně vyrovnáním výškových rozdílů strojně v hornině třídy těžitelnosti I, skupiny 1 až 3 bez zhutnění</t>
  </si>
  <si>
    <t>https://podminky.urs.cz/item/CS_URS_2024_02/181951111</t>
  </si>
  <si>
    <t>181951112</t>
  </si>
  <si>
    <t>Úprava pláně vyrovnáním výškových rozdílů strojně v hornině třídy těžitelnosti I, skupiny 1 až 3 se zhutněním</t>
  </si>
  <si>
    <t>https://podminky.urs.cz/item/CS_URS_2024_02/181951112</t>
  </si>
  <si>
    <t>"urovnání a hutnění pláně na předepsanou únosnost" 2680</t>
  </si>
  <si>
    <t>182151111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</si>
  <si>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</si>
  <si>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https://podminky.urs.cz/item/CS_URS_2024_02/182151111</t>
  </si>
  <si>
    <t>185804312</t>
  </si>
  <si>
    <t>Zalití rostlin vodou plochy záhonů jednotlivě přes 20 m2</t>
  </si>
  <si>
    <t>https://podminky.urs.cz/item/CS_URS_2024_02/185804312</t>
  </si>
  <si>
    <t>185851121</t>
  </si>
  <si>
    <t>Dovoz vody pro zálivku rostlin na vzdálenost do 1000 m</t>
  </si>
  <si>
    <t>https://podminky.urs.cz/item/CS_URS_2024_02/185851121</t>
  </si>
  <si>
    <t>185851129</t>
  </si>
  <si>
    <t>Dovoz vody pro zálivku rostlin Příplatek k ceně za každých dalších i započatých 1000 m</t>
  </si>
  <si>
    <t>https://podminky.urs.cz/item/CS_URS_2024_02/185851129</t>
  </si>
  <si>
    <t>voda</t>
  </si>
  <si>
    <t>101,4*4 "Přepočtené koeficientem množství</t>
  </si>
  <si>
    <t>Zakládání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</si>
  <si>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</si>
  <si>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</si>
  <si>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116</t>
  </si>
  <si>
    <t>https://podminky.urs.cz/item/CS_URS_2024_02/211971121</t>
  </si>
  <si>
    <t>"opláštění trativodu geotextilií 225 g/m2" 883,2</t>
  </si>
  <si>
    <t>69311228</t>
  </si>
  <si>
    <t>geotextilie netkaná separační, ochranná, filtrační, drenážní PES 250g/m2</t>
  </si>
  <si>
    <t>118</t>
  </si>
  <si>
    <t>883,2*1,1845 "Přepočtené koeficientem množství</t>
  </si>
  <si>
    <t>59</t>
  </si>
  <si>
    <t>212752102</t>
  </si>
  <si>
    <t>Trativody z drenážních trubek pro liniové stavby a komunikace se zřízením štěrkového lože pod trubky a s jejich obsypem v otevřeném výkopu trubka korugovaná sendvičová PE-HD SN 4 celoperforovaná 360° DN 125</t>
  </si>
  <si>
    <t>120</t>
  </si>
  <si>
    <t>https://podminky.urs.cz/item/CS_URS_2024_02/212752102</t>
  </si>
  <si>
    <t>"trativod vč. lože a obsypu z trub DN125" 384</t>
  </si>
  <si>
    <t>Svislé a kompletní konstrukce</t>
  </si>
  <si>
    <t>338171113</t>
  </si>
  <si>
    <t>Montáž sloupků a vzpěr plotových ocelových trubkových nebo profilovaných výšky do 2 m se zabetonováním do 0,08 m3 do připravených jamek</t>
  </si>
  <si>
    <t>122</t>
  </si>
  <si>
    <t>https://podminky.urs.cz/item/CS_URS_2024_02/338171113</t>
  </si>
  <si>
    <t>61</t>
  </si>
  <si>
    <t>55342182</t>
  </si>
  <si>
    <t>plotový profilovaný sloupek D 40-50mm dl 2,5-3,0m pro svařované pletivo v návinu povrchová úprava Pz a komaxit</t>
  </si>
  <si>
    <t>124</t>
  </si>
  <si>
    <t>55342272</t>
  </si>
  <si>
    <t>vzpěra plotová 38x1,5mm včetně krytky s uchem 2000mm</t>
  </si>
  <si>
    <t>126</t>
  </si>
  <si>
    <t>63</t>
  </si>
  <si>
    <t>348401130</t>
  </si>
  <si>
    <t>Montáž oplocení z pletiva strojového s napínacími dráty přes 1,6 do 2,0 m</t>
  </si>
  <si>
    <t>128</t>
  </si>
  <si>
    <t>https://podminky.urs.cz/item/CS_URS_2024_02/348401130</t>
  </si>
  <si>
    <t>31327504</t>
  </si>
  <si>
    <t>pletivo drátěné plastifikované se čtvercovými oky 50/2,2mm v 2000mm</t>
  </si>
  <si>
    <t>130</t>
  </si>
  <si>
    <t>16*1,05 "Přepočtené koeficientem množství</t>
  </si>
  <si>
    <t>65</t>
  </si>
  <si>
    <t>358315114</t>
  </si>
  <si>
    <t>Bourání stoky kompletní nebo vybourání otvorů průřezové plochy do 4 m2 ve stokách ze zdiva z prostého betonu</t>
  </si>
  <si>
    <t>132</t>
  </si>
  <si>
    <t>https://podminky.urs.cz/item/CS_URS_2024_02/358315114</t>
  </si>
  <si>
    <t xml:space="preserve">"odstranění skruže studně 1kus DN1000, objem cca 0,1 m3/kus, hmotnost suti 2,2 t/m3" 1*0,1 </t>
  </si>
  <si>
    <t>Komunikace pozemní</t>
  </si>
  <si>
    <t>561081111</t>
  </si>
  <si>
    <t>Zřízení podkladu ze zeminy upravené hydraulickými pojivy vápnem, cementem nebo směsnými pojivy (materiál ve specifikaci) s rozprostřením, promísením, vlhčením, zhutněním a ošetřením vodou plochy do 1 000 m2, tloušťka po zhutnění přes 450 do 500 mm</t>
  </si>
  <si>
    <t>134</t>
  </si>
  <si>
    <t>https://podminky.urs.cz/item/CS_URS_2024_02/561081111</t>
  </si>
  <si>
    <t>"zlepšení předpoklad vápnem tl. 50cm, objem 2% vápna" 1624</t>
  </si>
  <si>
    <t>67</t>
  </si>
  <si>
    <t>58530170</t>
  </si>
  <si>
    <t>vápno nehašené CL 90-Q pro úpravu zemin standardní</t>
  </si>
  <si>
    <t>136</t>
  </si>
  <si>
    <t>"hmotnost pojiva při 2% objemu vápna činí 35,4 kg na m3 zeminy" 1624*0,5*0,0354</t>
  </si>
  <si>
    <t>564861111</t>
  </si>
  <si>
    <t>Podklad ze štěrkodrti ŠD s rozprostřením a zhutněním plochy přes 100 m2, po zhutnění tl. 200 mm</t>
  </si>
  <si>
    <t>138</t>
  </si>
  <si>
    <t>https://podminky.urs.cz/item/CS_URS_2024_02/564861111</t>
  </si>
  <si>
    <t>"štěrkodrť fr. 0/32" 1624</t>
  </si>
  <si>
    <t>69</t>
  </si>
  <si>
    <t>565135111</t>
  </si>
  <si>
    <t>Asfaltový beton vrstva podkladní ACP 16+ (obalované kamenivo střednězrnné - OKS) s rozprostřením a zhutněním v pruhu šířky přes 1,5 do 3 m, po zhutnění tl. 50 mm</t>
  </si>
  <si>
    <t>140</t>
  </si>
  <si>
    <t>https://podminky.urs.cz/item/CS_URS_2024_02/565135111</t>
  </si>
  <si>
    <t>567122114</t>
  </si>
  <si>
    <t>Podklad ze směsi stmelené cementem SC bez dilatačních spár, s rozprostřením a zhutněním SC C 8/10 (KSC I), po zhutnění tl. 150 mm</t>
  </si>
  <si>
    <t>142</t>
  </si>
  <si>
    <t>https://podminky.urs.cz/item/CS_URS_2024_02/567122114</t>
  </si>
  <si>
    <t>71</t>
  </si>
  <si>
    <t>569903311</t>
  </si>
  <si>
    <t>Zřízení zemních krajnic z hornin jakékoliv třídy se zhutněním</t>
  </si>
  <si>
    <t>144</t>
  </si>
  <si>
    <t>https://podminky.urs.cz/item/CS_URS_2024_02/569903311</t>
  </si>
  <si>
    <t>10364100</t>
  </si>
  <si>
    <t>vhodná zemina pro terénní úpravy - tříděná - nákup a dovoz na stavbu</t>
  </si>
  <si>
    <t>146</t>
  </si>
  <si>
    <t>342*2 "Přepočtené koeficientem množství</t>
  </si>
  <si>
    <t>73</t>
  </si>
  <si>
    <t>573231106</t>
  </si>
  <si>
    <t>Postřik spojovací PS bez posypu kamenivem ze silniční emulze, v množství 0,20 kg/m2</t>
  </si>
  <si>
    <t>148</t>
  </si>
  <si>
    <t>https://podminky.urs.cz/item/CS_URS_2024_02/573231106</t>
  </si>
  <si>
    <t>1390+1382</t>
  </si>
  <si>
    <t>577134111</t>
  </si>
  <si>
    <t>Asfaltový beton vrstva obrusná ACO 11 (ABS) s rozprostřením a se zhutněním z nemodifikovaného asfaltu v pruhu šířky do 3 m tř. I (ACO 11+), po zhutnění tl. 40 mm</t>
  </si>
  <si>
    <t>150</t>
  </si>
  <si>
    <t>https://podminky.urs.cz/item/CS_URS_2024_02/577134111</t>
  </si>
  <si>
    <t>75</t>
  </si>
  <si>
    <t>577155112</t>
  </si>
  <si>
    <t>Asfaltový beton vrstva ložní ACL 16+ (ABH) s rozprostřením a zhutněním z nemodifikovaného asfaltu v pruhu šířky do 3 m, po zhutnění tl. 60 mm</t>
  </si>
  <si>
    <t>152</t>
  </si>
  <si>
    <t>https://podminky.urs.cz/item/CS_URS_2024_02/577155112</t>
  </si>
  <si>
    <t>Trubní vedení</t>
  </si>
  <si>
    <t>895111130R</t>
  </si>
  <si>
    <t>Drenážní šachtice DN 400 s litinovým poklopem D 400, dodávka a osazení kompletní šachtice vč. podsypu</t>
  </si>
  <si>
    <t>154</t>
  </si>
  <si>
    <t>77</t>
  </si>
  <si>
    <t>895941340R</t>
  </si>
  <si>
    <t>Uliční vpust DN 500 z pref. dílců, kaliště vysoké, koš, mříž zat. D400, D+M vč. podsypu</t>
  </si>
  <si>
    <t>156</t>
  </si>
  <si>
    <t>Ostatní konstrukce a práce, bourání</t>
  </si>
  <si>
    <t>914111111</t>
  </si>
  <si>
    <t>Montáž svislé dopravní značky základní velikosti do 1 m2 objímkami na sloupky nebo konzoly</t>
  </si>
  <si>
    <t>158</t>
  </si>
  <si>
    <t>https://podminky.urs.cz/item/CS_URS_2024_02/914111111</t>
  </si>
  <si>
    <t>"značka P1"1</t>
  </si>
  <si>
    <t>"značka P4"1</t>
  </si>
  <si>
    <t>79</t>
  </si>
  <si>
    <t>40445609</t>
  </si>
  <si>
    <t>značky upravující přednost P1, P4 900mm</t>
  </si>
  <si>
    <t>-162399136</t>
  </si>
  <si>
    <t>914511113</t>
  </si>
  <si>
    <t>Montáž sloupku dopravních značek délky do 3,5 m do hliníkové patky pro sloupek D 70 mm</t>
  </si>
  <si>
    <t>162</t>
  </si>
  <si>
    <t>https://podminky.urs.cz/item/CS_URS_2024_02/914511113</t>
  </si>
  <si>
    <t>81</t>
  </si>
  <si>
    <t>40445230</t>
  </si>
  <si>
    <t>sloupek pro dopravní značku Zn D 70mm v 3,5m</t>
  </si>
  <si>
    <t>164</t>
  </si>
  <si>
    <t>40445241</t>
  </si>
  <si>
    <t>patka pro sloupek Al D 70mm</t>
  </si>
  <si>
    <t>166</t>
  </si>
  <si>
    <t>83</t>
  </si>
  <si>
    <t>40445257</t>
  </si>
  <si>
    <t>svorka upínací na sloupek D 70mm</t>
  </si>
  <si>
    <t>168</t>
  </si>
  <si>
    <t>40445254</t>
  </si>
  <si>
    <t>víčko plastové na sloupek D 70mm</t>
  </si>
  <si>
    <t>170</t>
  </si>
  <si>
    <t>85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</si>
  <si>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</si>
  <si>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</si>
  <si>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172</t>
  </si>
  <si>
    <t>https://podminky.urs.cz/item/CS_URS_2024_02/916131213</t>
  </si>
  <si>
    <t>"obruba 15/25" 55</t>
  </si>
  <si>
    <t>"obruba 15/15N" 293</t>
  </si>
  <si>
    <t>"obruba 15/15-25 LP" 6+6</t>
  </si>
  <si>
    <t>59217031</t>
  </si>
  <si>
    <t>obrubník silniční betonový 1000x150x250mm</t>
  </si>
  <si>
    <t>174</t>
  </si>
  <si>
    <t>55*1,02 "Přepočtené koeficientem množství</t>
  </si>
  <si>
    <t>87</t>
  </si>
  <si>
    <t>59217029</t>
  </si>
  <si>
    <t>obrubník silniční betonový nájezdový 1000x150x150mm</t>
  </si>
  <si>
    <t>176</t>
  </si>
  <si>
    <t>293*1,02 "Přepočtené koeficientem množství</t>
  </si>
  <si>
    <t>59217076</t>
  </si>
  <si>
    <t>obrubník silniční betonový přechodový 1000x150x250mm</t>
  </si>
  <si>
    <t>178</t>
  </si>
  <si>
    <t>12*1,02 "Přepočtené koeficientem množství</t>
  </si>
  <si>
    <t>89</t>
  </si>
  <si>
    <t>916231293</t>
  </si>
  <si>
    <t>Osazení chodníkového obrubníku betonového se zřízením lože, s vyplněním a zatřením spár cementovou maltou Příplatek k cenám za osazení obloukového obrubníku</t>
  </si>
  <si>
    <t>180</t>
  </si>
  <si>
    <t>https://podminky.urs.cz/item/CS_URS_2024_02/916231293</t>
  </si>
  <si>
    <t>961044111</t>
  </si>
  <si>
    <t>Bourání základů z betonu prostého</t>
  </si>
  <si>
    <t>182</t>
  </si>
  <si>
    <t>https://podminky.urs.cz/item/CS_URS_2024_02/961044111</t>
  </si>
  <si>
    <t>"odstranění bet. základů, suť 2,0 t/m3 - plot z cihel" 5,4</t>
  </si>
  <si>
    <t>"odstranění bet. základů, suť 2,0 t/m3 - plot plech" 0,8</t>
  </si>
  <si>
    <t>"odstranění bet. základů, suť 2,0 t/m3 - plot drátěný" 0,6</t>
  </si>
  <si>
    <t>"odstranění bet. základů, suť 2,0 t/m3 - plot z bet. panelů" 0,4</t>
  </si>
  <si>
    <t>91</t>
  </si>
  <si>
    <t>961055111</t>
  </si>
  <si>
    <t>Bourání základů z betonu železového</t>
  </si>
  <si>
    <t>184</t>
  </si>
  <si>
    <t>https://podminky.urs.cz/item/CS_URS_2024_02/961055111</t>
  </si>
  <si>
    <t>"demolice ŽB základů haly - pásy, suť 2,4 t/m3" 55,5*0,65*0,8+3*0,5*0,6</t>
  </si>
  <si>
    <t>"demolice ŽB základů haly - deska, suť 2,4 t/m3" 177*0,25</t>
  </si>
  <si>
    <t>962032241</t>
  </si>
  <si>
    <t>Bourání zdiva nadzákladového z cihel pálených plných nebo lícových nebo vápenopískových, na maltu cementovou, objemu přes 1 m3</t>
  </si>
  <si>
    <t>186</t>
  </si>
  <si>
    <t>https://podminky.urs.cz/item/CS_URS_2024_02/962032241</t>
  </si>
  <si>
    <t>"bourání cihlového plotu, suť 1,95 t/m3" 30*0,075*1,0</t>
  </si>
  <si>
    <t>93</t>
  </si>
  <si>
    <t>962052211</t>
  </si>
  <si>
    <t>Bourání zdiva železobetonového nadzákladového, objemu přes 1 m3</t>
  </si>
  <si>
    <t>188</t>
  </si>
  <si>
    <t>https://podminky.urs.cz/item/CS_URS_2024_02/962052211</t>
  </si>
  <si>
    <t>"bourání plotu z bet. panelů, objemová hmot. suti 2,4 t/m3" 8,0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</si>
  <si>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</si>
  <si>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</si>
  <si>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190</t>
  </si>
  <si>
    <t>https://podminky.urs.cz/item/CS_URS_2024_02/966006132</t>
  </si>
  <si>
    <t>"odstranění značky vč. sloupku a patky, odvoz a likvidace v režii zhotovitele" 1</t>
  </si>
  <si>
    <t>95</t>
  </si>
  <si>
    <t>966071822</t>
  </si>
  <si>
    <t>Rozebrání oplocení z pletiva drátěného se čtvercovými oky, výšky přes 1,6 do 2,0 m</t>
  </si>
  <si>
    <t>192</t>
  </si>
  <si>
    <t>https://podminky.urs.cz/item/CS_URS_2024_02/966071822</t>
  </si>
  <si>
    <t>"odstraněn drátěnného pletiva vč. sloupků, odvoz a likvidace v režii zhotovitele" 27,5</t>
  </si>
  <si>
    <t>966072820</t>
  </si>
  <si>
    <t>Rozebrání oplocení z dílců plechových vlnitých nebo profilovaných, hmotnosti 1 m oplocení do 30 kg</t>
  </si>
  <si>
    <t>194</t>
  </si>
  <si>
    <t>https://podminky.urs.cz/item/CS_URS_2024_02/966072820</t>
  </si>
  <si>
    <t>"odstranění plotu z trapézového plechu, odvoz a likvidace v režii zhotovitele" 43</t>
  </si>
  <si>
    <t>97</t>
  </si>
  <si>
    <t>997013811</t>
  </si>
  <si>
    <t>Poplatek za uložení stavebního odpadu na skládce (skládkovné) dřevěného zatříděného do Katalogu odpadů pod kódem 17 02 01</t>
  </si>
  <si>
    <t>196</t>
  </si>
  <si>
    <t>https://podminky.urs.cz/item/CS_URS_2024_02/997013811</t>
  </si>
  <si>
    <t>997013863</t>
  </si>
  <si>
    <t>Poplatek za uložení stavebního odpadu na recyklační skládce (skládkovné) cihelného zatříděného do Katalogu odpadů pod kódem 17 01 02</t>
  </si>
  <si>
    <t>198</t>
  </si>
  <si>
    <t>https://podminky.urs.cz/item/CS_URS_2024_02/997013863</t>
  </si>
  <si>
    <t>"bourání cihlového plotu, suť 1,95 t/m3" 30*0,075*1,0*1,95</t>
  </si>
  <si>
    <t>99</t>
  </si>
  <si>
    <t>997221551</t>
  </si>
  <si>
    <t>Vodorovná doprava suti bez naložení, ale se složením a s hrubým urovnáním ze sypkých materiálů, na vzdálenost do 1 km</t>
  </si>
  <si>
    <t>200</t>
  </si>
  <si>
    <t>https://podminky.urs.cz/item/CS_URS_2024_02/997221551</t>
  </si>
  <si>
    <t>"odvoz suti na skládku VZD 10km"</t>
  </si>
  <si>
    <t>"vybourání dlažby chodníku, suť 0,260 t/m2" 60*0,260</t>
  </si>
  <si>
    <t>"vybourání dlažby vjezdu, suť 0,295 t/m2" 25*0,295</t>
  </si>
  <si>
    <t>"odstranění bet. panelů, suť 0,400 t/m2" 570*0,400</t>
  </si>
  <si>
    <t>"odstranění štěrkových vrstev tl. 20cm, suť 0,290 t/m2" (118+60+25)*0,290</t>
  </si>
  <si>
    <t>"odstranění stmelených vrstev tl. 15cm, suť 0,325 t/m2" 70*0,325</t>
  </si>
  <si>
    <t>"frézování obrusu tl. 4cm, suť 0,092 t/m2" 124*0,092</t>
  </si>
  <si>
    <t>"frézování ložné vrstvy tl. 5cm, suť 0,115 t/m2" 57*0,115</t>
  </si>
  <si>
    <t>"frézování podkladní vrstvy tl. 6cm, suť 0,138 t/m2" 109*0,138</t>
  </si>
  <si>
    <t>"vybourán obrub vč. patky, suť 0,290 t/m" 23*0,290</t>
  </si>
  <si>
    <t>"vybourán obrub vč. patky, suť 0,205 t/m" 33*0,205</t>
  </si>
  <si>
    <t>"odstranění bet. základů, suť 2,0 t/m3 - plot z cihel" 5,4*2,0</t>
  </si>
  <si>
    <t>"odstranění bet. základů, suť 2,0 t/m3 - plot plech" 0,8*2,0</t>
  </si>
  <si>
    <t>"odstranění bet. základů, suť 2,0 t/m3 - plot drátěný" 0,6*2,0</t>
  </si>
  <si>
    <t>"odstranění bet. základů, suť 2,0 t/m3 - plot z bet. panelů" 0,4*2,0</t>
  </si>
  <si>
    <t>"demolice ŽB základů haly - pásy, suť 2,4 t/m3" (55,5*0,65*0,8+3*0,5*0,6)*2,4</t>
  </si>
  <si>
    <t>"demolice ŽB základů haly - deska, suť 2,4 t/m3" 177*0,25*2,4</t>
  </si>
  <si>
    <t>"bourání plotu z bet. panelů, objemová hmot. suti 2,4 t/m3" 8,0*2,4</t>
  </si>
  <si>
    <t>"odstranění skruže studně 1kus DN1000, objem cca 0,1 m3/kus, hmotnost suti 2,2 t/m3" 1*0,1*2,2</t>
  </si>
  <si>
    <t>Vodorovná doprava vybouraných hmot bez naložení, ale se složením a s hrubým urovnáním na vzdálenost Příplatek k ceně za každý další započatý 1 km přes 1 km</t>
  </si>
  <si>
    <t>202</t>
  </si>
  <si>
    <t>"příplatek za zvětšený odvoz suti na skládku VZD 10km"</t>
  </si>
  <si>
    <t>594,867*9 "Přepočtené koeficientem množství</t>
  </si>
  <si>
    <t>101</t>
  </si>
  <si>
    <t>997221611</t>
  </si>
  <si>
    <t>Nakládání na dopravní prostředky pro vodorovnou dopravu suti</t>
  </si>
  <si>
    <t>204</t>
  </si>
  <si>
    <t>https://podminky.urs.cz/item/CS_URS_2024_02/997221611</t>
  </si>
  <si>
    <t>997221861</t>
  </si>
  <si>
    <t>Poplatek za uložení stavebního odpadu na recyklační skládce (skládkovné) z prostého betonu zatříděného do Katalogu odpadů pod kódem 17 01 01</t>
  </si>
  <si>
    <t>206</t>
  </si>
  <si>
    <t>https://podminky.urs.cz/item/CS_URS_2024_02/997221861</t>
  </si>
  <si>
    <t>103</t>
  </si>
  <si>
    <t>997221862</t>
  </si>
  <si>
    <t>Poplatek za uložení stavebního odpadu na recyklační skládce (skládkovné) z armovaného betonu zatříděného do Katalogu odpadů pod kódem 17 01 01</t>
  </si>
  <si>
    <t>208</t>
  </si>
  <si>
    <t>https://podminky.urs.cz/item/CS_URS_2024_02/997221862</t>
  </si>
  <si>
    <t>210</t>
  </si>
  <si>
    <t>"vybourán obrub kamenných vč. patky, suť 0,290 t/m" 23*0,290</t>
  </si>
  <si>
    <t>105</t>
  </si>
  <si>
    <t>997221875</t>
  </si>
  <si>
    <t>Poplatek za uložení stavebního odpadu na recyklační skládce (skládkovné) asfaltového bez obsahu dehtu zatříděného do Katalogu odpadů pod kódem 17 03 02</t>
  </si>
  <si>
    <t>212</t>
  </si>
  <si>
    <t>https://podminky.urs.cz/item/CS_URS_2024_02/997221875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</si>
  <si>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</si>
  <si>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</si>
  <si>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</si>
  <si>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</si>
  <si>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214</t>
  </si>
  <si>
    <t>https://podminky.urs.cz/item/CS_URS_2024_02/998225111</t>
  </si>
  <si>
    <t>107</t>
  </si>
  <si>
    <t>460791116</t>
  </si>
  <si>
    <t>Montáž trubek ochranných uložených volně do rýhy plastových tuhých, vnitřního průměru přes 133 do 172 mm</t>
  </si>
  <si>
    <t>216</t>
  </si>
  <si>
    <t>https://podminky.urs.cz/item/CS_URS_2024_02/460791116</t>
  </si>
  <si>
    <t>34571099</t>
  </si>
  <si>
    <t>trubka elektroinstalační dělená (chránička) D 138/160mm, HDPE</t>
  </si>
  <si>
    <t>218</t>
  </si>
  <si>
    <t>60*1,05 "Přepočtené koeficientem množství</t>
  </si>
  <si>
    <t>SO 06-18-137.2 - Větev 4 - 2. část, chodníky</t>
  </si>
  <si>
    <t>"sejmutí ornice tl. 15cm s uložením na deponii" 26</t>
  </si>
  <si>
    <t>"ohumusování v tl. 15cm materiálem získaným v rámci stavby" 26</t>
  </si>
  <si>
    <t>26*0,02 "Přepočtené koeficientem množství</t>
  </si>
  <si>
    <t>"urovnání a hutnění pláně na předepsanou únosnost" 137</t>
  </si>
  <si>
    <t>voda_1</t>
  </si>
  <si>
    <t>1,56*4 "Přepočtené koeficientem množství</t>
  </si>
  <si>
    <t>564871011</t>
  </si>
  <si>
    <t>Podklad ze štěrkodrti ŠD s rozprostřením a zhutněním plochy jednotlivě do 100 m2, po zhutnění tl. 250 mm</t>
  </si>
  <si>
    <t>https://podminky.urs.cz/item/CS_URS_2024_02/564871011</t>
  </si>
  <si>
    <t>596211120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</si>
  <si>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do 50 m2</t>
  </si>
  <si>
    <t>https://podminky.urs.cz/item/CS_URS_2024_02/596211120</t>
  </si>
  <si>
    <t>"dlažba tl. 6cm do lože z DK fr. 4/8 tl. 4cm"</t>
  </si>
  <si>
    <t>"šedá 20/20" 114</t>
  </si>
  <si>
    <t>"šedá 20/20 bez fazety" 12</t>
  </si>
  <si>
    <t>"šedá 20/10 reliéfní antracit" 11</t>
  </si>
  <si>
    <t>59245021</t>
  </si>
  <si>
    <t>dlažba skladebná betonová 200x200mm tl 60mm přírodní</t>
  </si>
  <si>
    <t>114*1,03 "Přepočtené koeficientem množství</t>
  </si>
  <si>
    <t>59245006</t>
  </si>
  <si>
    <t>dlažba pro nevidomé betonová 200x100mm tl 60mm barevná</t>
  </si>
  <si>
    <t>11*1,03 "Přepočtené koeficientem množství</t>
  </si>
  <si>
    <t>PFB.2011831</t>
  </si>
  <si>
    <t>betonová dlažba - nesražená hrana 20/20/6 šedá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</si>
  <si>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</si>
  <si>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</si>
  <si>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https://podminky.urs.cz/item/CS_URS_2024_02/916231213</t>
  </si>
  <si>
    <t>"obrba 10/25" 50</t>
  </si>
  <si>
    <t>59217017</t>
  </si>
  <si>
    <t>obrubník betonový chodníkový 1000x100x250mm</t>
  </si>
  <si>
    <t>50*1,02 "Přepočtené koeficientem množství</t>
  </si>
  <si>
    <t>998223011</t>
  </si>
  <si>
    <t>Přesun hmot pro pozemní komunikace s krytem dlážděným dopravní vzdálenost do 200 m jakékoliv délky objektu</t>
  </si>
  <si>
    <t>https://podminky.urs.cz/item/CS_URS_2024_02/998223011</t>
  </si>
  <si>
    <t>SO 06-22-206 - Větev 4-1. a 2. část, vodovody</t>
  </si>
  <si>
    <t xml:space="preserve">      4 - Vodorovné konstrukce</t>
  </si>
  <si>
    <t xml:space="preserve">    8 - Vedení trubní dálková a přípojná</t>
  </si>
  <si>
    <t xml:space="preserve">    997 - Doprava suti a vybouraných hmot</t>
  </si>
  <si>
    <t>783 - Nátěry</t>
  </si>
  <si>
    <t>M - Ostatní materiál</t>
  </si>
  <si>
    <t>113107412</t>
  </si>
  <si>
    <t>Odstranění podkladů nebo krytů při překopech inženýrských sítí s přemístěním hmot na skládku ve vzdálenosti do 3 m nebo s naložením na dopravní prostředek strojně plochy jednotlivě do 15 m2 z kameniva těženého, o tl. vrstvy přes 100 do 200 mm</t>
  </si>
  <si>
    <t>1863063238</t>
  </si>
  <si>
    <t>https://podminky.urs.cz/item/CS_URS_2024_02/113107412</t>
  </si>
  <si>
    <t>"asfalt - komunikace - tl. vrstvy 200 mm"2,5*1,5</t>
  </si>
  <si>
    <t>113107423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</si>
  <si>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200 do 300 mm</t>
  </si>
  <si>
    <t>286636348</t>
  </si>
  <si>
    <t>https://podminky.urs.cz/item/CS_URS_2024_02/113107423</t>
  </si>
  <si>
    <t>"asfalt - komunikace - tl. vrstvy 300 mm"2,5*1,5</t>
  </si>
  <si>
    <t>113107443</t>
  </si>
  <si>
    <t>Odstranění podkladů nebo krytů při překopech inženýrských sítí s přemístěním hmot na skládku ve vzdálenosti do 3 m nebo s naložením na dopravní prostředek strojně plochy jednotlivě do 15 m2 živičných, o tl. vrstvy přes 100 do 150 mm</t>
  </si>
  <si>
    <t>-500826829</t>
  </si>
  <si>
    <t>https://podminky.urs.cz/item/CS_URS_2024_02/113107443</t>
  </si>
  <si>
    <t>"asfalt - komunikace - tl. vrstvy 150 mm"2,5*1,5</t>
  </si>
  <si>
    <t>115101201</t>
  </si>
  <si>
    <t>Čerpání vody na dopravní výšku do 10 m s uvažovaným průměrným přítokem do 500 l/min</t>
  </si>
  <si>
    <t>-1775454126</t>
  </si>
  <si>
    <t>https://podminky.urs.cz/item/CS_URS_2024_02/115101201</t>
  </si>
  <si>
    <t>"den*hodin"30*24</t>
  </si>
  <si>
    <t>115101301</t>
  </si>
  <si>
    <t>Pohotovost záložní čerpací soupravy pro dopravní výšku do 10 m s uvažovaným průměrným přítokem do 500 l/min</t>
  </si>
  <si>
    <t>den</t>
  </si>
  <si>
    <t>1137744161</t>
  </si>
  <si>
    <t>https://podminky.urs.cz/item/CS_URS_2024_02/115101301</t>
  </si>
  <si>
    <t>119001402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</si>
  <si>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přes 200 do 500 mm</t>
  </si>
  <si>
    <t>1289125852</t>
  </si>
  <si>
    <t>https://podminky.urs.cz/item/CS_URS_2024_02/119001402</t>
  </si>
  <si>
    <t>"plynovod"1*1,5</t>
  </si>
  <si>
    <t>"vodovod"1*1,5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</si>
  <si>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</si>
  <si>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</si>
  <si>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-737047746</t>
  </si>
  <si>
    <t>https://podminky.urs.cz/item/CS_URS_2024_02/119001421</t>
  </si>
  <si>
    <t>"SLP kabely"2*1,5</t>
  </si>
  <si>
    <t>"NN kabely"1*1,5</t>
  </si>
  <si>
    <t>132212132</t>
  </si>
  <si>
    <t>Hloubení nezapažených rýh šířky do 800 mm ručně s urovnáním dna do předepsaného profilu a spádu v hornině třídy těžitelnosti I skupiny 3 nesoudržných</t>
  </si>
  <si>
    <t>1570922587</t>
  </si>
  <si>
    <t>https://podminky.urs.cz/item/CS_URS_2024_02/132212132</t>
  </si>
  <si>
    <t>"vodovod"1*1,5*1,5*1</t>
  </si>
  <si>
    <t>"plynovod"1*1,5*1,5*1</t>
  </si>
  <si>
    <t>"el. kabley"(2+1)*1,5*0,6*0,6</t>
  </si>
  <si>
    <t>132254204</t>
  </si>
  <si>
    <t>Hloubení zapažených rýh šířky přes 800 do 2 000 mm strojně s urovnáním dna do předepsaného profilu a spádu v hornině třídy těžitelnosti I skupiny 3 přes 100 do 500 m3</t>
  </si>
  <si>
    <t>802581394</t>
  </si>
  <si>
    <t>https://podminky.urs.cz/item/CS_URS_2024_02/132254204</t>
  </si>
  <si>
    <t>132354202</t>
  </si>
  <si>
    <t>Hloubení zapažených rýh šířky přes 800 do 2 000 mm strojně s urovnáním dna do předepsaného profilu a spádu v hornině třídy těžitelnosti II skupiny 4 přes 20 do 50 m3</t>
  </si>
  <si>
    <t>-747187809</t>
  </si>
  <si>
    <t>https://podminky.urs.cz/item/CS_URS_2024_02/132354202</t>
  </si>
  <si>
    <t>139001101</t>
  </si>
  <si>
    <t>Příplatek k cenám hloubených vykopávek za ztížení vykopávky v blízkosti podzemního vedení nebo výbušnin pro jakoukoliv třídu horniny</t>
  </si>
  <si>
    <t>-159183848</t>
  </si>
  <si>
    <t>https://podminky.urs.cz/item/CS_URS_2024_02/139001101</t>
  </si>
  <si>
    <t>151101101</t>
  </si>
  <si>
    <t>Zřízení pažení a rozepření stěn rýh pro podzemní vedení příložné pro jakoukoliv mezerovitost, hloubky do 2 m</t>
  </si>
  <si>
    <t>1544740236</t>
  </si>
  <si>
    <t>https://podminky.urs.cz/item/CS_URS_2024_02/151101101</t>
  </si>
  <si>
    <t>151101111</t>
  </si>
  <si>
    <t>Odstranění pažení a rozepření stěn rýh pro podzemní vedení s uložením materiálu na vzdálenost do 3 m od kraje výkopu příložné, hloubky do 2 m</t>
  </si>
  <si>
    <t>-268318728</t>
  </si>
  <si>
    <t>https://podminky.urs.cz/item/CS_URS_2024_02/151101111</t>
  </si>
  <si>
    <t>828012268</t>
  </si>
  <si>
    <t>167151111</t>
  </si>
  <si>
    <t>Nakládání, skládání a překládání neulehlého výkopku nebo sypaniny strojně nakládání, množství přes 100 m3, z hornin třídy těžitelnosti I, skupiny 1 až 3</t>
  </si>
  <si>
    <t>-615179393</t>
  </si>
  <si>
    <t>https://podminky.urs.cz/item/CS_URS_2024_02/167151111</t>
  </si>
  <si>
    <t>-502387078</t>
  </si>
  <si>
    <t>412,774*1,8 'Přepočtené koeficientem množství</t>
  </si>
  <si>
    <t>-110061543</t>
  </si>
  <si>
    <t>58331200</t>
  </si>
  <si>
    <t>štěrkopísek netříděný</t>
  </si>
  <si>
    <t>-1484081914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</si>
  <si>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</si>
  <si>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</si>
  <si>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406292158</t>
  </si>
  <si>
    <t>https://podminky.urs.cz/item/CS_URS_2024_02/175151101</t>
  </si>
  <si>
    <t>58331351</t>
  </si>
  <si>
    <t>kamenivo těžené drobné frakce 0/4</t>
  </si>
  <si>
    <t>-1685315307</t>
  </si>
  <si>
    <t>151,634*1,67 'Přepočtené koeficientem množství</t>
  </si>
  <si>
    <t>Vodorovné konstrukce</t>
  </si>
  <si>
    <t>451572111</t>
  </si>
  <si>
    <t>Lože pod potrubí, stoky a drobné objekty v otevřeném výkopu z kameniva drobného těženého 0 až 4 mm</t>
  </si>
  <si>
    <t>-1851976692</t>
  </si>
  <si>
    <t>https://podminky.urs.cz/item/CS_URS_2024_02/451572111</t>
  </si>
  <si>
    <t>452313161</t>
  </si>
  <si>
    <t>Podkladní a zajišťovací konstrukce z betonu prostého v otevřeném výkopu bez zvýšených nároků na prostředí bloky pro potrubí z betonu tř. C 25/30</t>
  </si>
  <si>
    <t>886039915</t>
  </si>
  <si>
    <t>https://podminky.urs.cz/item/CS_URS_2024_02/452313161</t>
  </si>
  <si>
    <t>P</t>
  </si>
  <si>
    <t>Poznámka k položce:_x000d_
Tvarovky vč. bednění, zajištní potrubí, montáže</t>
  </si>
  <si>
    <t>1*(0,8*0,6*0,5)+1*(0,7*((0,8+0,6)/2)*0,55)+5*(0,5*0,29*0,5)</t>
  </si>
  <si>
    <t>Vedení trubní dálková a přípojná</t>
  </si>
  <si>
    <t>722001002LP</t>
  </si>
  <si>
    <t>Uzavření/otevření systému, vodovodu DN250, vypouštění systému, včetně dodávek a montáže</t>
  </si>
  <si>
    <t>1569219689</t>
  </si>
  <si>
    <t>850365121</t>
  </si>
  <si>
    <t>Výřez nebo výsek na potrubí z trub litinových tlakových nebo plastických hmot DN 250</t>
  </si>
  <si>
    <t>-1212310771</t>
  </si>
  <si>
    <t>https://podminky.urs.cz/item/CS_URS_2024_02/850365121</t>
  </si>
  <si>
    <t>85111151LP</t>
  </si>
  <si>
    <t>Vytyčení stávajícího vodovodu DN250</t>
  </si>
  <si>
    <t>-1495004566</t>
  </si>
  <si>
    <t>852361122</t>
  </si>
  <si>
    <t>Montáž potrubí z trub litinových tlakových přírubových normálních délek v otevřeném výkopu, kanálu nebo v šachtě DN 250</t>
  </si>
  <si>
    <t>-1752315487</t>
  </si>
  <si>
    <t>https://podminky.urs.cz/item/CS_URS_2024_02/852361122</t>
  </si>
  <si>
    <t>55253063</t>
  </si>
  <si>
    <t>trouba vodovodní litinová hrdlová Pz s obalem z modifikované cementové malty dl 6m DN 250</t>
  </si>
  <si>
    <t>1361124090</t>
  </si>
  <si>
    <t>857242122</t>
  </si>
  <si>
    <t>Montáž litinových tvarovek na potrubí litinovém tlakovém jednoosých na potrubí z trub přírubových v otevřeném výkopu, kanálu nebo v šachtě DN 80</t>
  </si>
  <si>
    <t>-1403285196</t>
  </si>
  <si>
    <t>https://podminky.urs.cz/item/CS_URS_2024_02/857242122</t>
  </si>
  <si>
    <t>"tvarovka přírubová s hrdlem z tvárné litiny EU DN80"2</t>
  </si>
  <si>
    <t>"koleno přírubové s patkou PP80 litinové"3</t>
  </si>
  <si>
    <t>"tvarovka přírubová litinová FF-kus DN 80 dl. 400 mm"3</t>
  </si>
  <si>
    <t>"SEK DN 80 délka cca 2300 mm"1</t>
  </si>
  <si>
    <t>55253239</t>
  </si>
  <si>
    <t>tvarovka přírubová litinová vodovodní FF-kus PN10/16 DN 80 dl 400mm</t>
  </si>
  <si>
    <t>1197280370</t>
  </si>
  <si>
    <t>55253058</t>
  </si>
  <si>
    <t>trouba vodovodní litinová hrdlová Pz s obalem z modifikované cementové malty dl 6m DN 80</t>
  </si>
  <si>
    <t>-286083463</t>
  </si>
  <si>
    <t>55253892</t>
  </si>
  <si>
    <t>tvarovka přírubová s hrdlem z tvárné litiny,práškový epoxid tl 250µm EU-kus dl 130mm DN 80</t>
  </si>
  <si>
    <t>-27991257</t>
  </si>
  <si>
    <t>55250642</t>
  </si>
  <si>
    <t>koleno přírubové s patkou PP litinové DN 80</t>
  </si>
  <si>
    <t>1181488638</t>
  </si>
  <si>
    <t>55251210LP</t>
  </si>
  <si>
    <t>Spojovací a těsnící materiál k přírubovým spojům DN80</t>
  </si>
  <si>
    <t>514316574</t>
  </si>
  <si>
    <t>857362122</t>
  </si>
  <si>
    <t>Montáž litinových tvarovek na potrubí litinovém tlakovém jednoosých na potrubí z trub přírubových v otevřeném výkopu, kanálu nebo v šachtě DN 250</t>
  </si>
  <si>
    <t>1519722304</t>
  </si>
  <si>
    <t>https://podminky.urs.cz/item/CS_URS_2024_02/857362122</t>
  </si>
  <si>
    <t>"tvarovka přírubová s hrdlem z tvárné litiny EU DN250"4</t>
  </si>
  <si>
    <t>"koleno hrdlové z tvárné litiny MMK DN 250 - 45 st."4</t>
  </si>
  <si>
    <t>"koleno hrdlové z tvárné litiny MMK 250 - 11 st."4</t>
  </si>
  <si>
    <t>"přesuvka hrdlová litinová se šroubovým spojem U-kus DN 250"2"</t>
  </si>
  <si>
    <t>"příruba zaslepovací X z tvárn litiny DN 250"1</t>
  </si>
  <si>
    <t>"SEK DN 250 délka cca 1000 mm"5</t>
  </si>
  <si>
    <t>55253651</t>
  </si>
  <si>
    <t>přesuvka hrdlová litinová práškový epoxid tl 250µm se šroubovým spojem U-kus DN 250</t>
  </si>
  <si>
    <t>1389897738</t>
  </si>
  <si>
    <t>55253665</t>
  </si>
  <si>
    <t>příruba zaslepovací X z tvárné litiny práškový epoxid tl 250µm DN 250</t>
  </si>
  <si>
    <t>1884598850</t>
  </si>
  <si>
    <t>55253897</t>
  </si>
  <si>
    <t>tvarovka přírubová s hrdlem z tvárné litiny,práškový epoxid tl 250µm EU-kus dl 145mm DN 250</t>
  </si>
  <si>
    <t>-2061916976</t>
  </si>
  <si>
    <t>55253945</t>
  </si>
  <si>
    <t>koleno hrdlové z tvárné litiny,práškový epoxid tl 250µm MMK-kus DN 250-45°</t>
  </si>
  <si>
    <t>1050020939</t>
  </si>
  <si>
    <t>55253909</t>
  </si>
  <si>
    <t>koleno hrdlové z tvárné litiny,práškový epoxid tl 250µm MMK-kus DN 250-11,25°</t>
  </si>
  <si>
    <t>-149267702</t>
  </si>
  <si>
    <t>-1662100063</t>
  </si>
  <si>
    <t>55251212LP</t>
  </si>
  <si>
    <t>Spojovací a těsnící materiál k přírubovým spojům DN 250</t>
  </si>
  <si>
    <t>-851070332</t>
  </si>
  <si>
    <t>857363131</t>
  </si>
  <si>
    <t>Montáž litinových tvarovek na potrubí litinovém tlakovém odbočných na potrubí z trub hrdlových v otevřeném výkopu, kanálu nebo v šachtě s integrovaným těsněním DN 250</t>
  </si>
  <si>
    <t>-288317073</t>
  </si>
  <si>
    <t>https://podminky.urs.cz/item/CS_URS_2024_02/857363131</t>
  </si>
  <si>
    <t>"tvarovka hrdlová litinová s přírubovou odbočkou MMA-kus DN 250/80"2</t>
  </si>
  <si>
    <t>55253769</t>
  </si>
  <si>
    <t>tvarovka hrdlová s přírubovou odbočkou z tvárné litiny,práškový epoxid tl 250µm MMA-kus DN 250/80</t>
  </si>
  <si>
    <t>-646395087</t>
  </si>
  <si>
    <t>857364122</t>
  </si>
  <si>
    <t>Montáž litinových tvarovek na potrubí litinovém tlakovém odbočných na potrubí z trub přírubových v otevřeném výkopu, kanálu nebo v šachtě DN 250</t>
  </si>
  <si>
    <t>1235434801</t>
  </si>
  <si>
    <t>https://podminky.urs.cz/item/CS_URS_2024_02/857364122</t>
  </si>
  <si>
    <t>"tvarovka přírubová litinová s přírubovou odbočkou T-kus DN 250/80"1</t>
  </si>
  <si>
    <t>"tvarovka přírubová litinová s přírubovou odbočkou T-kus DN 250/250"1</t>
  </si>
  <si>
    <t>55253538</t>
  </si>
  <si>
    <t>tvarovka přírubová litinová s přírubovou odbočkou,práškový epoxid tl 250µm T-kus DN 250/80</t>
  </si>
  <si>
    <t>1879880417</t>
  </si>
  <si>
    <t>55253543</t>
  </si>
  <si>
    <t>tvarovka přírubová litinová s přírubovou odbočkou,práškový epoxid tl 250µm T-kus DN 250/250</t>
  </si>
  <si>
    <t>-62100283</t>
  </si>
  <si>
    <t>871161141</t>
  </si>
  <si>
    <t>Montáž vodovodního potrubí z polyetylenu PE100 RC v otevřeném výkopu svařovaných na tupo SDR 11/PN16 d 32 x 3,0 mm</t>
  </si>
  <si>
    <t>831075784</t>
  </si>
  <si>
    <t>https://podminky.urs.cz/item/CS_URS_2024_02/871161141</t>
  </si>
  <si>
    <t>3*1,5</t>
  </si>
  <si>
    <t>28613742lp</t>
  </si>
  <si>
    <t>Trubka tlaková PE HD (PE 80) D 32 x 4,4</t>
  </si>
  <si>
    <t>1759612002</t>
  </si>
  <si>
    <t>891241112</t>
  </si>
  <si>
    <t>Montáž vodovodních armatur na potrubí šoupátek nebo klapek uzavíracích v otevřeném výkopu nebo v šachtách s osazením zemní soupravy (bez poklopů) DN 80</t>
  </si>
  <si>
    <t>1685099812</t>
  </si>
  <si>
    <t>https://podminky.urs.cz/item/CS_URS_2024_02/891241112</t>
  </si>
  <si>
    <t>42224907LP</t>
  </si>
  <si>
    <t>Šoupátko PN16 DN 80</t>
  </si>
  <si>
    <t>1906549580</t>
  </si>
  <si>
    <t>42291079</t>
  </si>
  <si>
    <t>souprava zemní pro šoupátka DN 65-80mm Rd 2,0m</t>
  </si>
  <si>
    <t>1507075498</t>
  </si>
  <si>
    <t>891247112</t>
  </si>
  <si>
    <t>Montáž vodovodních armatur na potrubí hydrantů podzemních (bez osazení poklopů) DN 80</t>
  </si>
  <si>
    <t>-619790613</t>
  </si>
  <si>
    <t>https://podminky.urs.cz/item/CS_URS_2024_02/891247112</t>
  </si>
  <si>
    <t>42273591</t>
  </si>
  <si>
    <t>hydrant podzemní DN 80 PN 16 jednoduchý uzávěr krycí v 1500mm</t>
  </si>
  <si>
    <t>353138165</t>
  </si>
  <si>
    <t>Poznámka k položce:_x000d_
dle standardů BVK</t>
  </si>
  <si>
    <t>891361112</t>
  </si>
  <si>
    <t>Montáž vodovodních armatur na potrubí šoupátek nebo klapek uzavíracích v otevřeném výkopu nebo v šachtách s osazením zemní soupravy (bez poklopů) DN 250</t>
  </si>
  <si>
    <t>1022853701</t>
  </si>
  <si>
    <t>https://podminky.urs.cz/item/CS_URS_2024_02/891361112</t>
  </si>
  <si>
    <t>42224922LP</t>
  </si>
  <si>
    <t>Šoupátko PN16 DN 250</t>
  </si>
  <si>
    <t>-516430888</t>
  </si>
  <si>
    <t>42291082</t>
  </si>
  <si>
    <t>souprava zemní pro šoupátka DN 250-300mm Rd 2,0m</t>
  </si>
  <si>
    <t>1115836264</t>
  </si>
  <si>
    <t>892241111</t>
  </si>
  <si>
    <t>Tlakové zkoušky vodou na potrubí DN do 80</t>
  </si>
  <si>
    <t>1119675364</t>
  </si>
  <si>
    <t>https://podminky.urs.cz/item/CS_URS_2024_02/892241111</t>
  </si>
  <si>
    <t>"napojení hydreantu H2"3,6</t>
  </si>
  <si>
    <t>892273122</t>
  </si>
  <si>
    <t>Proplach a dezinfekce vodovodního potrubí DN od 80 do 125</t>
  </si>
  <si>
    <t>-125495919</t>
  </si>
  <si>
    <t>https://podminky.urs.cz/item/CS_URS_2024_02/892273122</t>
  </si>
  <si>
    <t>"napojení hydrantu H2"3,6</t>
  </si>
  <si>
    <t>892372111</t>
  </si>
  <si>
    <t>Tlakové zkoušky vodou zabezpečení konců potrubí při tlakových zkouškách DN do 300</t>
  </si>
  <si>
    <t>-304153481</t>
  </si>
  <si>
    <t>https://podminky.urs.cz/item/CS_URS_2024_02/892372111</t>
  </si>
  <si>
    <t>892381111</t>
  </si>
  <si>
    <t>Tlakové zkoušky vodou na potrubí DN 250, 300 nebo 350</t>
  </si>
  <si>
    <t>-1634755789</t>
  </si>
  <si>
    <t>https://podminky.urs.cz/item/CS_URS_2024_02/892381111</t>
  </si>
  <si>
    <t>892383122</t>
  </si>
  <si>
    <t>Proplach a dezinfekce vodovodního potrubí DN 250, 300 nebo 350</t>
  </si>
  <si>
    <t>-229505941</t>
  </si>
  <si>
    <t>https://podminky.urs.cz/item/CS_URS_2024_02/892383122</t>
  </si>
  <si>
    <t>899401112</t>
  </si>
  <si>
    <t>Osazení poklopů uličních s pevným rámem litinových šoupátkových</t>
  </si>
  <si>
    <t>-873034498</t>
  </si>
  <si>
    <t>https://podminky.urs.cz/item/CS_URS_2024_02/899401112</t>
  </si>
  <si>
    <t>3+2</t>
  </si>
  <si>
    <t>55241104</t>
  </si>
  <si>
    <t>poklop šoupátkový litinový bez ventilace tř D400 v samonivelačním rámu</t>
  </si>
  <si>
    <t>1819997494</t>
  </si>
  <si>
    <t>VAG.18500004001</t>
  </si>
  <si>
    <t>Podkladová deska pro poklop šoupátkový</t>
  </si>
  <si>
    <t>-1264552134</t>
  </si>
  <si>
    <t>899401113</t>
  </si>
  <si>
    <t>Osazení poklopů uličních s pevným rámem litinových hydrantových</t>
  </si>
  <si>
    <t>1101248391</t>
  </si>
  <si>
    <t>https://podminky.urs.cz/item/CS_URS_2024_02/899401113</t>
  </si>
  <si>
    <t>42210052</t>
  </si>
  <si>
    <t>deska podkladová uličního poklopu litinového hydrantového</t>
  </si>
  <si>
    <t>-694777147</t>
  </si>
  <si>
    <t>42291455</t>
  </si>
  <si>
    <t>poklop uliční litinový samonivelační hydrantový</t>
  </si>
  <si>
    <t>-1058185760</t>
  </si>
  <si>
    <t>42291456</t>
  </si>
  <si>
    <t>víčko pro poklop uliční litinový samonivelační hydrantový</t>
  </si>
  <si>
    <t>1529730532</t>
  </si>
  <si>
    <t>899713111</t>
  </si>
  <si>
    <t>Orientační tabulky na vodovodních a kanalizačních řadech na sloupku ocelovém nebo betonovém</t>
  </si>
  <si>
    <t>-869080412</t>
  </si>
  <si>
    <t>https://podminky.urs.cz/item/CS_URS_2024_02/899713111</t>
  </si>
  <si>
    <t>Poznámka k položce:_x000d_
Označení armatur, hydrantů.</t>
  </si>
  <si>
    <t>53301723LP</t>
  </si>
  <si>
    <t>Sloupek orientační s tabulkou</t>
  </si>
  <si>
    <t>-717558531</t>
  </si>
  <si>
    <t>899721111</t>
  </si>
  <si>
    <t>Signalizační vodič na potrubí DN do 150 mm</t>
  </si>
  <si>
    <t>1969442930</t>
  </si>
  <si>
    <t>https://podminky.urs.cz/item/CS_URS_2024_02/899721111</t>
  </si>
  <si>
    <t>Poznámka k položce:_x000d_
2 vodiče</t>
  </si>
  <si>
    <t>200+3,6</t>
  </si>
  <si>
    <t>899722111</t>
  </si>
  <si>
    <t>Krytí potrubí z plastů výstražnou fólií z PVC šířky do 20 cm</t>
  </si>
  <si>
    <t>-460980954</t>
  </si>
  <si>
    <t>https://podminky.urs.cz/item/CS_URS_2024_02/899722111</t>
  </si>
  <si>
    <t>Poznámka k položce:_x000d_
Folie výstražná modrá "POZOR VODA"</t>
  </si>
  <si>
    <t>916111122</t>
  </si>
  <si>
    <t>Osazení silniční obruby z dlažebních kostek v jedné řadě s ložem tl. přes 50 do 100 mm, s vyplněním a zatřením spár cementovou maltou z drobných kostek bez boční opěry, do lože z betonu prostého</t>
  </si>
  <si>
    <t>2067811446</t>
  </si>
  <si>
    <t>https://podminky.urs.cz/item/CS_URS_2024_02/916111122</t>
  </si>
  <si>
    <t>"viz. kladečské schéma - Š"(2*3,14*0,1)*(3+2)</t>
  </si>
  <si>
    <t>"viz. kladečské schéma - H"(2*3,14*0,25)*(3)</t>
  </si>
  <si>
    <t>58381007R</t>
  </si>
  <si>
    <t>kostka štípaná dlažební žula drobná 8/10</t>
  </si>
  <si>
    <t>-636636062</t>
  </si>
  <si>
    <t>Doprava suti a vybouraných hmot</t>
  </si>
  <si>
    <t>997006511</t>
  </si>
  <si>
    <t>Vodorovná doprava suti na skládku s naložením na dopravní prostředek a složením do 100 m</t>
  </si>
  <si>
    <t>1141113374</t>
  </si>
  <si>
    <t>https://podminky.urs.cz/item/CS_URS_2024_02/997006511</t>
  </si>
  <si>
    <t>997006512</t>
  </si>
  <si>
    <t>Vodorovná doprava suti na skládku s naložením na dopravní prostředek a složením přes 100 m do 1 km</t>
  </si>
  <si>
    <t>-1050283987</t>
  </si>
  <si>
    <t>https://podminky.urs.cz/item/CS_URS_2024_02/997006512</t>
  </si>
  <si>
    <t>997006519</t>
  </si>
  <si>
    <t>Vodorovná doprava suti na skládku Příplatek k ceně -6512 za každý další i započatý 1 km</t>
  </si>
  <si>
    <t>878892078</t>
  </si>
  <si>
    <t>https://podminky.urs.cz/item/CS_URS_2024_02/997006519</t>
  </si>
  <si>
    <t>3,96*9 'Přepočtené koeficientem množství</t>
  </si>
  <si>
    <t>1279350959</t>
  </si>
  <si>
    <t>-463921619</t>
  </si>
  <si>
    <t>1,125++1,650</t>
  </si>
  <si>
    <t>20021556</t>
  </si>
  <si>
    <t>998273102</t>
  </si>
  <si>
    <t>Přesun hmot pro trubní vedení hloubené z trub litinových pro vodovody nebo kanalizace v otevřeném výkopu dopravní vzdálenost do 15 m</t>
  </si>
  <si>
    <t>1550796924</t>
  </si>
  <si>
    <t>https://podminky.urs.cz/item/CS_URS_2024_02/998273102</t>
  </si>
  <si>
    <t>783</t>
  </si>
  <si>
    <t>Nátěry</t>
  </si>
  <si>
    <t>783422320LP</t>
  </si>
  <si>
    <t>Nátěry syntetické poklopy 2x</t>
  </si>
  <si>
    <t>-1967258675</t>
  </si>
  <si>
    <t>"šoupatkové"5</t>
  </si>
  <si>
    <t>"hydrantové"3</t>
  </si>
  <si>
    <t>Ostatní materiál</t>
  </si>
  <si>
    <t>460921102LP</t>
  </si>
  <si>
    <t>Geodetické zaměření nového potrubí (dodávka, doprava, mzdy, standard vodárenské organizace)</t>
  </si>
  <si>
    <t>-2065694153</t>
  </si>
  <si>
    <t>"montáž potrubí"200+3,6</t>
  </si>
  <si>
    <t>87181211R</t>
  </si>
  <si>
    <t>Příplatek za zaměření GPS během pokládky</t>
  </si>
  <si>
    <t>-62624480</t>
  </si>
  <si>
    <t>SO 06-27-206 - Větev 4-1. a 2. část, kanalizace</t>
  </si>
  <si>
    <t xml:space="preserve">    4 - Vodorovné konstrukce</t>
  </si>
  <si>
    <t>M46 - Zemní práce při montážích</t>
  </si>
  <si>
    <t>55732403</t>
  </si>
  <si>
    <t>"asfaltová komunikace - tl. vrstvy 200 mm"3,5*1,5</t>
  </si>
  <si>
    <t>-754432620</t>
  </si>
  <si>
    <t>"asfaltová komunikace - tl. vrstvy 300 mm"3,5*1,5</t>
  </si>
  <si>
    <t>1927192891</t>
  </si>
  <si>
    <t>"asfaltová komunikace - tl. vrstvy 150 mm"3,5*1,5</t>
  </si>
  <si>
    <t>-1216387629</t>
  </si>
  <si>
    <t>"den*hodin"40*24</t>
  </si>
  <si>
    <t>1336444627</t>
  </si>
  <si>
    <t>-1493208913</t>
  </si>
  <si>
    <t>1879352236</t>
  </si>
  <si>
    <t>-436391446</t>
  </si>
  <si>
    <t>132254205</t>
  </si>
  <si>
    <t>Hloubení zapažených rýh šířky přes 800 do 2 000 mm strojně s urovnáním dna do předepsaného profilu a spádu v hornině třídy těžitelnosti I skupiny 3 přes 500 do 1 000 m3</t>
  </si>
  <si>
    <t>1348210418</t>
  </si>
  <si>
    <t>https://podminky.urs.cz/item/CS_URS_2024_02/132254205</t>
  </si>
  <si>
    <t>132351253</t>
  </si>
  <si>
    <t>Hloubení nezapažených rýh šířky přes 800 do 2 000 mm strojně s urovnáním dna do předepsaného profilu a spádu v hornině třídy těžitelnosti II skupiny 4 přes 50 do 100 m3</t>
  </si>
  <si>
    <t>-1310408034</t>
  </si>
  <si>
    <t>https://podminky.urs.cz/item/CS_URS_2024_02/132351253</t>
  </si>
  <si>
    <t>-1177126199</t>
  </si>
  <si>
    <t>"el. kabely"(2+1)*1,5*0,6*0,6</t>
  </si>
  <si>
    <t>139911123</t>
  </si>
  <si>
    <t>Bourání konstrukcí v hloubených vykopávkách ručně s přemístěním suti na hromady na vzdálenost do 20 m nebo s naložením na dopravní prostředek z betonu železového nebo předpjatého</t>
  </si>
  <si>
    <t>-781006632</t>
  </si>
  <si>
    <t>https://podminky.urs.cz/item/CS_URS_2024_02/139911123</t>
  </si>
  <si>
    <t xml:space="preserve">"bourání  pro napojení stoky S"</t>
  </si>
  <si>
    <t>((3,14*0,89)/4)*0,6+(((3,14*0,89*0,4089)/4)-((3,14*0,8*0,8)/4))*(0,40)</t>
  </si>
  <si>
    <t>1329082843</t>
  </si>
  <si>
    <t>151101102</t>
  </si>
  <si>
    <t>Zřízení pažení a rozepření stěn rýh pro podzemní vedení příložné pro jakoukoliv mezerovitost, hloubky přes 2 do 4 m</t>
  </si>
  <si>
    <t>1028297982</t>
  </si>
  <si>
    <t>https://podminky.urs.cz/item/CS_URS_2024_02/151101102</t>
  </si>
  <si>
    <t>151101103</t>
  </si>
  <si>
    <t>Zřízení pažení a rozepření stěn rýh pro podzemní vedení příložné pro jakoukoliv mezerovitost, hloubky přes 4 do 8 m</t>
  </si>
  <si>
    <t>-518384413</t>
  </si>
  <si>
    <t>https://podminky.urs.cz/item/CS_URS_2024_02/151101103</t>
  </si>
  <si>
    <t>-729236622</t>
  </si>
  <si>
    <t>151101112</t>
  </si>
  <si>
    <t>Odstranění pažení a rozepření stěn rýh pro podzemní vedení s uložením materiálu na vzdálenost do 3 m od kraje výkopu příložné, hloubky přes 2 do 4 m</t>
  </si>
  <si>
    <t>-497629898</t>
  </si>
  <si>
    <t>https://podminky.urs.cz/item/CS_URS_2024_02/151101112</t>
  </si>
  <si>
    <t>151101113</t>
  </si>
  <si>
    <t>Odstranění pažení a rozepření stěn rýh pro podzemní vedení s uložením materiálu na vzdálenost do 3 m od kraje výkopu příložné, hloubky přes 4 do 8 m</t>
  </si>
  <si>
    <t>504047161</t>
  </si>
  <si>
    <t>https://podminky.urs.cz/item/CS_URS_2024_02/151101113</t>
  </si>
  <si>
    <t>836237977</t>
  </si>
  <si>
    <t>19695414</t>
  </si>
  <si>
    <t>1651114806</t>
  </si>
  <si>
    <t>1020,691*1,8 'Přepočtené koeficientem množství</t>
  </si>
  <si>
    <t>-2140420155</t>
  </si>
  <si>
    <t>237506843</t>
  </si>
  <si>
    <t>631,78*1,67 'Přepočtené koeficientem množství</t>
  </si>
  <si>
    <t>-1700968819</t>
  </si>
  <si>
    <t>1579033614</t>
  </si>
  <si>
    <t>298,297*1,67 'Přepočtené koeficientem množství</t>
  </si>
  <si>
    <t>359901111</t>
  </si>
  <si>
    <t>Vyčištění stok jakékoliv výšky</t>
  </si>
  <si>
    <t>-302171034</t>
  </si>
  <si>
    <t>https://podminky.urs.cz/item/CS_URS_2024_02/359901111</t>
  </si>
  <si>
    <t>"stávající kanalizace na kterou se napojují nová"15+15</t>
  </si>
  <si>
    <t>359310211LP</t>
  </si>
  <si>
    <t>Oprava šachtových den revizních šachet, úprava žlábku, zapravení. Dodávka a montáž.</t>
  </si>
  <si>
    <t>"stávajíc RŠ (viz. oprava vnitřní části RŠ"(2*3,14*1,0)*0,8*1</t>
  </si>
  <si>
    <t>359901211</t>
  </si>
  <si>
    <t>Monitoring stok (kamerový systém) jakékoli výšky nová kanalizace</t>
  </si>
  <si>
    <t>201835781</t>
  </si>
  <si>
    <t>https://podminky.urs.cz/item/CS_URS_2024_02/359901211</t>
  </si>
  <si>
    <t>"potrubí"55,6+186,3</t>
  </si>
  <si>
    <t>"perforované potrubí"243,1</t>
  </si>
  <si>
    <t>135585843</t>
  </si>
  <si>
    <t>452351111</t>
  </si>
  <si>
    <t>Bednění podkladních a zajišťovacích konstrukcí v otevřeném výkopu desek nebo sedlových loží pod potrubí, stoky a drobné objekty zřízení</t>
  </si>
  <si>
    <t>-1164310039</t>
  </si>
  <si>
    <t>https://podminky.urs.cz/item/CS_URS_2024_02/452351111</t>
  </si>
  <si>
    <t>"viz specifikace RŠ"(1,5*0,1*4)*7</t>
  </si>
  <si>
    <t>452385111</t>
  </si>
  <si>
    <t>Podkladní a vyrovnávací konstrukce z betonu pražce ze železobetonu tř. C 12/15 pod potrubí v otevřeném výkopu, průřezové plochy do 25000 mm2</t>
  </si>
  <si>
    <t>-855058654</t>
  </si>
  <si>
    <t>https://podminky.urs.cz/item/CS_URS_2024_02/452385111</t>
  </si>
  <si>
    <t>"DN 300"186,3</t>
  </si>
  <si>
    <t>"DN 150 - připojovací potrubí"55,6</t>
  </si>
  <si>
    <t>566901123</t>
  </si>
  <si>
    <t>Vyspravení podkladu po překopech inženýrských sítí plochy do 15 m2 s rozprostřením a zhutněním štěrkopískem tl. 200 mm</t>
  </si>
  <si>
    <t>-468292082</t>
  </si>
  <si>
    <t>https://podminky.urs.cz/item/CS_URS_2024_02/566901123</t>
  </si>
  <si>
    <t>"plocha*tl. vrstvy"5,25*0,2</t>
  </si>
  <si>
    <t>566901162</t>
  </si>
  <si>
    <t>Vyspravení podkladu po překopech inženýrských sítí plochy do 15 m2 s rozprostřením a zhutněním obalovaným kamenivem ACP (OK) tl. 150 mm</t>
  </si>
  <si>
    <t>1154525805</t>
  </si>
  <si>
    <t>https://podminky.urs.cz/item/CS_URS_2024_02/566901162</t>
  </si>
  <si>
    <t>"plocha*tl. vrstvy"5,25*2*0,15</t>
  </si>
  <si>
    <t>572350112</t>
  </si>
  <si>
    <t>Vyspravení krytu komunikací po překopech inženýrských sítí plochy do 15 m2 litým asfaltem MA (LA), po zhutnění tl. přes 40 do 60 mm</t>
  </si>
  <si>
    <t>-1985578995</t>
  </si>
  <si>
    <t>https://podminky.urs.cz/item/CS_URS_2024_02/572350112</t>
  </si>
  <si>
    <t>"rozebrání komunikace, parkování - tl. vrstvy 60 mm"5,25</t>
  </si>
  <si>
    <t>831312121</t>
  </si>
  <si>
    <t>Montáž potrubí z trub kameninových hrdlových s integrovaným těsněním v otevřeném výkopu ve sklonu do 20 % DN 150</t>
  </si>
  <si>
    <t>-907779182</t>
  </si>
  <si>
    <t>https://podminky.urs.cz/item/CS_URS_2024_02/831312121</t>
  </si>
  <si>
    <t>"připojovací potrubí"55,6</t>
  </si>
  <si>
    <t>"travní příkopy - perforované potrubí"243,1</t>
  </si>
  <si>
    <t>59710675</t>
  </si>
  <si>
    <t>trouba kameninová glazovaná DN 150 dl 1,50m spojovací systém F</t>
  </si>
  <si>
    <t>-646604316</t>
  </si>
  <si>
    <t>831372121</t>
  </si>
  <si>
    <t>Montáž potrubí z trub kameninových hrdlových s integrovaným těsněním v otevřeném výkopu ve sklonu do 20 % DN 300</t>
  </si>
  <si>
    <t>1004620927</t>
  </si>
  <si>
    <t>https://podminky.urs.cz/item/CS_URS_2024_02/831372121</t>
  </si>
  <si>
    <t>59710707</t>
  </si>
  <si>
    <t>trouba kameninová glazovaná DN 300 dl 2,50m spojovací systém C Třída 240</t>
  </si>
  <si>
    <t>254956494</t>
  </si>
  <si>
    <t>186,3*1,015 'Přepočtené koeficientem množství</t>
  </si>
  <si>
    <t>837312221</t>
  </si>
  <si>
    <t>Montáž kameninových tvarovek na potrubí z trub kameninových v otevřeném výkopu s integrovaným těsněním jednoosých DN 150</t>
  </si>
  <si>
    <t>-1929389640</t>
  </si>
  <si>
    <t>https://podminky.urs.cz/item/CS_URS_2024_02/837312221</t>
  </si>
  <si>
    <t>"kameninové koleno DN 150 - 15 st."17</t>
  </si>
  <si>
    <t>59710947</t>
  </si>
  <si>
    <t>koleno kameninové glazované DN 200 15° spojovací systém F tř. 240</t>
  </si>
  <si>
    <t>-775021723</t>
  </si>
  <si>
    <t>837371221</t>
  </si>
  <si>
    <t>Montáž kameninových tvarovek na potrubí z trub kameninových v otevřeném výkopu s integrovaným těsněním odbočných DN 300</t>
  </si>
  <si>
    <t>-1513303965</t>
  </si>
  <si>
    <t>https://podminky.urs.cz/item/CS_URS_2024_02/837371221</t>
  </si>
  <si>
    <t>59711770</t>
  </si>
  <si>
    <t>odbočka kameninová glazovaná jednoduchá kolmá DN 300/150 dl 500mm spojovací systém C/F tř.160/-</t>
  </si>
  <si>
    <t>-1872330797</t>
  </si>
  <si>
    <t>9*1,015 'Přepočtené koeficientem množství</t>
  </si>
  <si>
    <t>871313121</t>
  </si>
  <si>
    <t>Montáž kanalizačního potrubí z tvrdého PVC-U hladkého plnostěnného tuhost SN 8 DN 160</t>
  </si>
  <si>
    <t>-1026376177</t>
  </si>
  <si>
    <t>https://podminky.urs.cz/item/CS_URS_2024_02/871313121</t>
  </si>
  <si>
    <t>"perforované"243,1</t>
  </si>
  <si>
    <t>28611212LP</t>
  </si>
  <si>
    <t>Trubka potrubí perforované (220 st.) DN150 (dodávka, doprava)</t>
  </si>
  <si>
    <t>-936946567</t>
  </si>
  <si>
    <t>877310310</t>
  </si>
  <si>
    <t>Montáž tvarovek na kanalizačním plastovém potrubí z PP nebo PVC-U hladkého plnostěnného kolen, víček nebo hrdlových uzávěrů DN 150</t>
  </si>
  <si>
    <t>-1187766950</t>
  </si>
  <si>
    <t>https://podminky.urs.cz/item/CS_URS_2024_02/877310310</t>
  </si>
  <si>
    <t>"zátka kanalizační plastová KG DN 150"10</t>
  </si>
  <si>
    <t>"koleno kanalizační PVC KG DN 150 - 45 st."4</t>
  </si>
  <si>
    <t>28611588</t>
  </si>
  <si>
    <t>zátka kanalizace plastové KG DN 150</t>
  </si>
  <si>
    <t>1683091040</t>
  </si>
  <si>
    <t>28611361</t>
  </si>
  <si>
    <t>koleno kanalizační PVC KG 160x45°</t>
  </si>
  <si>
    <t>1361141219</t>
  </si>
  <si>
    <t>877310320</t>
  </si>
  <si>
    <t>Montáž tvarovek na kanalizačním plastovém potrubí z PP nebo PVC-U hladkého plnostěnného odboček DN 150</t>
  </si>
  <si>
    <t>176853999</t>
  </si>
  <si>
    <t>https://podminky.urs.cz/item/CS_URS_2024_02/877310320</t>
  </si>
  <si>
    <t>"odbočka kanalizační plastová KG 160/160-90"6</t>
  </si>
  <si>
    <t>28611429</t>
  </si>
  <si>
    <t>odbočka kanalizační plastová s hrdlem KG 160/160/87°</t>
  </si>
  <si>
    <t>1062739032</t>
  </si>
  <si>
    <t>877310330</t>
  </si>
  <si>
    <t>Montáž tvarovek na kanalizačním plastovém potrubí z PP nebo PVC-U hladkého plnostěnného spojek nebo redukcí DN 150</t>
  </si>
  <si>
    <t>-1032176856</t>
  </si>
  <si>
    <t>https://podminky.urs.cz/item/CS_URS_2024_02/877310330</t>
  </si>
  <si>
    <t>"přesuvka kanalizační PVC KG DN 160"14</t>
  </si>
  <si>
    <t>28612243</t>
  </si>
  <si>
    <t>přesuvka kanalizační plastová PVC KG DN 160 SN12/16</t>
  </si>
  <si>
    <t>-666114841</t>
  </si>
  <si>
    <t>892351111</t>
  </si>
  <si>
    <t>Tlakové zkoušky vodou na potrubí DN 150 nebo 200</t>
  </si>
  <si>
    <t>613626616</t>
  </si>
  <si>
    <t>https://podminky.urs.cz/item/CS_URS_2024_02/892351111</t>
  </si>
  <si>
    <t>"DN 150"55,6</t>
  </si>
  <si>
    <t>1257387127</t>
  </si>
  <si>
    <t>Poznámka k položce:_x000d_
vč. utěsnění přípojek</t>
  </si>
  <si>
    <t>27296092LP</t>
  </si>
  <si>
    <t>Utěsnění potrubí balónováním do DN300</t>
  </si>
  <si>
    <t>1526275982</t>
  </si>
  <si>
    <t>-1265574817</t>
  </si>
  <si>
    <t>894118001</t>
  </si>
  <si>
    <t>Šachty kanalizační zděné Příplatek k cenám za každých dalších 0,60 m výšky vstupu</t>
  </si>
  <si>
    <t>1179442811</t>
  </si>
  <si>
    <t>https://podminky.urs.cz/item/CS_URS_2024_02/894118001</t>
  </si>
  <si>
    <t>894411121</t>
  </si>
  <si>
    <t>Zřízení šachet kanalizačních z betonových dílců výšky vstupu do 1,50 m s obložením dna betonem tř. C 25/30, na potrubí DN přes 200 do 300</t>
  </si>
  <si>
    <t>-1262861526</t>
  </si>
  <si>
    <t>https://podminky.urs.cz/item/CS_URS_2024_02/894411121</t>
  </si>
  <si>
    <t>59224348</t>
  </si>
  <si>
    <t>těsnění elastomerové pro spojení šachetních dílů DN 1000</t>
  </si>
  <si>
    <t>643353275</t>
  </si>
  <si>
    <t>59224011</t>
  </si>
  <si>
    <t>prstenec šachtový vyrovnávací betonový 625x100x60mm</t>
  </si>
  <si>
    <t>-830542805</t>
  </si>
  <si>
    <t>59224012</t>
  </si>
  <si>
    <t>prstenec šachtový vyrovnávací betonový 625x100x80mm</t>
  </si>
  <si>
    <t>1052859656</t>
  </si>
  <si>
    <t>59224013</t>
  </si>
  <si>
    <t>prstenec šachtový vyrovnávací betonový 625x100x100mm</t>
  </si>
  <si>
    <t>63267775</t>
  </si>
  <si>
    <t>59224014</t>
  </si>
  <si>
    <t>prstenec šachtový vyrovnávací betonový 625x100x120mm</t>
  </si>
  <si>
    <t>-288528309</t>
  </si>
  <si>
    <t>59224312</t>
  </si>
  <si>
    <t>konus betonové šachty DN 1000 kanalizační 100x62,5x58cm tl stěny 12 stupadla poplastovaná</t>
  </si>
  <si>
    <t>-672577378</t>
  </si>
  <si>
    <t>59224065</t>
  </si>
  <si>
    <t>skruž betonová DN 1000x250 100x25x12cm</t>
  </si>
  <si>
    <t>138009461</t>
  </si>
  <si>
    <t>59224067</t>
  </si>
  <si>
    <t>skruž betonová DN 1000x500 100x50x12cm</t>
  </si>
  <si>
    <t>31396694</t>
  </si>
  <si>
    <t>59224069</t>
  </si>
  <si>
    <t>skruž betonová DN 1000x1000 100x100x12cm</t>
  </si>
  <si>
    <t>1451759046</t>
  </si>
  <si>
    <t>59224029R</t>
  </si>
  <si>
    <t>Dno šachtové 100/675 KOM tl. 15 cm (vzor Brno), dodávka, doprava</t>
  </si>
  <si>
    <t>-961654168</t>
  </si>
  <si>
    <t>Poznámka k položce:_x000d_
VIZ. SPECIFIKACE RŠ PROVEDENÍ PRO ULOŽENÍ PDO HPV</t>
  </si>
  <si>
    <t>899103112</t>
  </si>
  <si>
    <t>Osazení poklopů šachtových litinových, ocelových nebo železobetonových včetně rámů pro třídu zatížení B125, C250</t>
  </si>
  <si>
    <t>-741652713</t>
  </si>
  <si>
    <t>https://podminky.urs.cz/item/CS_URS_2024_02/899103112</t>
  </si>
  <si>
    <t>28661935</t>
  </si>
  <si>
    <t>poklop šachtový litinový DN 600 pro třídu zatížení D400</t>
  </si>
  <si>
    <t>-1312506877</t>
  </si>
  <si>
    <t>899623141</t>
  </si>
  <si>
    <t>Obetonování potrubí nebo zdiva stok betonem prostým v otevřeném výkopu, betonem tř. C 12/15</t>
  </si>
  <si>
    <t>1201970803</t>
  </si>
  <si>
    <t>https://podminky.urs.cz/item/CS_URS_2024_02/899623141</t>
  </si>
  <si>
    <t>"potrubí DN 150 vč. desky"55,6*0,342</t>
  </si>
  <si>
    <t>"potrubí DN 300 vč. desky"186,3*0,564</t>
  </si>
  <si>
    <t>911258343</t>
  </si>
  <si>
    <t>(2*3,14*0,62)*7</t>
  </si>
  <si>
    <t>61970643</t>
  </si>
  <si>
    <t>919731122</t>
  </si>
  <si>
    <t>Zarovnání styčné plochy podkladu nebo krytu podél vybourané části komunikace nebo zpevněné plochy živičné tl. přes 50 do 100 mm</t>
  </si>
  <si>
    <t>404145033</t>
  </si>
  <si>
    <t>https://podminky.urs.cz/item/CS_URS_2024_02/919731122</t>
  </si>
  <si>
    <t>"(2*délka)"2*3,5</t>
  </si>
  <si>
    <t>977151123</t>
  </si>
  <si>
    <t>Jádrové vrty diamantovými korunkami do stavebních materiálů (železobetonu, betonu, cihel, obkladů, dlažeb, kamene) průměru přes 130 do 150 mm</t>
  </si>
  <si>
    <t>1940943029</t>
  </si>
  <si>
    <t>https://podminky.urs.cz/item/CS_URS_2024_02/977151123</t>
  </si>
  <si>
    <t>"napojení do UV"8</t>
  </si>
  <si>
    <t>977151128</t>
  </si>
  <si>
    <t>Jádrové vrty diamantovými korunkami do stavebních materiálů (železobetonu, betonu, cihel, obkladů, dlažeb, kamene) průměru přes 250 do 300 mm</t>
  </si>
  <si>
    <t>-1099407921</t>
  </si>
  <si>
    <t>https://podminky.urs.cz/item/CS_URS_2024_02/977151128</t>
  </si>
  <si>
    <t>398359295</t>
  </si>
  <si>
    <t>4,73445+0,966</t>
  </si>
  <si>
    <t>1784696051</t>
  </si>
  <si>
    <t>1592976113</t>
  </si>
  <si>
    <t>5,7*9 'Přepočtené koeficientem množství</t>
  </si>
  <si>
    <t>1989842539</t>
  </si>
  <si>
    <t>1231677728</t>
  </si>
  <si>
    <t>5,25*(0,24+0,3)*1,67</t>
  </si>
  <si>
    <t>326595300</t>
  </si>
  <si>
    <t>5,25*0,08*2,3</t>
  </si>
  <si>
    <t>998275101</t>
  </si>
  <si>
    <t>Přesun hmot pro trubní vedení hloubené z trub kameninových pro kanalizace v otevřeném výkopu dopravní vzdálenost do 15 m</t>
  </si>
  <si>
    <t>-1393214062</t>
  </si>
  <si>
    <t>https://podminky.urs.cz/item/CS_URS_2024_02/998275101</t>
  </si>
  <si>
    <t>M46</t>
  </si>
  <si>
    <t>Zemní práce při montážích</t>
  </si>
  <si>
    <t>Poznámka k položce:_x000d_
Poznámka k položce: VIZ.MONTÁŽ POTRUBÍ</t>
  </si>
  <si>
    <t>55,6+186,3+243,1</t>
  </si>
  <si>
    <t>871812111LP</t>
  </si>
  <si>
    <t>485</t>
  </si>
  <si>
    <t>SO 06-39-06 - Sadové úpravy - etapa 1B - výstavby</t>
  </si>
  <si>
    <t xml:space="preserve">      100 - Následná údržba výsadeb 5 let</t>
  </si>
  <si>
    <t>122452205</t>
  </si>
  <si>
    <t>Odkopávky a prokopávky nezapažené pro silnice a dálnice strojně v hornině třídy těžitelnosti II přes 500 do 1 000 m3</t>
  </si>
  <si>
    <t>2135311075</t>
  </si>
  <si>
    <t>https://podminky.urs.cz/item/CS_URS_2024_02/122452205</t>
  </si>
  <si>
    <t>643,5*1,5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</si>
  <si>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</si>
  <si>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</si>
  <si>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49146633</t>
  </si>
  <si>
    <t>https://podminky.urs.cz/item/CS_URS_2024_02/162751137</t>
  </si>
  <si>
    <t>334471110</t>
  </si>
  <si>
    <t>965,25*1,8 'Přepočtené koeficientem množství</t>
  </si>
  <si>
    <t>511032415</t>
  </si>
  <si>
    <t>174251101</t>
  </si>
  <si>
    <t>Zásyp sypaninou z jakékoliv horniny strojně s uložením výkopku ve vrstvách bez zhutnění jam, šachet, rýh nebo kolem objektů v těchto vykopávkách</t>
  </si>
  <si>
    <t>https://podminky.urs.cz/item/CS_URS_2024_02/174251101</t>
  </si>
  <si>
    <t>181951113</t>
  </si>
  <si>
    <t>Úprava pláně vyrovnáním výškových rozdílů strojně v hornině třídy těžitelnosti II, skupiny 4 a 5 bez zhutnění</t>
  </si>
  <si>
    <t>https://podminky.urs.cz/item/CS_URS_2024_02/181951113</t>
  </si>
  <si>
    <t>184102116</t>
  </si>
  <si>
    <t>Výsadba dřeviny s balem do předem vyhloubené jamky se zalitím v rovině nebo na svahu do 1:5, při průměru balu přes 600 do 800 mm</t>
  </si>
  <si>
    <t>https://podminky.urs.cz/item/CS_URS_2024_02/184102116</t>
  </si>
  <si>
    <t>184215133</t>
  </si>
  <si>
    <t>Ukotvení dřeviny kůly v rovině nebo na svahu do 1:5 třemi kůly, délky přes 2 do 3 m</t>
  </si>
  <si>
    <t>https://podminky.urs.cz/item/CS_URS_2024_02/184215133</t>
  </si>
  <si>
    <t>184911421</t>
  </si>
  <si>
    <t>Mulčování vysazených rostlin mulčovací kůrou, tl. do 100 mm v rovině nebo na svahu do 1:5</t>
  </si>
  <si>
    <t>https://podminky.urs.cz/item/CS_URS_2024_02/184911421</t>
  </si>
  <si>
    <t>185802113</t>
  </si>
  <si>
    <t>Hnojení půdy nebo trávníku v rovině nebo na svahu do 1:5 umělým hnojivem na široko</t>
  </si>
  <si>
    <t>https://podminky.urs.cz/item/CS_URS_2024_02/185802113</t>
  </si>
  <si>
    <t>185802114</t>
  </si>
  <si>
    <t>Hnojení půdy nebo trávníku v rovině nebo na svahu do 1:5 umělým hnojivem s rozdělením k jednotlivým rostlinám</t>
  </si>
  <si>
    <t>https://podminky.urs.cz/item/CS_URS_2024_02/185802114</t>
  </si>
  <si>
    <t>-1558644447</t>
  </si>
  <si>
    <t>17,687*5 'Přepočtené koeficientem množství</t>
  </si>
  <si>
    <t>SML.CENA</t>
  </si>
  <si>
    <t>Zhotovení nátěru kmene vč. nátěru</t>
  </si>
  <si>
    <t>001</t>
  </si>
  <si>
    <t>jerlín japonský - Sophora japonica ZB obv.kmene 20-25cm</t>
  </si>
  <si>
    <t>08211320</t>
  </si>
  <si>
    <t>Voda pitná - vodné</t>
  </si>
  <si>
    <t>SML.CENA.1</t>
  </si>
  <si>
    <t>Úvazek pružný (200g/bm)</t>
  </si>
  <si>
    <t>SML.CENA.2</t>
  </si>
  <si>
    <t>Dřevěné příčky (200g/ks)</t>
  </si>
  <si>
    <t>SML.CENA.3</t>
  </si>
  <si>
    <t>Výsadbový substrát pro stromy (800kg/m3)</t>
  </si>
  <si>
    <t>SML.CENA.4</t>
  </si>
  <si>
    <t>Biouhel</t>
  </si>
  <si>
    <t>SML.CENA.5</t>
  </si>
  <si>
    <t>Tablet.hnojivo 10 g</t>
  </si>
  <si>
    <t>SML.CENA.6</t>
  </si>
  <si>
    <t>Směs kompost a aditiva(biouhel fr.1-10mm) 65% / 35% nákup vč.dopravy</t>
  </si>
  <si>
    <t>SML.CENA.7</t>
  </si>
  <si>
    <t>Kamenivo drcené fr. 16-32 mm(1400kg/m3) - nákup vč.dopravy</t>
  </si>
  <si>
    <t>SML.CENA.8</t>
  </si>
  <si>
    <t>Kamenivo drcené fr. 32-125 mm(1500kg/m3) - nákup vč.dopravy</t>
  </si>
  <si>
    <t>1389417478</t>
  </si>
  <si>
    <t>998231311</t>
  </si>
  <si>
    <t>Přesun hmot pro sadovnické a krajinářské úpravy strojně dopravní vzdálenost do 5000 m</t>
  </si>
  <si>
    <t>-1482312863</t>
  </si>
  <si>
    <t>https://podminky.urs.cz/item/CS_URS_2024_02/998231311</t>
  </si>
  <si>
    <t>Následná údržba výsadeb 5 let</t>
  </si>
  <si>
    <t>184806111</t>
  </si>
  <si>
    <t>Řez stromů, keřů nebo růží průklestem stromů netrnitých, o průměru koruny do 2 m</t>
  </si>
  <si>
    <t>https://podminky.urs.cz/item/CS_URS_2024_02/184806111</t>
  </si>
  <si>
    <t>185804213</t>
  </si>
  <si>
    <t>Vypletí v rovině nebo na svahu do 1:5 dřevin solitérních</t>
  </si>
  <si>
    <t>https://podminky.urs.cz/item/CS_URS_2024_02/185804213</t>
  </si>
  <si>
    <t>SML.CENA.9</t>
  </si>
  <si>
    <t>hnojivo NPK(dusík, fosfor,draslík)</t>
  </si>
  <si>
    <t>184921093R00.1</t>
  </si>
  <si>
    <t>Mulčování rostlin borkou tl. do 0,1 m rovina</t>
  </si>
  <si>
    <t>SML.CENA.10</t>
  </si>
  <si>
    <t>Kůra mulčovací (500kg/m3)</t>
  </si>
  <si>
    <t>-357435733</t>
  </si>
  <si>
    <t>64*5 'Přepočtené koeficientem množství</t>
  </si>
  <si>
    <t>SML.CENA.11</t>
  </si>
  <si>
    <t>Odstranění kotvení stromů (z kůlů)</t>
  </si>
  <si>
    <t>SO 100.1 - Napojení místní komunikace ul. Hradlová</t>
  </si>
  <si>
    <t>"sejmutí ornice tl. 15cm s uložením na deponii" 76</t>
  </si>
  <si>
    <t>122251104</t>
  </si>
  <si>
    <t>Odkopávky a prokopávky nezapažené strojně v hornině třídy těžitelnosti I skupiny 3 přes 100 do 500 m3</t>
  </si>
  <si>
    <t>https://podminky.urs.cz/item/CS_URS_2024_02/122251104</t>
  </si>
  <si>
    <t>"odkopávky s naložením, přebytek odvoz na skládku" 40</t>
  </si>
  <si>
    <t>"násypy materiálem z výkopu" 20</t>
  </si>
  <si>
    <t>20*2 "Přepočtené koeficientem množství</t>
  </si>
  <si>
    <t>"urovnání a hutnění pláně na předepsanou únosnost" 88</t>
  </si>
  <si>
    <t>"zlepšení předpoklad vápnem tl. 50cm, objem 2% vápna" 88</t>
  </si>
  <si>
    <t>"hmotnost pojiva při 2% objemu vápna činí 35,4 kg na m3 zeminy" 88*0,5*0,0354</t>
  </si>
  <si>
    <t>"štěrkodrť fr. 0/32" 88</t>
  </si>
  <si>
    <t>2*76</t>
  </si>
  <si>
    <t>"IP4b + P2" 1+1</t>
  </si>
  <si>
    <t>40445621</t>
  </si>
  <si>
    <t>informativní značky provozní IP1-IP3, IP4b-IP7, IP10a, b 500x500mm</t>
  </si>
  <si>
    <t>40445611</t>
  </si>
  <si>
    <t>značky upravující přednost P2, P3, P8 500mm</t>
  </si>
  <si>
    <t>914511112</t>
  </si>
  <si>
    <t>Montáž sloupku dopravních značek délky do 3,5 m do hliníkové patky pro sloupek D 60 mm</t>
  </si>
  <si>
    <t>https://podminky.urs.cz/item/CS_URS_2024_02/914511112</t>
  </si>
  <si>
    <t>40445235</t>
  </si>
  <si>
    <t>sloupek pro dopravní značku Al D 60mm v 3,5m</t>
  </si>
  <si>
    <t>40445240</t>
  </si>
  <si>
    <t>patka pro sloupek Al D 60mm</t>
  </si>
  <si>
    <t>40445256</t>
  </si>
  <si>
    <t>svorka upínací na sloupek dopravní značky D 60mm</t>
  </si>
  <si>
    <t>40445253</t>
  </si>
  <si>
    <t>víčko plastové na sloupek D 60mm</t>
  </si>
  <si>
    <t>"obruba 15/25" 17</t>
  </si>
  <si>
    <t>"obruba 15/15N" 7</t>
  </si>
  <si>
    <t>"obruba 15/15-25LP" 1+1</t>
  </si>
  <si>
    <t>17*1,02 "Přepočtené koeficientem množství</t>
  </si>
  <si>
    <t>7*1,02 "Přepočtené koeficientem množství</t>
  </si>
  <si>
    <t>2*1,02 "Přepočtené koeficientem množství</t>
  </si>
  <si>
    <t>919112233</t>
  </si>
  <si>
    <t>Řezání dilatačních spár v živičném krytu vytvoření komůrky pro těsnící zálivku šířky 20 mm, hloubky 40 mm</t>
  </si>
  <si>
    <t>https://podminky.urs.cz/item/CS_URS_2024_02/919112233</t>
  </si>
  <si>
    <t>919735112</t>
  </si>
  <si>
    <t>Řezání stávajícího živičného krytu nebo podkladu hloubky přes 50 do 100 mm</t>
  </si>
  <si>
    <t>https://podminky.urs.cz/item/CS_URS_2024_02/919735112</t>
  </si>
  <si>
    <t>SO 100.2 - Napojení místní komunikace ul. Hradlová - chodník</t>
  </si>
  <si>
    <t>"sejmutí ornice tl. 15cm s uložením na deponii" 95</t>
  </si>
  <si>
    <t>"odkopávky s naložením, přebytek odvoz na skládku" 10</t>
  </si>
  <si>
    <t>"násyp" 2</t>
  </si>
  <si>
    <t>8*2 "Přepočtené koeficientem množství</t>
  </si>
  <si>
    <t>"urovnání a hutnění pláně na předepsanou únosnost" 95</t>
  </si>
  <si>
    <t>"šedá 20/20" 70</t>
  </si>
  <si>
    <t>"šedá 20/20 bez fazety" 13</t>
  </si>
  <si>
    <t>"šedá 20/10 reliéfní antracit" 12</t>
  </si>
  <si>
    <t>70*1,03 "Přepočtené koeficientem množství</t>
  </si>
  <si>
    <t>12*1,03 "Přepočtené koeficientem množství</t>
  </si>
  <si>
    <t>13*1,03 "Přepočtené koeficientem množství</t>
  </si>
  <si>
    <t>"obrba 10/25" 32</t>
  </si>
  <si>
    <t>32*1,02 "Přepočtené koeficientem množství</t>
  </si>
  <si>
    <t>SO 100.3 - Účelová komunikace ul. Hradlová</t>
  </si>
  <si>
    <t>113107163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</si>
  <si>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</si>
  <si>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https://podminky.urs.cz/item/CS_URS_2024_02/113107163</t>
  </si>
  <si>
    <t>"odstranění štěrkových vrstev tl. 25cm, suť 0,367 t/m2" 80</t>
  </si>
  <si>
    <t>"frézování obrusu tl. 4cm, suť 0,092 t/m2" 80</t>
  </si>
  <si>
    <t>"frézování podkladní vrstvy tl. 6cm, suť 0,138 t/m2" 80</t>
  </si>
  <si>
    <t>"sejmutí ornice tl. 15cm s uložením na deponii" 202</t>
  </si>
  <si>
    <t>"odkopávky s naložením, přebytek odvoz na skládku" 90</t>
  </si>
  <si>
    <t>"násyp" 10</t>
  </si>
  <si>
    <t>80*2 "Přepočtené koeficientem množství</t>
  </si>
  <si>
    <t>"ohumusování v tl. 15cm materiálem získaným v rámci stavby" 170</t>
  </si>
  <si>
    <t>170*0,02 "Přepočtené koeficientem množství</t>
  </si>
  <si>
    <t>"urovnání a hutnění pláně na předepsanou únosnost" 103</t>
  </si>
  <si>
    <t>10,2*4 "Přepočtené koeficientem množství</t>
  </si>
  <si>
    <t>"zlepšení předpoklad vápnem tl. 50cm, objem 2% vápna" 103</t>
  </si>
  <si>
    <t>"hmotnost pojiva při 2% objemu vápna činí 35,4 kg na m3 zeminy" 103*0,5*0,0354</t>
  </si>
  <si>
    <t>"štěrkodrť fr. 0/32" 103</t>
  </si>
  <si>
    <t>569851111</t>
  </si>
  <si>
    <t>Zpevnění krajnic nebo komunikací pro pěší s rozprostřením a zhutněním, po zhutnění štěrkodrtí tl. 150 mm</t>
  </si>
  <si>
    <t>https://podminky.urs.cz/item/CS_URS_2024_02/569851111</t>
  </si>
  <si>
    <t>58344171</t>
  </si>
  <si>
    <t>štěrkodrť frakce 0/32</t>
  </si>
  <si>
    <t>5*2 "Přepočtené koeficientem množství</t>
  </si>
  <si>
    <t>84+88</t>
  </si>
  <si>
    <t>"odstranění štěrkových vrstev tl. 25cm, suť 0,367 t/m2" 80*0,367</t>
  </si>
  <si>
    <t>"frézování obrusu tl. 4cm, suť 0,092 t/m2" 80,0*0,092</t>
  </si>
  <si>
    <t xml:space="preserve">"frézování podkladní vrstvy tl. 6cm, suť 0,138 t/m2" 80,0*0,138 </t>
  </si>
  <si>
    <t>47,76*9 "Přepočtené koeficientem množství</t>
  </si>
  <si>
    <t>SO 101.1 - Dočasné napojení místní komunikace ul. Hradlová</t>
  </si>
  <si>
    <t>"sejmutí ornice tl. 15cm s uložením na deponii" 44</t>
  </si>
  <si>
    <t>"odkopávky s naložením, přebytek odvoz na skládku" 60</t>
  </si>
  <si>
    <t>60*2 "Přepočtené koeficientem množství</t>
  </si>
  <si>
    <t>"urovnání a hutnění pláně na předepsanou únosnost" 54</t>
  </si>
  <si>
    <t>"zlepšení předpoklad vápnem tl. 50cm, objem 2% vápna" 54</t>
  </si>
  <si>
    <t>"hmotnost pojiva při 2% objemu vápna činí 35,4 kg na m3 zeminy" 54*0,5*0,0354</t>
  </si>
  <si>
    <t>"štěrkodrť fr. 0/32" 54</t>
  </si>
  <si>
    <t>2*44</t>
  </si>
  <si>
    <t>"P4 + P2" 1+1</t>
  </si>
  <si>
    <t>40445608</t>
  </si>
  <si>
    <t>značky upravující přednost P1, P4 700mm</t>
  </si>
  <si>
    <t>"obruba 15/25" 9</t>
  </si>
  <si>
    <t>"obruba 15/15N" 9</t>
  </si>
  <si>
    <t>9*1,02 "Přepočtené koeficientem množství</t>
  </si>
  <si>
    <t>SO 101.1b - Dočasné napojení místní komunikace ul. Hradlová - průleh s rýhou</t>
  </si>
  <si>
    <t>0 - Všeobecné konstrukce a práce</t>
  </si>
  <si>
    <t xml:space="preserve">    VRN1 - Průzkumné, zeměměřičské a projektové práce</t>
  </si>
  <si>
    <t>Všeobecné konstrukce a práce</t>
  </si>
  <si>
    <t>143265168</t>
  </si>
  <si>
    <t>"den*hodin"10*24</t>
  </si>
  <si>
    <t>72954150</t>
  </si>
  <si>
    <t>132254202</t>
  </si>
  <si>
    <t>Hloubení zapažených rýh šířky přes 800 do 2 000 mm strojně s urovnáním dna do předepsaného profilu a spádu v hornině třídy těžitelnosti I skupiny 3 přes 20 do 50 m3</t>
  </si>
  <si>
    <t>784742824</t>
  </si>
  <si>
    <t>https://podminky.urs.cz/item/CS_URS_2024_02/132254202</t>
  </si>
  <si>
    <t>Poznámka k položce:_x000d_
PR1</t>
  </si>
  <si>
    <t>1646413907</t>
  </si>
  <si>
    <t>14172R</t>
  </si>
  <si>
    <t>Vrtání vodícího kolektoru, průměr 400 mm (montáž, doprava, pronájem zařízení)</t>
  </si>
  <si>
    <t>1622416205</t>
  </si>
  <si>
    <t>((3,14*0,41*0,41/4)*3,51)</t>
  </si>
  <si>
    <t>583418064</t>
  </si>
  <si>
    <t xml:space="preserve">Kamenivo drcené frakce  16/32 B</t>
  </si>
  <si>
    <t>-1322495322</t>
  </si>
  <si>
    <t>Poznámka k položce:_x000d_
VODÍCÍ KOLEKTOR</t>
  </si>
  <si>
    <t>777634197</t>
  </si>
  <si>
    <t>428353791</t>
  </si>
  <si>
    <t>990416229</t>
  </si>
  <si>
    <t>"odvoz na skládku - předpoklad vzdálenosti 15 km"</t>
  </si>
  <si>
    <t>"PR1"26,02</t>
  </si>
  <si>
    <t>"vodící kolektor"0,46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</si>
  <si>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</si>
  <si>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</si>
  <si>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-1816883130</t>
  </si>
  <si>
    <t>https://podminky.urs.cz/item/CS_URS_2024_02/162751119</t>
  </si>
  <si>
    <t>26,48*5 'Přepočtené koeficientem množství</t>
  </si>
  <si>
    <t>1950521394</t>
  </si>
  <si>
    <t>435361818</t>
  </si>
  <si>
    <t>26,48*1,7 'Přepočtené koeficientem množství</t>
  </si>
  <si>
    <t>1353583080</t>
  </si>
  <si>
    <t>-1612093417</t>
  </si>
  <si>
    <t>9,78*1,67 'Přepočtené koeficientem množství</t>
  </si>
  <si>
    <t>-1672385648</t>
  </si>
  <si>
    <t>-218317466</t>
  </si>
  <si>
    <t>9,86*1,67 'Přepočtené koeficientem množství</t>
  </si>
  <si>
    <t>181101132</t>
  </si>
  <si>
    <t>Úprava pozemku s rozpojením a přehrnutím včetně urovnání v zemině skupiny 3, s přemístěním na vzdálenost přes 20 do 40 m</t>
  </si>
  <si>
    <t>-1923860906</t>
  </si>
  <si>
    <t>https://podminky.urs.cz/item/CS_URS_2024_02/181101132</t>
  </si>
  <si>
    <t>Poznámka k položce:_x000d_
Terénní modelace</t>
  </si>
  <si>
    <t>58330000.LP</t>
  </si>
  <si>
    <t>PÍSČITO-HLINITÁ VRSTVA, K= 1.10-4 m/s</t>
  </si>
  <si>
    <t>40*0,3*1,21</t>
  </si>
  <si>
    <t>-2100096132</t>
  </si>
  <si>
    <t>461991111</t>
  </si>
  <si>
    <t>Zřízení ochranného opevnění dna a svahů melioračních kanálů z geotextilií, fólie nebo síťoviny</t>
  </si>
  <si>
    <t>-1394796712</t>
  </si>
  <si>
    <t>https://podminky.urs.cz/item/CS_URS_2024_02/461991111</t>
  </si>
  <si>
    <t>69311008</t>
  </si>
  <si>
    <t>geotextilie tkaná separační, filtrační, výztužná PP pevnost v tahu 40kN/m</t>
  </si>
  <si>
    <t>1917393630</t>
  </si>
  <si>
    <t>38,3*1,02 'Přepočtené koeficientem množství</t>
  </si>
  <si>
    <t>871219111LP</t>
  </si>
  <si>
    <t>Doprava a montáž retenčních bloků</t>
  </si>
  <si>
    <t>Poznámka k položce:_x000d_
VIZ.PR1</t>
  </si>
  <si>
    <t>28600610LP</t>
  </si>
  <si>
    <t>Retenční bloky 0,8*0,8*0,66 (bloky pro vysoké zatížení)</t>
  </si>
  <si>
    <t>-879418818</t>
  </si>
  <si>
    <t>871353121</t>
  </si>
  <si>
    <t>Montáž kanalizačního potrubí z tvrdého PVC-U hladkého plnostěnného tuhost SN 8 DN 200</t>
  </si>
  <si>
    <t>2130370179</t>
  </si>
  <si>
    <t>https://podminky.urs.cz/item/CS_URS_2024_02/871353121</t>
  </si>
  <si>
    <t>Poznámka k položce:_x000d_
PR1 - PERFOROVANÉ</t>
  </si>
  <si>
    <t>Trubka potrubí perforované (220 st.) DN200 (dodávka, doprava)</t>
  </si>
  <si>
    <t>1108812191</t>
  </si>
  <si>
    <t>Poznámka k položce:_x000d_
VIZ.MONTÁŽ</t>
  </si>
  <si>
    <t>877350310</t>
  </si>
  <si>
    <t>Montáž tvarovek na kanalizačním plastovém potrubí z PP nebo PVC-U hladkého plnostěnného kolen, víček nebo hrdlových uzávěrů DN 200</t>
  </si>
  <si>
    <t>-1566472155</t>
  </si>
  <si>
    <t>https://podminky.urs.cz/item/CS_URS_2024_02/877350310</t>
  </si>
  <si>
    <t>"zátka kanalizační plastová KD DN 200"2</t>
  </si>
  <si>
    <t>28611590</t>
  </si>
  <si>
    <t>zátka kanalizace plastové KG DN 200</t>
  </si>
  <si>
    <t>839123727</t>
  </si>
  <si>
    <t>877350330</t>
  </si>
  <si>
    <t>Montáž tvarovek na kanalizačním plastovém potrubí z PP nebo PVC-U hladkého plnostěnného spojek nebo redukcí DN 200</t>
  </si>
  <si>
    <t>-1565626957</t>
  </si>
  <si>
    <t>https://podminky.urs.cz/item/CS_URS_2024_02/877350330</t>
  </si>
  <si>
    <t>"přesuvka kanalizační PVC KG DN 200"2</t>
  </si>
  <si>
    <t>28612244</t>
  </si>
  <si>
    <t>přesuvka kanalizační plastová PVC KG DN 200 SN12/16</t>
  </si>
  <si>
    <t>-1184036269</t>
  </si>
  <si>
    <t>894812205</t>
  </si>
  <si>
    <t>Revizní a čistící šachta z polypropylenu PP pro hladké trouby DN 425 šachtové dno (DN šachty / DN trubního vedení) DN 425/200 průtočné</t>
  </si>
  <si>
    <t>1956132051</t>
  </si>
  <si>
    <t>https://podminky.urs.cz/item/CS_URS_2024_02/894812205</t>
  </si>
  <si>
    <t>894812242</t>
  </si>
  <si>
    <t>Revizní a čistící šachta z polypropylenu PP pro hladké trouby DN 425 roura šachtová korugovaná teleskopická (včetně těsnění) 750 mm</t>
  </si>
  <si>
    <t>-1490821599</t>
  </si>
  <si>
    <t>https://podminky.urs.cz/item/CS_URS_2024_02/894812242</t>
  </si>
  <si>
    <t>894812249</t>
  </si>
  <si>
    <t>Revizní a čistící šachta z polypropylenu PP pro hladké trouby DN 425 roura šachtová korugovaná Příplatek k cenám 2231 - 2242 za uříznutí šachtové roury</t>
  </si>
  <si>
    <t>-1878131969</t>
  </si>
  <si>
    <t>https://podminky.urs.cz/item/CS_URS_2024_02/894812249</t>
  </si>
  <si>
    <t>894812267</t>
  </si>
  <si>
    <t>Revizní a čistící šachta z polypropylenu PP pro hladké trouby DN 425 mříž do teleskopu (pro třídu zatížení) čtvercová (D400)</t>
  </si>
  <si>
    <t>1540444357</t>
  </si>
  <si>
    <t>https://podminky.urs.cz/item/CS_URS_2024_02/894812267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</si>
  <si>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</si>
  <si>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</si>
  <si>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-1302801100</t>
  </si>
  <si>
    <t>https://podminky.urs.cz/item/CS_URS_2024_02/998276101</t>
  </si>
  <si>
    <t>Geodetické zaměření nového potrubí a retencí (dodávka, doprava, mzdy)</t>
  </si>
  <si>
    <t>59484945</t>
  </si>
  <si>
    <t>Průzkumné, zeměměřičské a projektové práce</t>
  </si>
  <si>
    <t>Zhotovení provozního řádu travních průlehů s rýhou</t>
  </si>
  <si>
    <t>1024</t>
  </si>
  <si>
    <t>634640218</t>
  </si>
  <si>
    <t>SO 101.2 - Dočasné napojení místní komunikace ul. Hradlová - chodník</t>
  </si>
  <si>
    <t>"sejmutí ornice tl. 15cm s uložením na deponii" 30</t>
  </si>
  <si>
    <t>"odkopávky s naložením, přebytek odvoz na skládku" 33</t>
  </si>
  <si>
    <t>"násyp" 4</t>
  </si>
  <si>
    <t>29*2 "Přepočtené koeficientem množství</t>
  </si>
  <si>
    <t>"urovnání a hutnění pláně na předepsanou únosnost" 30</t>
  </si>
  <si>
    <t>"šedá 20/20" 16</t>
  </si>
  <si>
    <t>"šedá 20/20 bez fazety" 7</t>
  </si>
  <si>
    <t>"šedá 20/10 reliéfní antracit" 7</t>
  </si>
  <si>
    <t>16*1,03 "Přepočtené koeficientem množství</t>
  </si>
  <si>
    <t>7*1,03 "Přepočtené koeficientem množství</t>
  </si>
  <si>
    <t>"obrba 10/25" 18</t>
  </si>
  <si>
    <t>18*1,02 "Přepočtené koeficientem množství</t>
  </si>
  <si>
    <t>SO 101.3 - Dočasná účelová komunikace</t>
  </si>
  <si>
    <t>"odstranění štěrkových vrstev tl. 25cm, suť 0,367 t/m2" 96</t>
  </si>
  <si>
    <t>"frézování obrusu tl. 4cm, suť 0,092 t/m2" 84,0</t>
  </si>
  <si>
    <t xml:space="preserve">"frézování podkladní vrstvy tl. 6cm, suť 0,138 t/m2" 90,0 </t>
  </si>
  <si>
    <t>"sejmutí ornice tl. 15cm s uložením na deponii" 328</t>
  </si>
  <si>
    <t>"odkopávky s naložením, přebytek odvoz na skládku" 200</t>
  </si>
  <si>
    <t>190*2 "Přepočtené koeficientem množství</t>
  </si>
  <si>
    <t>"ohumusování v tl. 15cm materiálem získaným v rámci stavby" 223</t>
  </si>
  <si>
    <t>223*0,02 "Přepočtené koeficientem množství</t>
  </si>
  <si>
    <t>"urovnání a hutnění pláně na předepsanou únosnost" 210</t>
  </si>
  <si>
    <t>13,38*4 "Přepočtené koeficientem množství</t>
  </si>
  <si>
    <t>"zlepšení předpoklad vápnem tl. 50cm, objem 2% vápna" 210</t>
  </si>
  <si>
    <t>"hmotnost pojiva při 2% objemu vápna činí 35,4 kg na m3 zeminy" 210*0,5*0,0354</t>
  </si>
  <si>
    <t>"štěrkodrť fr. 0/32" 210</t>
  </si>
  <si>
    <t>10*2 "Přepočtené koeficientem množství</t>
  </si>
  <si>
    <t>164+170</t>
  </si>
  <si>
    <t>"odstranění štěrkových vrstev tl. 25cm, suť 0,367 t/m2" 96*0,367</t>
  </si>
  <si>
    <t>"frézování obrusu tl. 4cm, suť 0,092 t/m2" 84,0*0,092</t>
  </si>
  <si>
    <t xml:space="preserve">"frézování podkladní vrstvy tl. 6cm, suť 0,138 t/m2" 90,0*0,138 </t>
  </si>
  <si>
    <t>55,38*9 "Přepočtené koeficientem množství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</si>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</sst>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1081111" TargetMode="External" /><Relationship Id="rId12" Type="http://schemas.openxmlformats.org/officeDocument/2006/relationships/hyperlink" Target="https://podminky.urs.cz/item/CS_URS_2024_02/564861111" TargetMode="External" /><Relationship Id="rId13" Type="http://schemas.openxmlformats.org/officeDocument/2006/relationships/hyperlink" Target="https://podminky.urs.cz/item/CS_URS_2024_02/565135111" TargetMode="External" /><Relationship Id="rId14" Type="http://schemas.openxmlformats.org/officeDocument/2006/relationships/hyperlink" Target="https://podminky.urs.cz/item/CS_URS_2024_02/567122114" TargetMode="External" /><Relationship Id="rId15" Type="http://schemas.openxmlformats.org/officeDocument/2006/relationships/hyperlink" Target="https://podminky.urs.cz/item/CS_URS_2024_02/573231106" TargetMode="External" /><Relationship Id="rId16" Type="http://schemas.openxmlformats.org/officeDocument/2006/relationships/hyperlink" Target="https://podminky.urs.cz/item/CS_URS_2024_02/577134111" TargetMode="External" /><Relationship Id="rId17" Type="http://schemas.openxmlformats.org/officeDocument/2006/relationships/hyperlink" Target="https://podminky.urs.cz/item/CS_URS_2024_02/577155112" TargetMode="External" /><Relationship Id="rId18" Type="http://schemas.openxmlformats.org/officeDocument/2006/relationships/hyperlink" Target="https://podminky.urs.cz/item/CS_URS_2024_02/914111111" TargetMode="External" /><Relationship Id="rId19" Type="http://schemas.openxmlformats.org/officeDocument/2006/relationships/hyperlink" Target="https://podminky.urs.cz/item/CS_URS_2024_02/914511112" TargetMode="External" /><Relationship Id="rId20" Type="http://schemas.openxmlformats.org/officeDocument/2006/relationships/hyperlink" Target="https://podminky.urs.cz/item/CS_URS_2024_02/916131213" TargetMode="External" /><Relationship Id="rId21" Type="http://schemas.openxmlformats.org/officeDocument/2006/relationships/hyperlink" Target="https://podminky.urs.cz/item/CS_URS_2024_02/916231293" TargetMode="External" /><Relationship Id="rId22" Type="http://schemas.openxmlformats.org/officeDocument/2006/relationships/hyperlink" Target="https://podminky.urs.cz/item/CS_URS_2024_02/919112233" TargetMode="External" /><Relationship Id="rId23" Type="http://schemas.openxmlformats.org/officeDocument/2006/relationships/hyperlink" Target="https://podminky.urs.cz/item/CS_URS_2024_02/919735112" TargetMode="External" /><Relationship Id="rId24" Type="http://schemas.openxmlformats.org/officeDocument/2006/relationships/hyperlink" Target="https://podminky.urs.cz/item/CS_URS_2024_02/998225111" TargetMode="External" /><Relationship Id="rId25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97221551" TargetMode="External" /><Relationship Id="rId31" Type="http://schemas.openxmlformats.org/officeDocument/2006/relationships/hyperlink" Target="https://podminky.urs.cz/item/CS_URS_2024_02/997221579" TargetMode="External" /><Relationship Id="rId32" Type="http://schemas.openxmlformats.org/officeDocument/2006/relationships/hyperlink" Target="https://podminky.urs.cz/item/CS_URS_2024_02/997221873" TargetMode="External" /><Relationship Id="rId33" Type="http://schemas.openxmlformats.org/officeDocument/2006/relationships/hyperlink" Target="https://podminky.urs.cz/item/CS_URS_2024_02/997221875" TargetMode="External" /><Relationship Id="rId34" Type="http://schemas.openxmlformats.org/officeDocument/2006/relationships/hyperlink" Target="https://podminky.urs.cz/item/CS_URS_2024_02/998225111" TargetMode="External" /><Relationship Id="rId35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71201231" TargetMode="External" /><Relationship Id="rId7" Type="http://schemas.openxmlformats.org/officeDocument/2006/relationships/hyperlink" Target="https://podminky.urs.cz/item/CS_URS_2024_02/171251201" TargetMode="External" /><Relationship Id="rId8" Type="http://schemas.openxmlformats.org/officeDocument/2006/relationships/hyperlink" Target="https://podminky.urs.cz/item/CS_URS_2024_02/181951112" TargetMode="External" /><Relationship Id="rId9" Type="http://schemas.openxmlformats.org/officeDocument/2006/relationships/hyperlink" Target="https://podminky.urs.cz/item/CS_URS_2024_02/561081111" TargetMode="External" /><Relationship Id="rId10" Type="http://schemas.openxmlformats.org/officeDocument/2006/relationships/hyperlink" Target="https://podminky.urs.cz/item/CS_URS_2024_02/564861111" TargetMode="External" /><Relationship Id="rId11" Type="http://schemas.openxmlformats.org/officeDocument/2006/relationships/hyperlink" Target="https://podminky.urs.cz/item/CS_URS_2024_02/565135111" TargetMode="External" /><Relationship Id="rId12" Type="http://schemas.openxmlformats.org/officeDocument/2006/relationships/hyperlink" Target="https://podminky.urs.cz/item/CS_URS_2024_02/567122114" TargetMode="External" /><Relationship Id="rId13" Type="http://schemas.openxmlformats.org/officeDocument/2006/relationships/hyperlink" Target="https://podminky.urs.cz/item/CS_URS_2024_02/573231106" TargetMode="External" /><Relationship Id="rId14" Type="http://schemas.openxmlformats.org/officeDocument/2006/relationships/hyperlink" Target="https://podminky.urs.cz/item/CS_URS_2024_02/577134111" TargetMode="External" /><Relationship Id="rId15" Type="http://schemas.openxmlformats.org/officeDocument/2006/relationships/hyperlink" Target="https://podminky.urs.cz/item/CS_URS_2024_02/577155112" TargetMode="External" /><Relationship Id="rId16" Type="http://schemas.openxmlformats.org/officeDocument/2006/relationships/hyperlink" Target="https://podminky.urs.cz/item/CS_URS_2024_02/914111111" TargetMode="External" /><Relationship Id="rId17" Type="http://schemas.openxmlformats.org/officeDocument/2006/relationships/hyperlink" Target="https://podminky.urs.cz/item/CS_URS_2024_02/914511112" TargetMode="External" /><Relationship Id="rId18" Type="http://schemas.openxmlformats.org/officeDocument/2006/relationships/hyperlink" Target="https://podminky.urs.cz/item/CS_URS_2024_02/916131213" TargetMode="External" /><Relationship Id="rId19" Type="http://schemas.openxmlformats.org/officeDocument/2006/relationships/hyperlink" Target="https://podminky.urs.cz/item/CS_URS_2024_02/916231293" TargetMode="External" /><Relationship Id="rId20" Type="http://schemas.openxmlformats.org/officeDocument/2006/relationships/hyperlink" Target="https://podminky.urs.cz/item/CS_URS_2024_02/919112233" TargetMode="External" /><Relationship Id="rId21" Type="http://schemas.openxmlformats.org/officeDocument/2006/relationships/hyperlink" Target="https://podminky.urs.cz/item/CS_URS_2024_02/919735112" TargetMode="External" /><Relationship Id="rId22" Type="http://schemas.openxmlformats.org/officeDocument/2006/relationships/hyperlink" Target="https://podminky.urs.cz/item/CS_URS_2024_02/998225111" TargetMode="External" /><Relationship Id="rId23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5101201" TargetMode="External" /><Relationship Id="rId2" Type="http://schemas.openxmlformats.org/officeDocument/2006/relationships/hyperlink" Target="https://podminky.urs.cz/item/CS_URS_2024_02/115101301" TargetMode="External" /><Relationship Id="rId3" Type="http://schemas.openxmlformats.org/officeDocument/2006/relationships/hyperlink" Target="https://podminky.urs.cz/item/CS_URS_2024_02/132254202" TargetMode="External" /><Relationship Id="rId4" Type="http://schemas.openxmlformats.org/officeDocument/2006/relationships/hyperlink" Target="https://podminky.urs.cz/item/CS_URS_2024_02/132354202" TargetMode="External" /><Relationship Id="rId5" Type="http://schemas.openxmlformats.org/officeDocument/2006/relationships/hyperlink" Target="https://podminky.urs.cz/item/CS_URS_2024_02/151101101" TargetMode="External" /><Relationship Id="rId6" Type="http://schemas.openxmlformats.org/officeDocument/2006/relationships/hyperlink" Target="https://podminky.urs.cz/item/CS_URS_2024_02/151101111" TargetMode="External" /><Relationship Id="rId7" Type="http://schemas.openxmlformats.org/officeDocument/2006/relationships/hyperlink" Target="https://podminky.urs.cz/item/CS_URS_2024_02/162751117" TargetMode="External" /><Relationship Id="rId8" Type="http://schemas.openxmlformats.org/officeDocument/2006/relationships/hyperlink" Target="https://podminky.urs.cz/item/CS_URS_2024_02/162751119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174151101" TargetMode="External" /><Relationship Id="rId12" Type="http://schemas.openxmlformats.org/officeDocument/2006/relationships/hyperlink" Target="https://podminky.urs.cz/item/CS_URS_2024_02/175151101" TargetMode="External" /><Relationship Id="rId13" Type="http://schemas.openxmlformats.org/officeDocument/2006/relationships/hyperlink" Target="https://podminky.urs.cz/item/CS_URS_2024_02/181101132" TargetMode="External" /><Relationship Id="rId14" Type="http://schemas.openxmlformats.org/officeDocument/2006/relationships/hyperlink" Target="https://podminky.urs.cz/item/CS_URS_2024_02/451572111" TargetMode="External" /><Relationship Id="rId15" Type="http://schemas.openxmlformats.org/officeDocument/2006/relationships/hyperlink" Target="https://podminky.urs.cz/item/CS_URS_2024_02/461991111" TargetMode="External" /><Relationship Id="rId16" Type="http://schemas.openxmlformats.org/officeDocument/2006/relationships/hyperlink" Target="https://podminky.urs.cz/item/CS_URS_2024_02/871353121" TargetMode="External" /><Relationship Id="rId17" Type="http://schemas.openxmlformats.org/officeDocument/2006/relationships/hyperlink" Target="https://podminky.urs.cz/item/CS_URS_2024_02/877350310" TargetMode="External" /><Relationship Id="rId18" Type="http://schemas.openxmlformats.org/officeDocument/2006/relationships/hyperlink" Target="https://podminky.urs.cz/item/CS_URS_2024_02/877350330" TargetMode="External" /><Relationship Id="rId19" Type="http://schemas.openxmlformats.org/officeDocument/2006/relationships/hyperlink" Target="https://podminky.urs.cz/item/CS_URS_2024_02/894812205" TargetMode="External" /><Relationship Id="rId20" Type="http://schemas.openxmlformats.org/officeDocument/2006/relationships/hyperlink" Target="https://podminky.urs.cz/item/CS_URS_2024_02/894812242" TargetMode="External" /><Relationship Id="rId21" Type="http://schemas.openxmlformats.org/officeDocument/2006/relationships/hyperlink" Target="https://podminky.urs.cz/item/CS_URS_2024_02/894812249" TargetMode="External" /><Relationship Id="rId22" Type="http://schemas.openxmlformats.org/officeDocument/2006/relationships/hyperlink" Target="https://podminky.urs.cz/item/CS_URS_2024_02/894812267" TargetMode="External" /><Relationship Id="rId23" Type="http://schemas.openxmlformats.org/officeDocument/2006/relationships/hyperlink" Target="https://podminky.urs.cz/item/CS_URS_2024_02/998276101" TargetMode="External" /><Relationship Id="rId24" Type="http://schemas.openxmlformats.org/officeDocument/2006/relationships/hyperlink" Target="https://podminky.urs.cz/item/CS_URS_2024_02/013294000" TargetMode="External" /><Relationship Id="rId25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22251104" TargetMode="External" /><Relationship Id="rId4" Type="http://schemas.openxmlformats.org/officeDocument/2006/relationships/hyperlink" Target="https://podminky.urs.cz/item/CS_URS_2024_02/162351103" TargetMode="External" /><Relationship Id="rId5" Type="http://schemas.openxmlformats.org/officeDocument/2006/relationships/hyperlink" Target="https://podminky.urs.cz/item/CS_URS_2024_02/162751117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71151103" TargetMode="External" /><Relationship Id="rId8" Type="http://schemas.openxmlformats.org/officeDocument/2006/relationships/hyperlink" Target="https://podminky.urs.cz/item/CS_URS_2024_02/171201231" TargetMode="External" /><Relationship Id="rId9" Type="http://schemas.openxmlformats.org/officeDocument/2006/relationships/hyperlink" Target="https://podminky.urs.cz/item/CS_URS_2024_02/171251201" TargetMode="External" /><Relationship Id="rId10" Type="http://schemas.openxmlformats.org/officeDocument/2006/relationships/hyperlink" Target="https://podminky.urs.cz/item/CS_URS_2024_02/181951112" TargetMode="External" /><Relationship Id="rId11" Type="http://schemas.openxmlformats.org/officeDocument/2006/relationships/hyperlink" Target="https://podminky.urs.cz/item/CS_URS_2024_02/564871011" TargetMode="External" /><Relationship Id="rId12" Type="http://schemas.openxmlformats.org/officeDocument/2006/relationships/hyperlink" Target="https://podminky.urs.cz/item/CS_URS_2024_02/596211120" TargetMode="External" /><Relationship Id="rId13" Type="http://schemas.openxmlformats.org/officeDocument/2006/relationships/hyperlink" Target="https://podminky.urs.cz/item/CS_URS_2024_02/916231213" TargetMode="External" /><Relationship Id="rId14" Type="http://schemas.openxmlformats.org/officeDocument/2006/relationships/hyperlink" Target="https://podminky.urs.cz/item/CS_URS_2024_02/998223011" TargetMode="External" /><Relationship Id="rId15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3107163" TargetMode="External" /><Relationship Id="rId3" Type="http://schemas.openxmlformats.org/officeDocument/2006/relationships/hyperlink" Target="https://podminky.urs.cz/item/CS_URS_2024_02/113154522" TargetMode="External" /><Relationship Id="rId4" Type="http://schemas.openxmlformats.org/officeDocument/2006/relationships/hyperlink" Target="https://podminky.urs.cz/item/CS_URS_2024_02/113154524" TargetMode="External" /><Relationship Id="rId5" Type="http://schemas.openxmlformats.org/officeDocument/2006/relationships/hyperlink" Target="https://podminky.urs.cz/item/CS_URS_2024_02/121151113" TargetMode="External" /><Relationship Id="rId6" Type="http://schemas.openxmlformats.org/officeDocument/2006/relationships/hyperlink" Target="https://podminky.urs.cz/item/CS_URS_2024_02/122251104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151103" TargetMode="External" /><Relationship Id="rId11" Type="http://schemas.openxmlformats.org/officeDocument/2006/relationships/hyperlink" Target="https://podminky.urs.cz/item/CS_URS_2024_02/171201231" TargetMode="External" /><Relationship Id="rId12" Type="http://schemas.openxmlformats.org/officeDocument/2006/relationships/hyperlink" Target="https://podminky.urs.cz/item/CS_URS_2024_02/171251201" TargetMode="External" /><Relationship Id="rId13" Type="http://schemas.openxmlformats.org/officeDocument/2006/relationships/hyperlink" Target="https://podminky.urs.cz/item/CS_URS_2024_02/181351103" TargetMode="External" /><Relationship Id="rId14" Type="http://schemas.openxmlformats.org/officeDocument/2006/relationships/hyperlink" Target="https://podminky.urs.cz/item/CS_URS_2024_02/181411131" TargetMode="External" /><Relationship Id="rId15" Type="http://schemas.openxmlformats.org/officeDocument/2006/relationships/hyperlink" Target="https://podminky.urs.cz/item/CS_URS_2024_02/181951111" TargetMode="External" /><Relationship Id="rId16" Type="http://schemas.openxmlformats.org/officeDocument/2006/relationships/hyperlink" Target="https://podminky.urs.cz/item/CS_URS_2024_02/181951112" TargetMode="External" /><Relationship Id="rId17" Type="http://schemas.openxmlformats.org/officeDocument/2006/relationships/hyperlink" Target="https://podminky.urs.cz/item/CS_URS_2024_02/182151111" TargetMode="External" /><Relationship Id="rId18" Type="http://schemas.openxmlformats.org/officeDocument/2006/relationships/hyperlink" Target="https://podminky.urs.cz/item/CS_URS_2024_02/185804312" TargetMode="External" /><Relationship Id="rId19" Type="http://schemas.openxmlformats.org/officeDocument/2006/relationships/hyperlink" Target="https://podminky.urs.cz/item/CS_URS_2024_02/185851121" TargetMode="External" /><Relationship Id="rId20" Type="http://schemas.openxmlformats.org/officeDocument/2006/relationships/hyperlink" Target="https://podminky.urs.cz/item/CS_URS_2024_02/185851129" TargetMode="External" /><Relationship Id="rId21" Type="http://schemas.openxmlformats.org/officeDocument/2006/relationships/hyperlink" Target="https://podminky.urs.cz/item/CS_URS_2024_02/561081111" TargetMode="External" /><Relationship Id="rId22" Type="http://schemas.openxmlformats.org/officeDocument/2006/relationships/hyperlink" Target="https://podminky.urs.cz/item/CS_URS_2024_02/564861111" TargetMode="External" /><Relationship Id="rId23" Type="http://schemas.openxmlformats.org/officeDocument/2006/relationships/hyperlink" Target="https://podminky.urs.cz/item/CS_URS_2024_02/565135111" TargetMode="External" /><Relationship Id="rId24" Type="http://schemas.openxmlformats.org/officeDocument/2006/relationships/hyperlink" Target="https://podminky.urs.cz/item/CS_URS_2024_02/567122114" TargetMode="External" /><Relationship Id="rId25" Type="http://schemas.openxmlformats.org/officeDocument/2006/relationships/hyperlink" Target="https://podminky.urs.cz/item/CS_URS_2024_02/569851111" TargetMode="External" /><Relationship Id="rId26" Type="http://schemas.openxmlformats.org/officeDocument/2006/relationships/hyperlink" Target="https://podminky.urs.cz/item/CS_URS_2024_02/569903311" TargetMode="External" /><Relationship Id="rId27" Type="http://schemas.openxmlformats.org/officeDocument/2006/relationships/hyperlink" Target="https://podminky.urs.cz/item/CS_URS_2024_02/573231106" TargetMode="External" /><Relationship Id="rId28" Type="http://schemas.openxmlformats.org/officeDocument/2006/relationships/hyperlink" Target="https://podminky.urs.cz/item/CS_URS_2024_02/577134111" TargetMode="External" /><Relationship Id="rId29" Type="http://schemas.openxmlformats.org/officeDocument/2006/relationships/hyperlink" Target="https://podminky.urs.cz/item/CS_URS_2024_02/577155112" TargetMode="External" /><Relationship Id="rId30" Type="http://schemas.openxmlformats.org/officeDocument/2006/relationships/hyperlink" Target="https://podminky.urs.cz/item/CS_URS_2024_02/919735112" TargetMode="External" /><Relationship Id="rId31" Type="http://schemas.openxmlformats.org/officeDocument/2006/relationships/hyperlink" Target="https://podminky.urs.cz/item/CS_URS_2024_02/997221551" TargetMode="External" /><Relationship Id="rId32" Type="http://schemas.openxmlformats.org/officeDocument/2006/relationships/hyperlink" Target="https://podminky.urs.cz/item/CS_URS_2024_02/997221579" TargetMode="External" /><Relationship Id="rId33" Type="http://schemas.openxmlformats.org/officeDocument/2006/relationships/hyperlink" Target="https://podminky.urs.cz/item/CS_URS_2024_02/997221873" TargetMode="External" /><Relationship Id="rId34" Type="http://schemas.openxmlformats.org/officeDocument/2006/relationships/hyperlink" Target="https://podminky.urs.cz/item/CS_URS_2024_02/997221875" TargetMode="External" /><Relationship Id="rId35" Type="http://schemas.openxmlformats.org/officeDocument/2006/relationships/hyperlink" Target="https://podminky.urs.cz/item/CS_URS_2024_02/998225111" TargetMode="External" /><Relationship Id="rId36" Type="http://schemas.openxmlformats.org/officeDocument/2006/relationships/drawing" Target="../drawings/drawing16.xml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303000" TargetMode="External" /><Relationship Id="rId3" Type="http://schemas.openxmlformats.org/officeDocument/2006/relationships/hyperlink" Target="https://podminky.urs.cz/item/CS_URS_2024_02/012444000" TargetMode="External" /><Relationship Id="rId4" Type="http://schemas.openxmlformats.org/officeDocument/2006/relationships/hyperlink" Target="https://podminky.urs.cz/item/CS_URS_2024_02/013002000" TargetMode="External" /><Relationship Id="rId5" Type="http://schemas.openxmlformats.org/officeDocument/2006/relationships/hyperlink" Target="https://podminky.urs.cz/item/CS_URS_2024_02/013244000" TargetMode="External" /><Relationship Id="rId6" Type="http://schemas.openxmlformats.org/officeDocument/2006/relationships/hyperlink" Target="https://podminky.urs.cz/item/CS_URS_2024_02/013254000" TargetMode="External" /><Relationship Id="rId7" Type="http://schemas.openxmlformats.org/officeDocument/2006/relationships/hyperlink" Target="https://podminky.urs.cz/item/CS_URS_2024_02/013294000" TargetMode="External" /><Relationship Id="rId8" Type="http://schemas.openxmlformats.org/officeDocument/2006/relationships/hyperlink" Target="https://podminky.urs.cz/item/CS_URS_2024_02/021002000" TargetMode="External" /><Relationship Id="rId9" Type="http://schemas.openxmlformats.org/officeDocument/2006/relationships/hyperlink" Target="https://podminky.urs.cz/item/CS_URS_2024_02/032002000" TargetMode="External" /><Relationship Id="rId10" Type="http://schemas.openxmlformats.org/officeDocument/2006/relationships/hyperlink" Target="https://podminky.urs.cz/item/CS_URS_2024_02/034303000" TargetMode="External" /><Relationship Id="rId11" Type="http://schemas.openxmlformats.org/officeDocument/2006/relationships/hyperlink" Target="https://podminky.urs.cz/item/CS_URS_2024_02/034503000" TargetMode="External" /><Relationship Id="rId12" Type="http://schemas.openxmlformats.org/officeDocument/2006/relationships/hyperlink" Target="https://podminky.urs.cz/item/CS_URS_2024_02/041103000" TargetMode="External" /><Relationship Id="rId13" Type="http://schemas.openxmlformats.org/officeDocument/2006/relationships/hyperlink" Target="https://podminky.urs.cz/item/CS_URS_2024_02/043002000" TargetMode="External" /><Relationship Id="rId14" Type="http://schemas.openxmlformats.org/officeDocument/2006/relationships/hyperlink" Target="https://podminky.urs.cz/item/CS_URS_2024_02/043103000" TargetMode="External" /><Relationship Id="rId15" Type="http://schemas.openxmlformats.org/officeDocument/2006/relationships/hyperlink" Target="https://podminky.urs.cz/item/CS_URS_2024_02/094002000" TargetMode="External" /><Relationship Id="rId1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210280003" TargetMode="External" /><Relationship Id="rId2" Type="http://schemas.openxmlformats.org/officeDocument/2006/relationships/hyperlink" Target="https://podminky.urs.cz/item/CS_URS_2024_02/997221571" TargetMode="External" /><Relationship Id="rId3" Type="http://schemas.openxmlformats.org/officeDocument/2006/relationships/hyperlink" Target="https://podminky.urs.cz/item/CS_URS_2024_02/997221579" TargetMode="External" /><Relationship Id="rId4" Type="http://schemas.openxmlformats.org/officeDocument/2006/relationships/hyperlink" Target="https://podminky.urs.cz/item/CS_URS_2024_02/997221873" TargetMode="External" /><Relationship Id="rId5" Type="http://schemas.openxmlformats.org/officeDocument/2006/relationships/hyperlink" Target="https://podminky.urs.cz/item/CS_URS_2024_02/210100422" TargetMode="External" /><Relationship Id="rId6" Type="http://schemas.openxmlformats.org/officeDocument/2006/relationships/hyperlink" Target="https://podminky.urs.cz/item/CS_URS_2024_01/218100003v1" TargetMode="External" /><Relationship Id="rId7" Type="http://schemas.openxmlformats.org/officeDocument/2006/relationships/hyperlink" Target="https://podminky.urs.cz/item/CS_URS_2024_02/210191509" TargetMode="External" /><Relationship Id="rId8" Type="http://schemas.openxmlformats.org/officeDocument/2006/relationships/hyperlink" Target="https://podminky.urs.cz/item/CS_URS_2024_02/210202013" TargetMode="External" /><Relationship Id="rId9" Type="http://schemas.openxmlformats.org/officeDocument/2006/relationships/hyperlink" Target="https://podminky.urs.cz/item/CS_URS_2024_02/210204011" TargetMode="External" /><Relationship Id="rId10" Type="http://schemas.openxmlformats.org/officeDocument/2006/relationships/hyperlink" Target="https://podminky.urs.cz/item/CS_URS_2024_02/210204103" TargetMode="External" /><Relationship Id="rId11" Type="http://schemas.openxmlformats.org/officeDocument/2006/relationships/hyperlink" Target="https://podminky.urs.cz/item/CS_URS_2024_02/210204202" TargetMode="External" /><Relationship Id="rId12" Type="http://schemas.openxmlformats.org/officeDocument/2006/relationships/hyperlink" Target="https://podminky.urs.cz/item/CS_URS_2024_02/210220022" TargetMode="External" /><Relationship Id="rId13" Type="http://schemas.openxmlformats.org/officeDocument/2006/relationships/hyperlink" Target="https://podminky.urs.cz/item/CS_URS_2024_02/210280211" TargetMode="External" /><Relationship Id="rId14" Type="http://schemas.openxmlformats.org/officeDocument/2006/relationships/hyperlink" Target="https://podminky.urs.cz/item/CS_URS_2024_02/210280712" TargetMode="External" /><Relationship Id="rId15" Type="http://schemas.openxmlformats.org/officeDocument/2006/relationships/hyperlink" Target="https://podminky.urs.cz/item/CS_URS_2024_02/210812035" TargetMode="External" /><Relationship Id="rId16" Type="http://schemas.openxmlformats.org/officeDocument/2006/relationships/hyperlink" Target="https://podminky.urs.cz/item/CS_URS_2024_02/220180201" TargetMode="External" /><Relationship Id="rId17" Type="http://schemas.openxmlformats.org/officeDocument/2006/relationships/hyperlink" Target="https://podminky.urs.cz/item/CS_URS_2024_02/220182002" TargetMode="External" /><Relationship Id="rId18" Type="http://schemas.openxmlformats.org/officeDocument/2006/relationships/hyperlink" Target="https://podminky.urs.cz/item/CS_URS_2024_02/460641112" TargetMode="External" /><Relationship Id="rId19" Type="http://schemas.openxmlformats.org/officeDocument/2006/relationships/hyperlink" Target="https://podminky.urs.cz/item/CS_URS_2024_02/460161272" TargetMode="External" /><Relationship Id="rId20" Type="http://schemas.openxmlformats.org/officeDocument/2006/relationships/hyperlink" Target="https://podminky.urs.cz/item/CS_URS_2024_02/460161682" TargetMode="External" /><Relationship Id="rId21" Type="http://schemas.openxmlformats.org/officeDocument/2006/relationships/hyperlink" Target="https://podminky.urs.cz/item/CS_URS_2024_02/460431282" TargetMode="External" /><Relationship Id="rId22" Type="http://schemas.openxmlformats.org/officeDocument/2006/relationships/hyperlink" Target="https://podminky.urs.cz/item/CS_URS_2024_02/460431712" TargetMode="External" /><Relationship Id="rId23" Type="http://schemas.openxmlformats.org/officeDocument/2006/relationships/hyperlink" Target="https://podminky.urs.cz/item/CS_URS_2024_02/460470001" TargetMode="External" /><Relationship Id="rId24" Type="http://schemas.openxmlformats.org/officeDocument/2006/relationships/hyperlink" Target="https://podminky.urs.cz/item/CS_URS_2024_02/460470011" TargetMode="External" /><Relationship Id="rId25" Type="http://schemas.openxmlformats.org/officeDocument/2006/relationships/hyperlink" Target="https://podminky.urs.cz/item/CS_URS_2024_02/460671113" TargetMode="External" /><Relationship Id="rId26" Type="http://schemas.openxmlformats.org/officeDocument/2006/relationships/hyperlink" Target="https://podminky.urs.cz/item/CS_URS_2024_02/460742121" TargetMode="External" /><Relationship Id="rId27" Type="http://schemas.openxmlformats.org/officeDocument/2006/relationships/hyperlink" Target="https://podminky.urs.cz/item/CS_URS_2024_02/460742132" TargetMode="External" /><Relationship Id="rId28" Type="http://schemas.openxmlformats.org/officeDocument/2006/relationships/hyperlink" Target="https://podminky.urs.cz/item/CS_URS_2024_02/460661112" TargetMode="External" /><Relationship Id="rId29" Type="http://schemas.openxmlformats.org/officeDocument/2006/relationships/hyperlink" Target="https://podminky.urs.cz/item/CS_URS_2024_02/460661114" TargetMode="External" /><Relationship Id="rId3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12251101" TargetMode="External" /><Relationship Id="rId3" Type="http://schemas.openxmlformats.org/officeDocument/2006/relationships/hyperlink" Target="https://podminky.urs.cz/item/CS_URS_2024_02/112251102" TargetMode="External" /><Relationship Id="rId4" Type="http://schemas.openxmlformats.org/officeDocument/2006/relationships/hyperlink" Target="https://podminky.urs.cz/item/CS_URS_2024_02/112251104" TargetMode="External" /><Relationship Id="rId5" Type="http://schemas.openxmlformats.org/officeDocument/2006/relationships/hyperlink" Target="https://podminky.urs.cz/item/CS_URS_2024_02/112251105" TargetMode="External" /><Relationship Id="rId6" Type="http://schemas.openxmlformats.org/officeDocument/2006/relationships/hyperlink" Target="https://podminky.urs.cz/item/CS_URS_2024_02/113106134" TargetMode="External" /><Relationship Id="rId7" Type="http://schemas.openxmlformats.org/officeDocument/2006/relationships/hyperlink" Target="https://podminky.urs.cz/item/CS_URS_2024_02/113106187" TargetMode="External" /><Relationship Id="rId8" Type="http://schemas.openxmlformats.org/officeDocument/2006/relationships/hyperlink" Target="https://podminky.urs.cz/item/CS_URS_2024_02/113106240" TargetMode="External" /><Relationship Id="rId9" Type="http://schemas.openxmlformats.org/officeDocument/2006/relationships/hyperlink" Target="https://podminky.urs.cz/item/CS_URS_2024_02/113107162" TargetMode="External" /><Relationship Id="rId10" Type="http://schemas.openxmlformats.org/officeDocument/2006/relationships/hyperlink" Target="https://podminky.urs.cz/item/CS_URS_2024_02/113107171" TargetMode="External" /><Relationship Id="rId11" Type="http://schemas.openxmlformats.org/officeDocument/2006/relationships/hyperlink" Target="https://podminky.urs.cz/item/CS_URS_2024_02/113154522" TargetMode="External" /><Relationship Id="rId12" Type="http://schemas.openxmlformats.org/officeDocument/2006/relationships/hyperlink" Target="https://podminky.urs.cz/item/CS_URS_2024_02/113154523" TargetMode="External" /><Relationship Id="rId13" Type="http://schemas.openxmlformats.org/officeDocument/2006/relationships/hyperlink" Target="https://podminky.urs.cz/item/CS_URS_2024_02/113154524" TargetMode="External" /><Relationship Id="rId14" Type="http://schemas.openxmlformats.org/officeDocument/2006/relationships/hyperlink" Target="https://podminky.urs.cz/item/CS_URS_2024_02/113201112" TargetMode="External" /><Relationship Id="rId15" Type="http://schemas.openxmlformats.org/officeDocument/2006/relationships/hyperlink" Target="https://podminky.urs.cz/item/CS_URS_2024_02/113202111" TargetMode="External" /><Relationship Id="rId16" Type="http://schemas.openxmlformats.org/officeDocument/2006/relationships/hyperlink" Target="https://podminky.urs.cz/item/CS_URS_2024_02/121151113" TargetMode="External" /><Relationship Id="rId17" Type="http://schemas.openxmlformats.org/officeDocument/2006/relationships/hyperlink" Target="https://podminky.urs.cz/item/CS_URS_2024_02/122251106" TargetMode="External" /><Relationship Id="rId18" Type="http://schemas.openxmlformats.org/officeDocument/2006/relationships/hyperlink" Target="https://podminky.urs.cz/item/CS_URS_2024_02/131251103" TargetMode="External" /><Relationship Id="rId19" Type="http://schemas.openxmlformats.org/officeDocument/2006/relationships/hyperlink" Target="https://podminky.urs.cz/item/CS_URS_2024_02/131251202" TargetMode="External" /><Relationship Id="rId20" Type="http://schemas.openxmlformats.org/officeDocument/2006/relationships/hyperlink" Target="https://podminky.urs.cz/item/CS_URS_2024_02/132251103" TargetMode="External" /><Relationship Id="rId21" Type="http://schemas.openxmlformats.org/officeDocument/2006/relationships/hyperlink" Target="https://podminky.urs.cz/item/CS_URS_2024_02/162201411" TargetMode="External" /><Relationship Id="rId22" Type="http://schemas.openxmlformats.org/officeDocument/2006/relationships/hyperlink" Target="https://podminky.urs.cz/item/CS_URS_2024_02/162201412" TargetMode="External" /><Relationship Id="rId23" Type="http://schemas.openxmlformats.org/officeDocument/2006/relationships/hyperlink" Target="https://podminky.urs.cz/item/CS_URS_2024_02/162201414" TargetMode="External" /><Relationship Id="rId24" Type="http://schemas.openxmlformats.org/officeDocument/2006/relationships/hyperlink" Target="https://podminky.urs.cz/item/CS_URS_2024_02/162201415" TargetMode="External" /><Relationship Id="rId25" Type="http://schemas.openxmlformats.org/officeDocument/2006/relationships/hyperlink" Target="https://podminky.urs.cz/item/CS_URS_2024_02/162201421" TargetMode="External" /><Relationship Id="rId26" Type="http://schemas.openxmlformats.org/officeDocument/2006/relationships/hyperlink" Target="https://podminky.urs.cz/item/CS_URS_2024_02/162201422" TargetMode="External" /><Relationship Id="rId27" Type="http://schemas.openxmlformats.org/officeDocument/2006/relationships/hyperlink" Target="https://podminky.urs.cz/item/CS_URS_2024_02/162201424" TargetMode="External" /><Relationship Id="rId28" Type="http://schemas.openxmlformats.org/officeDocument/2006/relationships/hyperlink" Target="https://podminky.urs.cz/item/CS_URS_2024_02/162201510" TargetMode="External" /><Relationship Id="rId29" Type="http://schemas.openxmlformats.org/officeDocument/2006/relationships/hyperlink" Target="https://podminky.urs.cz/item/CS_URS_2024_02/162201520" TargetMode="External" /><Relationship Id="rId30" Type="http://schemas.openxmlformats.org/officeDocument/2006/relationships/hyperlink" Target="https://podminky.urs.cz/item/CS_URS_2024_02/162301951" TargetMode="External" /><Relationship Id="rId31" Type="http://schemas.openxmlformats.org/officeDocument/2006/relationships/hyperlink" Target="https://podminky.urs.cz/item/CS_URS_2024_02/162301952" TargetMode="External" /><Relationship Id="rId32" Type="http://schemas.openxmlformats.org/officeDocument/2006/relationships/hyperlink" Target="https://podminky.urs.cz/item/CS_URS_2024_02/162301954" TargetMode="External" /><Relationship Id="rId33" Type="http://schemas.openxmlformats.org/officeDocument/2006/relationships/hyperlink" Target="https://podminky.urs.cz/item/CS_URS_2024_02/162301955" TargetMode="External" /><Relationship Id="rId34" Type="http://schemas.openxmlformats.org/officeDocument/2006/relationships/hyperlink" Target="https://podminky.urs.cz/item/CS_URS_2024_02/162301961" TargetMode="External" /><Relationship Id="rId35" Type="http://schemas.openxmlformats.org/officeDocument/2006/relationships/hyperlink" Target="https://podminky.urs.cz/item/CS_URS_2024_02/162301971" TargetMode="External" /><Relationship Id="rId36" Type="http://schemas.openxmlformats.org/officeDocument/2006/relationships/hyperlink" Target="https://podminky.urs.cz/item/CS_URS_2024_02/162301972" TargetMode="External" /><Relationship Id="rId37" Type="http://schemas.openxmlformats.org/officeDocument/2006/relationships/hyperlink" Target="https://podminky.urs.cz/item/CS_URS_2024_02/162301974" TargetMode="External" /><Relationship Id="rId38" Type="http://schemas.openxmlformats.org/officeDocument/2006/relationships/hyperlink" Target="https://podminky.urs.cz/item/CS_URS_2024_02/162301975" TargetMode="External" /><Relationship Id="rId39" Type="http://schemas.openxmlformats.org/officeDocument/2006/relationships/hyperlink" Target="https://podminky.urs.cz/item/CS_URS_2024_02/162351103" TargetMode="External" /><Relationship Id="rId40" Type="http://schemas.openxmlformats.org/officeDocument/2006/relationships/hyperlink" Target="https://podminky.urs.cz/item/CS_URS_2024_02/162751117" TargetMode="External" /><Relationship Id="rId41" Type="http://schemas.openxmlformats.org/officeDocument/2006/relationships/hyperlink" Target="https://podminky.urs.cz/item/CS_URS_2024_02/167151101" TargetMode="External" /><Relationship Id="rId42" Type="http://schemas.openxmlformats.org/officeDocument/2006/relationships/hyperlink" Target="https://podminky.urs.cz/item/CS_URS_2024_02/171151103" TargetMode="External" /><Relationship Id="rId43" Type="http://schemas.openxmlformats.org/officeDocument/2006/relationships/hyperlink" Target="https://podminky.urs.cz/item/CS_URS_2024_02/171201231" TargetMode="External" /><Relationship Id="rId44" Type="http://schemas.openxmlformats.org/officeDocument/2006/relationships/hyperlink" Target="https://podminky.urs.cz/item/CS_URS_2024_02/171251201" TargetMode="External" /><Relationship Id="rId45" Type="http://schemas.openxmlformats.org/officeDocument/2006/relationships/hyperlink" Target="https://podminky.urs.cz/item/CS_URS_2024_02/174151101" TargetMode="External" /><Relationship Id="rId46" Type="http://schemas.openxmlformats.org/officeDocument/2006/relationships/hyperlink" Target="https://podminky.urs.cz/item/CS_URS_2024_02/181351103" TargetMode="External" /><Relationship Id="rId47" Type="http://schemas.openxmlformats.org/officeDocument/2006/relationships/hyperlink" Target="https://podminky.urs.cz/item/CS_URS_2024_02/181411131" TargetMode="External" /><Relationship Id="rId48" Type="http://schemas.openxmlformats.org/officeDocument/2006/relationships/hyperlink" Target="https://podminky.urs.cz/item/CS_URS_2024_02/181951111" TargetMode="External" /><Relationship Id="rId49" Type="http://schemas.openxmlformats.org/officeDocument/2006/relationships/hyperlink" Target="https://podminky.urs.cz/item/CS_URS_2024_02/181951112" TargetMode="External" /><Relationship Id="rId50" Type="http://schemas.openxmlformats.org/officeDocument/2006/relationships/hyperlink" Target="https://podminky.urs.cz/item/CS_URS_2024_02/182151111" TargetMode="External" /><Relationship Id="rId51" Type="http://schemas.openxmlformats.org/officeDocument/2006/relationships/hyperlink" Target="https://podminky.urs.cz/item/CS_URS_2024_02/185804312" TargetMode="External" /><Relationship Id="rId52" Type="http://schemas.openxmlformats.org/officeDocument/2006/relationships/hyperlink" Target="https://podminky.urs.cz/item/CS_URS_2024_02/185851121" TargetMode="External" /><Relationship Id="rId53" Type="http://schemas.openxmlformats.org/officeDocument/2006/relationships/hyperlink" Target="https://podminky.urs.cz/item/CS_URS_2024_02/185851129" TargetMode="External" /><Relationship Id="rId54" Type="http://schemas.openxmlformats.org/officeDocument/2006/relationships/hyperlink" Target="https://podminky.urs.cz/item/CS_URS_2024_02/211971121" TargetMode="External" /><Relationship Id="rId55" Type="http://schemas.openxmlformats.org/officeDocument/2006/relationships/hyperlink" Target="https://podminky.urs.cz/item/CS_URS_2024_02/212752102" TargetMode="External" /><Relationship Id="rId56" Type="http://schemas.openxmlformats.org/officeDocument/2006/relationships/hyperlink" Target="https://podminky.urs.cz/item/CS_URS_2024_02/338171113" TargetMode="External" /><Relationship Id="rId57" Type="http://schemas.openxmlformats.org/officeDocument/2006/relationships/hyperlink" Target="https://podminky.urs.cz/item/CS_URS_2024_02/348401130" TargetMode="External" /><Relationship Id="rId58" Type="http://schemas.openxmlformats.org/officeDocument/2006/relationships/hyperlink" Target="https://podminky.urs.cz/item/CS_URS_2024_02/358315114" TargetMode="External" /><Relationship Id="rId59" Type="http://schemas.openxmlformats.org/officeDocument/2006/relationships/hyperlink" Target="https://podminky.urs.cz/item/CS_URS_2024_02/561081111" TargetMode="External" /><Relationship Id="rId60" Type="http://schemas.openxmlformats.org/officeDocument/2006/relationships/hyperlink" Target="https://podminky.urs.cz/item/CS_URS_2024_02/564861111" TargetMode="External" /><Relationship Id="rId61" Type="http://schemas.openxmlformats.org/officeDocument/2006/relationships/hyperlink" Target="https://podminky.urs.cz/item/CS_URS_2024_02/565135111" TargetMode="External" /><Relationship Id="rId62" Type="http://schemas.openxmlformats.org/officeDocument/2006/relationships/hyperlink" Target="https://podminky.urs.cz/item/CS_URS_2024_02/567122114" TargetMode="External" /><Relationship Id="rId63" Type="http://schemas.openxmlformats.org/officeDocument/2006/relationships/hyperlink" Target="https://podminky.urs.cz/item/CS_URS_2024_02/569903311" TargetMode="External" /><Relationship Id="rId64" Type="http://schemas.openxmlformats.org/officeDocument/2006/relationships/hyperlink" Target="https://podminky.urs.cz/item/CS_URS_2024_02/573231106" TargetMode="External" /><Relationship Id="rId65" Type="http://schemas.openxmlformats.org/officeDocument/2006/relationships/hyperlink" Target="https://podminky.urs.cz/item/CS_URS_2024_02/577134111" TargetMode="External" /><Relationship Id="rId66" Type="http://schemas.openxmlformats.org/officeDocument/2006/relationships/hyperlink" Target="https://podminky.urs.cz/item/CS_URS_2024_02/577155112" TargetMode="External" /><Relationship Id="rId67" Type="http://schemas.openxmlformats.org/officeDocument/2006/relationships/hyperlink" Target="https://podminky.urs.cz/item/CS_URS_2024_02/914111111" TargetMode="External" /><Relationship Id="rId68" Type="http://schemas.openxmlformats.org/officeDocument/2006/relationships/hyperlink" Target="https://podminky.urs.cz/item/CS_URS_2024_02/914511113" TargetMode="External" /><Relationship Id="rId69" Type="http://schemas.openxmlformats.org/officeDocument/2006/relationships/hyperlink" Target="https://podminky.urs.cz/item/CS_URS_2024_02/916131213" TargetMode="External" /><Relationship Id="rId70" Type="http://schemas.openxmlformats.org/officeDocument/2006/relationships/hyperlink" Target="https://podminky.urs.cz/item/CS_URS_2024_02/916231293" TargetMode="External" /><Relationship Id="rId71" Type="http://schemas.openxmlformats.org/officeDocument/2006/relationships/hyperlink" Target="https://podminky.urs.cz/item/CS_URS_2024_02/961044111" TargetMode="External" /><Relationship Id="rId72" Type="http://schemas.openxmlformats.org/officeDocument/2006/relationships/hyperlink" Target="https://podminky.urs.cz/item/CS_URS_2024_02/961055111" TargetMode="External" /><Relationship Id="rId73" Type="http://schemas.openxmlformats.org/officeDocument/2006/relationships/hyperlink" Target="https://podminky.urs.cz/item/CS_URS_2024_02/962032241" TargetMode="External" /><Relationship Id="rId74" Type="http://schemas.openxmlformats.org/officeDocument/2006/relationships/hyperlink" Target="https://podminky.urs.cz/item/CS_URS_2024_02/962052211" TargetMode="External" /><Relationship Id="rId75" Type="http://schemas.openxmlformats.org/officeDocument/2006/relationships/hyperlink" Target="https://podminky.urs.cz/item/CS_URS_2024_02/966006132" TargetMode="External" /><Relationship Id="rId76" Type="http://schemas.openxmlformats.org/officeDocument/2006/relationships/hyperlink" Target="https://podminky.urs.cz/item/CS_URS_2024_02/966071822" TargetMode="External" /><Relationship Id="rId77" Type="http://schemas.openxmlformats.org/officeDocument/2006/relationships/hyperlink" Target="https://podminky.urs.cz/item/CS_URS_2024_02/966072820" TargetMode="External" /><Relationship Id="rId78" Type="http://schemas.openxmlformats.org/officeDocument/2006/relationships/hyperlink" Target="https://podminky.urs.cz/item/CS_URS_2024_02/997013811" TargetMode="External" /><Relationship Id="rId79" Type="http://schemas.openxmlformats.org/officeDocument/2006/relationships/hyperlink" Target="https://podminky.urs.cz/item/CS_URS_2024_02/997013863" TargetMode="External" /><Relationship Id="rId80" Type="http://schemas.openxmlformats.org/officeDocument/2006/relationships/hyperlink" Target="https://podminky.urs.cz/item/CS_URS_2024_02/997221551" TargetMode="External" /><Relationship Id="rId81" Type="http://schemas.openxmlformats.org/officeDocument/2006/relationships/hyperlink" Target="https://podminky.urs.cz/item/CS_URS_2024_02/997221579" TargetMode="External" /><Relationship Id="rId82" Type="http://schemas.openxmlformats.org/officeDocument/2006/relationships/hyperlink" Target="https://podminky.urs.cz/item/CS_URS_2024_02/997221611" TargetMode="External" /><Relationship Id="rId83" Type="http://schemas.openxmlformats.org/officeDocument/2006/relationships/hyperlink" Target="https://podminky.urs.cz/item/CS_URS_2024_02/997221861" TargetMode="External" /><Relationship Id="rId84" Type="http://schemas.openxmlformats.org/officeDocument/2006/relationships/hyperlink" Target="https://podminky.urs.cz/item/CS_URS_2024_02/997221862" TargetMode="External" /><Relationship Id="rId85" Type="http://schemas.openxmlformats.org/officeDocument/2006/relationships/hyperlink" Target="https://podminky.urs.cz/item/CS_URS_2024_02/997221873" TargetMode="External" /><Relationship Id="rId86" Type="http://schemas.openxmlformats.org/officeDocument/2006/relationships/hyperlink" Target="https://podminky.urs.cz/item/CS_URS_2024_02/997221875" TargetMode="External" /><Relationship Id="rId87" Type="http://schemas.openxmlformats.org/officeDocument/2006/relationships/hyperlink" Target="https://podminky.urs.cz/item/CS_URS_2024_02/998225111" TargetMode="External" /><Relationship Id="rId88" Type="http://schemas.openxmlformats.org/officeDocument/2006/relationships/hyperlink" Target="https://podminky.urs.cz/item/CS_URS_2024_02/460791116" TargetMode="External" /><Relationship Id="rId8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102" TargetMode="External" /><Relationship Id="rId2" Type="http://schemas.openxmlformats.org/officeDocument/2006/relationships/hyperlink" Target="https://podminky.urs.cz/item/CS_URS_2024_02/121151113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51201" TargetMode="External" /><Relationship Id="rId6" Type="http://schemas.openxmlformats.org/officeDocument/2006/relationships/hyperlink" Target="https://podminky.urs.cz/item/CS_URS_2024_02/181351103" TargetMode="External" /><Relationship Id="rId7" Type="http://schemas.openxmlformats.org/officeDocument/2006/relationships/hyperlink" Target="https://podminky.urs.cz/item/CS_URS_2024_02/181411131" TargetMode="External" /><Relationship Id="rId8" Type="http://schemas.openxmlformats.org/officeDocument/2006/relationships/hyperlink" Target="https://podminky.urs.cz/item/CS_URS_2024_02/181951111" TargetMode="External" /><Relationship Id="rId9" Type="http://schemas.openxmlformats.org/officeDocument/2006/relationships/hyperlink" Target="https://podminky.urs.cz/item/CS_URS_2024_02/181951112" TargetMode="External" /><Relationship Id="rId10" Type="http://schemas.openxmlformats.org/officeDocument/2006/relationships/hyperlink" Target="https://podminky.urs.cz/item/CS_URS_2024_02/185804312" TargetMode="External" /><Relationship Id="rId11" Type="http://schemas.openxmlformats.org/officeDocument/2006/relationships/hyperlink" Target="https://podminky.urs.cz/item/CS_URS_2024_02/185851121" TargetMode="External" /><Relationship Id="rId12" Type="http://schemas.openxmlformats.org/officeDocument/2006/relationships/hyperlink" Target="https://podminky.urs.cz/item/CS_URS_2024_02/185851129" TargetMode="External" /><Relationship Id="rId13" Type="http://schemas.openxmlformats.org/officeDocument/2006/relationships/hyperlink" Target="https://podminky.urs.cz/item/CS_URS_2024_02/564871011" TargetMode="External" /><Relationship Id="rId14" Type="http://schemas.openxmlformats.org/officeDocument/2006/relationships/hyperlink" Target="https://podminky.urs.cz/item/CS_URS_2024_02/596211120" TargetMode="External" /><Relationship Id="rId15" Type="http://schemas.openxmlformats.org/officeDocument/2006/relationships/hyperlink" Target="https://podminky.urs.cz/item/CS_URS_2024_02/916231213" TargetMode="External" /><Relationship Id="rId16" Type="http://schemas.openxmlformats.org/officeDocument/2006/relationships/hyperlink" Target="https://podminky.urs.cz/item/CS_URS_2024_02/916231293" TargetMode="External" /><Relationship Id="rId17" Type="http://schemas.openxmlformats.org/officeDocument/2006/relationships/hyperlink" Target="https://podminky.urs.cz/item/CS_URS_2024_02/998223011" TargetMode="External" /><Relationship Id="rId1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4" TargetMode="External" /><Relationship Id="rId10" Type="http://schemas.openxmlformats.org/officeDocument/2006/relationships/hyperlink" Target="https://podminky.urs.cz/item/CS_URS_2024_02/132354202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51101101" TargetMode="External" /><Relationship Id="rId13" Type="http://schemas.openxmlformats.org/officeDocument/2006/relationships/hyperlink" Target="https://podminky.urs.cz/item/CS_URS_2024_02/151101111" TargetMode="External" /><Relationship Id="rId14" Type="http://schemas.openxmlformats.org/officeDocument/2006/relationships/hyperlink" Target="https://podminky.urs.cz/item/CS_URS_2024_02/162751117" TargetMode="External" /><Relationship Id="rId15" Type="http://schemas.openxmlformats.org/officeDocument/2006/relationships/hyperlink" Target="https://podminky.urs.cz/item/CS_URS_2024_02/167151111" TargetMode="External" /><Relationship Id="rId16" Type="http://schemas.openxmlformats.org/officeDocument/2006/relationships/hyperlink" Target="https://podminky.urs.cz/item/CS_URS_2024_02/171201231" TargetMode="External" /><Relationship Id="rId17" Type="http://schemas.openxmlformats.org/officeDocument/2006/relationships/hyperlink" Target="https://podminky.urs.cz/item/CS_URS_2024_02/174151101" TargetMode="External" /><Relationship Id="rId18" Type="http://schemas.openxmlformats.org/officeDocument/2006/relationships/hyperlink" Target="https://podminky.urs.cz/item/CS_URS_2024_02/175151101" TargetMode="External" /><Relationship Id="rId19" Type="http://schemas.openxmlformats.org/officeDocument/2006/relationships/hyperlink" Target="https://podminky.urs.cz/item/CS_URS_2024_02/451572111" TargetMode="External" /><Relationship Id="rId20" Type="http://schemas.openxmlformats.org/officeDocument/2006/relationships/hyperlink" Target="https://podminky.urs.cz/item/CS_URS_2024_02/452313161" TargetMode="External" /><Relationship Id="rId21" Type="http://schemas.openxmlformats.org/officeDocument/2006/relationships/hyperlink" Target="https://podminky.urs.cz/item/CS_URS_2024_02/850365121" TargetMode="External" /><Relationship Id="rId22" Type="http://schemas.openxmlformats.org/officeDocument/2006/relationships/hyperlink" Target="https://podminky.urs.cz/item/CS_URS_2024_02/852361122" TargetMode="External" /><Relationship Id="rId23" Type="http://schemas.openxmlformats.org/officeDocument/2006/relationships/hyperlink" Target="https://podminky.urs.cz/item/CS_URS_2024_02/857242122" TargetMode="External" /><Relationship Id="rId24" Type="http://schemas.openxmlformats.org/officeDocument/2006/relationships/hyperlink" Target="https://podminky.urs.cz/item/CS_URS_2024_02/857362122" TargetMode="External" /><Relationship Id="rId25" Type="http://schemas.openxmlformats.org/officeDocument/2006/relationships/hyperlink" Target="https://podminky.urs.cz/item/CS_URS_2024_02/857363131" TargetMode="External" /><Relationship Id="rId26" Type="http://schemas.openxmlformats.org/officeDocument/2006/relationships/hyperlink" Target="https://podminky.urs.cz/item/CS_URS_2024_02/857364122" TargetMode="External" /><Relationship Id="rId27" Type="http://schemas.openxmlformats.org/officeDocument/2006/relationships/hyperlink" Target="https://podminky.urs.cz/item/CS_URS_2024_02/871161141" TargetMode="External" /><Relationship Id="rId28" Type="http://schemas.openxmlformats.org/officeDocument/2006/relationships/hyperlink" Target="https://podminky.urs.cz/item/CS_URS_2024_02/891241112" TargetMode="External" /><Relationship Id="rId29" Type="http://schemas.openxmlformats.org/officeDocument/2006/relationships/hyperlink" Target="https://podminky.urs.cz/item/CS_URS_2024_02/891247112" TargetMode="External" /><Relationship Id="rId30" Type="http://schemas.openxmlformats.org/officeDocument/2006/relationships/hyperlink" Target="https://podminky.urs.cz/item/CS_URS_2024_02/891361112" TargetMode="External" /><Relationship Id="rId31" Type="http://schemas.openxmlformats.org/officeDocument/2006/relationships/hyperlink" Target="https://podminky.urs.cz/item/CS_URS_2024_02/892241111" TargetMode="External" /><Relationship Id="rId32" Type="http://schemas.openxmlformats.org/officeDocument/2006/relationships/hyperlink" Target="https://podminky.urs.cz/item/CS_URS_2024_02/892273122" TargetMode="External" /><Relationship Id="rId33" Type="http://schemas.openxmlformats.org/officeDocument/2006/relationships/hyperlink" Target="https://podminky.urs.cz/item/CS_URS_2024_02/892372111" TargetMode="External" /><Relationship Id="rId34" Type="http://schemas.openxmlformats.org/officeDocument/2006/relationships/hyperlink" Target="https://podminky.urs.cz/item/CS_URS_2024_02/892381111" TargetMode="External" /><Relationship Id="rId35" Type="http://schemas.openxmlformats.org/officeDocument/2006/relationships/hyperlink" Target="https://podminky.urs.cz/item/CS_URS_2024_02/892383122" TargetMode="External" /><Relationship Id="rId36" Type="http://schemas.openxmlformats.org/officeDocument/2006/relationships/hyperlink" Target="https://podminky.urs.cz/item/CS_URS_2024_02/899401112" TargetMode="External" /><Relationship Id="rId37" Type="http://schemas.openxmlformats.org/officeDocument/2006/relationships/hyperlink" Target="https://podminky.urs.cz/item/CS_URS_2024_02/899401113" TargetMode="External" /><Relationship Id="rId38" Type="http://schemas.openxmlformats.org/officeDocument/2006/relationships/hyperlink" Target="https://podminky.urs.cz/item/CS_URS_2024_02/899713111" TargetMode="External" /><Relationship Id="rId39" Type="http://schemas.openxmlformats.org/officeDocument/2006/relationships/hyperlink" Target="https://podminky.urs.cz/item/CS_URS_2024_02/899721111" TargetMode="External" /><Relationship Id="rId40" Type="http://schemas.openxmlformats.org/officeDocument/2006/relationships/hyperlink" Target="https://podminky.urs.cz/item/CS_URS_2024_02/899722111" TargetMode="External" /><Relationship Id="rId41" Type="http://schemas.openxmlformats.org/officeDocument/2006/relationships/hyperlink" Target="https://podminky.urs.cz/item/CS_URS_2024_02/916111122" TargetMode="External" /><Relationship Id="rId42" Type="http://schemas.openxmlformats.org/officeDocument/2006/relationships/hyperlink" Target="https://podminky.urs.cz/item/CS_URS_2024_02/997006511" TargetMode="External" /><Relationship Id="rId43" Type="http://schemas.openxmlformats.org/officeDocument/2006/relationships/hyperlink" Target="https://podminky.urs.cz/item/CS_URS_2024_02/997006512" TargetMode="External" /><Relationship Id="rId44" Type="http://schemas.openxmlformats.org/officeDocument/2006/relationships/hyperlink" Target="https://podminky.urs.cz/item/CS_URS_2024_02/997006519" TargetMode="External" /><Relationship Id="rId45" Type="http://schemas.openxmlformats.org/officeDocument/2006/relationships/hyperlink" Target="https://podminky.urs.cz/item/CS_URS_2024_02/997221611" TargetMode="External" /><Relationship Id="rId46" Type="http://schemas.openxmlformats.org/officeDocument/2006/relationships/hyperlink" Target="https://podminky.urs.cz/item/CS_URS_2024_02/997221873" TargetMode="External" /><Relationship Id="rId47" Type="http://schemas.openxmlformats.org/officeDocument/2006/relationships/hyperlink" Target="https://podminky.urs.cz/item/CS_URS_2024_02/997221875" TargetMode="External" /><Relationship Id="rId48" Type="http://schemas.openxmlformats.org/officeDocument/2006/relationships/hyperlink" Target="https://podminky.urs.cz/item/CS_URS_2024_02/998273102" TargetMode="External" /><Relationship Id="rId4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7412" TargetMode="External" /><Relationship Id="rId2" Type="http://schemas.openxmlformats.org/officeDocument/2006/relationships/hyperlink" Target="https://podminky.urs.cz/item/CS_URS_2024_02/113107423" TargetMode="External" /><Relationship Id="rId3" Type="http://schemas.openxmlformats.org/officeDocument/2006/relationships/hyperlink" Target="https://podminky.urs.cz/item/CS_URS_2024_02/113107443" TargetMode="External" /><Relationship Id="rId4" Type="http://schemas.openxmlformats.org/officeDocument/2006/relationships/hyperlink" Target="https://podminky.urs.cz/item/CS_URS_2024_02/115101201" TargetMode="External" /><Relationship Id="rId5" Type="http://schemas.openxmlformats.org/officeDocument/2006/relationships/hyperlink" Target="https://podminky.urs.cz/item/CS_URS_2024_02/115101301" TargetMode="External" /><Relationship Id="rId6" Type="http://schemas.openxmlformats.org/officeDocument/2006/relationships/hyperlink" Target="https://podminky.urs.cz/item/CS_URS_2024_02/119001402" TargetMode="External" /><Relationship Id="rId7" Type="http://schemas.openxmlformats.org/officeDocument/2006/relationships/hyperlink" Target="https://podminky.urs.cz/item/CS_URS_2024_02/119001421" TargetMode="External" /><Relationship Id="rId8" Type="http://schemas.openxmlformats.org/officeDocument/2006/relationships/hyperlink" Target="https://podminky.urs.cz/item/CS_URS_2024_02/132212132" TargetMode="External" /><Relationship Id="rId9" Type="http://schemas.openxmlformats.org/officeDocument/2006/relationships/hyperlink" Target="https://podminky.urs.cz/item/CS_URS_2024_02/132254205" TargetMode="External" /><Relationship Id="rId10" Type="http://schemas.openxmlformats.org/officeDocument/2006/relationships/hyperlink" Target="https://podminky.urs.cz/item/CS_URS_2024_02/132351253" TargetMode="External" /><Relationship Id="rId11" Type="http://schemas.openxmlformats.org/officeDocument/2006/relationships/hyperlink" Target="https://podminky.urs.cz/item/CS_URS_2024_02/139001101" TargetMode="External" /><Relationship Id="rId12" Type="http://schemas.openxmlformats.org/officeDocument/2006/relationships/hyperlink" Target="https://podminky.urs.cz/item/CS_URS_2024_02/139911123" TargetMode="External" /><Relationship Id="rId13" Type="http://schemas.openxmlformats.org/officeDocument/2006/relationships/hyperlink" Target="https://podminky.urs.cz/item/CS_URS_2024_02/151101101" TargetMode="External" /><Relationship Id="rId14" Type="http://schemas.openxmlformats.org/officeDocument/2006/relationships/hyperlink" Target="https://podminky.urs.cz/item/CS_URS_2024_02/151101102" TargetMode="External" /><Relationship Id="rId15" Type="http://schemas.openxmlformats.org/officeDocument/2006/relationships/hyperlink" Target="https://podminky.urs.cz/item/CS_URS_2024_02/151101103" TargetMode="External" /><Relationship Id="rId16" Type="http://schemas.openxmlformats.org/officeDocument/2006/relationships/hyperlink" Target="https://podminky.urs.cz/item/CS_URS_2024_02/151101111" TargetMode="External" /><Relationship Id="rId17" Type="http://schemas.openxmlformats.org/officeDocument/2006/relationships/hyperlink" Target="https://podminky.urs.cz/item/CS_URS_2024_02/151101112" TargetMode="External" /><Relationship Id="rId18" Type="http://schemas.openxmlformats.org/officeDocument/2006/relationships/hyperlink" Target="https://podminky.urs.cz/item/CS_URS_2024_02/151101113" TargetMode="External" /><Relationship Id="rId19" Type="http://schemas.openxmlformats.org/officeDocument/2006/relationships/hyperlink" Target="https://podminky.urs.cz/item/CS_URS_2024_02/162751117" TargetMode="External" /><Relationship Id="rId20" Type="http://schemas.openxmlformats.org/officeDocument/2006/relationships/hyperlink" Target="https://podminky.urs.cz/item/CS_URS_2024_02/167151111" TargetMode="External" /><Relationship Id="rId21" Type="http://schemas.openxmlformats.org/officeDocument/2006/relationships/hyperlink" Target="https://podminky.urs.cz/item/CS_URS_2024_02/171201231" TargetMode="External" /><Relationship Id="rId22" Type="http://schemas.openxmlformats.org/officeDocument/2006/relationships/hyperlink" Target="https://podminky.urs.cz/item/CS_URS_2024_02/174151101" TargetMode="External" /><Relationship Id="rId23" Type="http://schemas.openxmlformats.org/officeDocument/2006/relationships/hyperlink" Target="https://podminky.urs.cz/item/CS_URS_2024_02/175151101" TargetMode="External" /><Relationship Id="rId24" Type="http://schemas.openxmlformats.org/officeDocument/2006/relationships/hyperlink" Target="https://podminky.urs.cz/item/CS_URS_2024_02/359901111" TargetMode="External" /><Relationship Id="rId25" Type="http://schemas.openxmlformats.org/officeDocument/2006/relationships/hyperlink" Target="https://podminky.urs.cz/item/CS_URS_2024_02/359901211" TargetMode="External" /><Relationship Id="rId26" Type="http://schemas.openxmlformats.org/officeDocument/2006/relationships/hyperlink" Target="https://podminky.urs.cz/item/CS_URS_2024_02/451572111" TargetMode="External" /><Relationship Id="rId27" Type="http://schemas.openxmlformats.org/officeDocument/2006/relationships/hyperlink" Target="https://podminky.urs.cz/item/CS_URS_2024_02/452351111" TargetMode="External" /><Relationship Id="rId28" Type="http://schemas.openxmlformats.org/officeDocument/2006/relationships/hyperlink" Target="https://podminky.urs.cz/item/CS_URS_2024_02/452385111" TargetMode="External" /><Relationship Id="rId29" Type="http://schemas.openxmlformats.org/officeDocument/2006/relationships/hyperlink" Target="https://podminky.urs.cz/item/CS_URS_2024_02/566901123" TargetMode="External" /><Relationship Id="rId30" Type="http://schemas.openxmlformats.org/officeDocument/2006/relationships/hyperlink" Target="https://podminky.urs.cz/item/CS_URS_2024_02/566901162" TargetMode="External" /><Relationship Id="rId31" Type="http://schemas.openxmlformats.org/officeDocument/2006/relationships/hyperlink" Target="https://podminky.urs.cz/item/CS_URS_2024_02/572350112" TargetMode="External" /><Relationship Id="rId32" Type="http://schemas.openxmlformats.org/officeDocument/2006/relationships/hyperlink" Target="https://podminky.urs.cz/item/CS_URS_2024_02/831312121" TargetMode="External" /><Relationship Id="rId33" Type="http://schemas.openxmlformats.org/officeDocument/2006/relationships/hyperlink" Target="https://podminky.urs.cz/item/CS_URS_2024_02/831372121" TargetMode="External" /><Relationship Id="rId34" Type="http://schemas.openxmlformats.org/officeDocument/2006/relationships/hyperlink" Target="https://podminky.urs.cz/item/CS_URS_2024_02/837312221" TargetMode="External" /><Relationship Id="rId35" Type="http://schemas.openxmlformats.org/officeDocument/2006/relationships/hyperlink" Target="https://podminky.urs.cz/item/CS_URS_2024_02/837371221" TargetMode="External" /><Relationship Id="rId36" Type="http://schemas.openxmlformats.org/officeDocument/2006/relationships/hyperlink" Target="https://podminky.urs.cz/item/CS_URS_2024_02/871313121" TargetMode="External" /><Relationship Id="rId37" Type="http://schemas.openxmlformats.org/officeDocument/2006/relationships/hyperlink" Target="https://podminky.urs.cz/item/CS_URS_2024_02/877310310" TargetMode="External" /><Relationship Id="rId38" Type="http://schemas.openxmlformats.org/officeDocument/2006/relationships/hyperlink" Target="https://podminky.urs.cz/item/CS_URS_2024_02/877310320" TargetMode="External" /><Relationship Id="rId39" Type="http://schemas.openxmlformats.org/officeDocument/2006/relationships/hyperlink" Target="https://podminky.urs.cz/item/CS_URS_2024_02/877310330" TargetMode="External" /><Relationship Id="rId40" Type="http://schemas.openxmlformats.org/officeDocument/2006/relationships/hyperlink" Target="https://podminky.urs.cz/item/CS_URS_2024_02/892351111" TargetMode="External" /><Relationship Id="rId41" Type="http://schemas.openxmlformats.org/officeDocument/2006/relationships/hyperlink" Target="https://podminky.urs.cz/item/CS_URS_2024_02/892372111" TargetMode="External" /><Relationship Id="rId42" Type="http://schemas.openxmlformats.org/officeDocument/2006/relationships/hyperlink" Target="https://podminky.urs.cz/item/CS_URS_2024_02/892381111" TargetMode="External" /><Relationship Id="rId43" Type="http://schemas.openxmlformats.org/officeDocument/2006/relationships/hyperlink" Target="https://podminky.urs.cz/item/CS_URS_2024_02/894118001" TargetMode="External" /><Relationship Id="rId44" Type="http://schemas.openxmlformats.org/officeDocument/2006/relationships/hyperlink" Target="https://podminky.urs.cz/item/CS_URS_2024_02/894411121" TargetMode="External" /><Relationship Id="rId45" Type="http://schemas.openxmlformats.org/officeDocument/2006/relationships/hyperlink" Target="https://podminky.urs.cz/item/CS_URS_2024_02/899103112" TargetMode="External" /><Relationship Id="rId46" Type="http://schemas.openxmlformats.org/officeDocument/2006/relationships/hyperlink" Target="https://podminky.urs.cz/item/CS_URS_2024_02/899623141" TargetMode="External" /><Relationship Id="rId47" Type="http://schemas.openxmlformats.org/officeDocument/2006/relationships/hyperlink" Target="https://podminky.urs.cz/item/CS_URS_2024_02/916111122" TargetMode="External" /><Relationship Id="rId48" Type="http://schemas.openxmlformats.org/officeDocument/2006/relationships/hyperlink" Target="https://podminky.urs.cz/item/CS_URS_2024_02/919731122" TargetMode="External" /><Relationship Id="rId49" Type="http://schemas.openxmlformats.org/officeDocument/2006/relationships/hyperlink" Target="https://podminky.urs.cz/item/CS_URS_2024_02/977151123" TargetMode="External" /><Relationship Id="rId50" Type="http://schemas.openxmlformats.org/officeDocument/2006/relationships/hyperlink" Target="https://podminky.urs.cz/item/CS_URS_2024_02/977151128" TargetMode="External" /><Relationship Id="rId51" Type="http://schemas.openxmlformats.org/officeDocument/2006/relationships/hyperlink" Target="https://podminky.urs.cz/item/CS_URS_2024_02/997006511" TargetMode="External" /><Relationship Id="rId52" Type="http://schemas.openxmlformats.org/officeDocument/2006/relationships/hyperlink" Target="https://podminky.urs.cz/item/CS_URS_2024_02/997006512" TargetMode="External" /><Relationship Id="rId53" Type="http://schemas.openxmlformats.org/officeDocument/2006/relationships/hyperlink" Target="https://podminky.urs.cz/item/CS_URS_2024_02/997006519" TargetMode="External" /><Relationship Id="rId54" Type="http://schemas.openxmlformats.org/officeDocument/2006/relationships/hyperlink" Target="https://podminky.urs.cz/item/CS_URS_2024_02/997221611" TargetMode="External" /><Relationship Id="rId55" Type="http://schemas.openxmlformats.org/officeDocument/2006/relationships/hyperlink" Target="https://podminky.urs.cz/item/CS_URS_2024_02/997221873" TargetMode="External" /><Relationship Id="rId56" Type="http://schemas.openxmlformats.org/officeDocument/2006/relationships/hyperlink" Target="https://podminky.urs.cz/item/CS_URS_2024_02/997221875" TargetMode="External" /><Relationship Id="rId57" Type="http://schemas.openxmlformats.org/officeDocument/2006/relationships/hyperlink" Target="https://podminky.urs.cz/item/CS_URS_2024_02/998275101" TargetMode="External" /><Relationship Id="rId5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452205" TargetMode="External" /><Relationship Id="rId2" Type="http://schemas.openxmlformats.org/officeDocument/2006/relationships/hyperlink" Target="https://podminky.urs.cz/item/CS_URS_2024_02/162751117" TargetMode="External" /><Relationship Id="rId3" Type="http://schemas.openxmlformats.org/officeDocument/2006/relationships/hyperlink" Target="https://podminky.urs.cz/item/CS_URS_2024_02/162751137" TargetMode="External" /><Relationship Id="rId4" Type="http://schemas.openxmlformats.org/officeDocument/2006/relationships/hyperlink" Target="https://podminky.urs.cz/item/CS_URS_2024_02/167151101" TargetMode="External" /><Relationship Id="rId5" Type="http://schemas.openxmlformats.org/officeDocument/2006/relationships/hyperlink" Target="https://podminky.urs.cz/item/CS_URS_2024_02/17120123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4151101" TargetMode="External" /><Relationship Id="rId8" Type="http://schemas.openxmlformats.org/officeDocument/2006/relationships/hyperlink" Target="https://podminky.urs.cz/item/CS_URS_2024_02/174251101" TargetMode="External" /><Relationship Id="rId9" Type="http://schemas.openxmlformats.org/officeDocument/2006/relationships/hyperlink" Target="https://podminky.urs.cz/item/CS_URS_2024_02/181951113" TargetMode="External" /><Relationship Id="rId10" Type="http://schemas.openxmlformats.org/officeDocument/2006/relationships/hyperlink" Target="https://podminky.urs.cz/item/CS_URS_2024_02/184102116" TargetMode="External" /><Relationship Id="rId11" Type="http://schemas.openxmlformats.org/officeDocument/2006/relationships/hyperlink" Target="https://podminky.urs.cz/item/CS_URS_2024_02/184215133" TargetMode="External" /><Relationship Id="rId12" Type="http://schemas.openxmlformats.org/officeDocument/2006/relationships/hyperlink" Target="https://podminky.urs.cz/item/CS_URS_2024_02/184911421" TargetMode="External" /><Relationship Id="rId13" Type="http://schemas.openxmlformats.org/officeDocument/2006/relationships/hyperlink" Target="https://podminky.urs.cz/item/CS_URS_2024_02/185802113" TargetMode="External" /><Relationship Id="rId14" Type="http://schemas.openxmlformats.org/officeDocument/2006/relationships/hyperlink" Target="https://podminky.urs.cz/item/CS_URS_2024_02/185802114" TargetMode="External" /><Relationship Id="rId15" Type="http://schemas.openxmlformats.org/officeDocument/2006/relationships/hyperlink" Target="https://podminky.urs.cz/item/CS_URS_2024_02/185804312" TargetMode="External" /><Relationship Id="rId16" Type="http://schemas.openxmlformats.org/officeDocument/2006/relationships/hyperlink" Target="https://podminky.urs.cz/item/CS_URS_2024_02/185851121" TargetMode="External" /><Relationship Id="rId17" Type="http://schemas.openxmlformats.org/officeDocument/2006/relationships/hyperlink" Target="https://podminky.urs.cz/item/CS_URS_2024_02/185851129" TargetMode="External" /><Relationship Id="rId18" Type="http://schemas.openxmlformats.org/officeDocument/2006/relationships/hyperlink" Target="https://podminky.urs.cz/item/CS_URS_2024_02/998225111" TargetMode="External" /><Relationship Id="rId19" Type="http://schemas.openxmlformats.org/officeDocument/2006/relationships/hyperlink" Target="https://podminky.urs.cz/item/CS_URS_2024_02/998231311" TargetMode="External" /><Relationship Id="rId20" Type="http://schemas.openxmlformats.org/officeDocument/2006/relationships/hyperlink" Target="https://podminky.urs.cz/item/CS_URS_2024_02/184806111" TargetMode="External" /><Relationship Id="rId21" Type="http://schemas.openxmlformats.org/officeDocument/2006/relationships/hyperlink" Target="https://podminky.urs.cz/item/CS_URS_2024_02/185804213" TargetMode="External" /><Relationship Id="rId22" Type="http://schemas.openxmlformats.org/officeDocument/2006/relationships/hyperlink" Target="https://podminky.urs.cz/item/CS_URS_2024_02/185802113" TargetMode="External" /><Relationship Id="rId23" Type="http://schemas.openxmlformats.org/officeDocument/2006/relationships/hyperlink" Target="https://podminky.urs.cz/item/CS_URS_2024_02/185804312" TargetMode="External" /><Relationship Id="rId24" Type="http://schemas.openxmlformats.org/officeDocument/2006/relationships/hyperlink" Target="https://podminky.urs.cz/item/CS_URS_2024_02/185851121" TargetMode="External" /><Relationship Id="rId25" Type="http://schemas.openxmlformats.org/officeDocument/2006/relationships/hyperlink" Target="https://podminky.urs.cz/item/CS_URS_2024_02/185851129" TargetMode="External" /><Relationship Id="rId26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012025018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PŘESTAVBA ŽELEZNIČNÍHO UZLU BRNO - PRODLOUŽENÍ UL. KALOVÁ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ROUND(SUM(AS55:AS69),2)</f>
        <v>0</v>
      </c>
      <c r="AT54" s="108">
        <f>ROUND(SUM(AV54:AW54),2)</f>
        <v>0</v>
      </c>
      <c r="AU54" s="109">
        <f>ROUND(SUM(AU55:AU69),5)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ROUND(SUM(AZ55:AZ69),2)</f>
        <v>0</v>
      </c>
      <c r="BA54" s="108">
        <f>ROUND(SUM(BA55:BA69),2)</f>
        <v>0</v>
      </c>
      <c r="BB54" s="108">
        <f>ROUND(SUM(BB55:BB69),2)</f>
        <v>0</v>
      </c>
      <c r="BC54" s="108">
        <f>ROUND(SUM(BC55:BC69),2)</f>
        <v>0</v>
      </c>
      <c r="BD54" s="110">
        <f>ROUND(SUM(BD55:BD69),2)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001 - Vedlejší rozpočt...'!J30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'SO 001 - Vedlejší rozpočt...'!P85</f>
        <v>0</v>
      </c>
      <c r="AV55" s="122">
        <f>'SO 001 - Vedlejší rozpočt...'!J33</f>
        <v>0</v>
      </c>
      <c r="AW55" s="122">
        <f>'SO 001 - Vedlejší rozpočt...'!J34</f>
        <v>0</v>
      </c>
      <c r="AX55" s="122">
        <f>'SO 001 - Vedlejší rozpočt...'!J35</f>
        <v>0</v>
      </c>
      <c r="AY55" s="122">
        <f>'SO 001 - Vedlejší rozpočt...'!J36</f>
        <v>0</v>
      </c>
      <c r="AZ55" s="122">
        <f>'SO 001 - Vedlejší rozpočt...'!F33</f>
        <v>0</v>
      </c>
      <c r="BA55" s="122">
        <f>'SO 001 - Vedlejší rozpočt...'!F34</f>
        <v>0</v>
      </c>
      <c r="BB55" s="122">
        <f>'SO 001 - Vedlejší rozpočt...'!F35</f>
        <v>0</v>
      </c>
      <c r="BC55" s="122">
        <f>'SO 001 - Vedlejší rozpočt...'!F36</f>
        <v>0</v>
      </c>
      <c r="BD55" s="124">
        <f>'SO 001 - Vedlejší rozpočt...'!F37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37.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06-06-66 - Veřejné osv...'!J30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'SO 06-06-66 - Veřejné osv...'!P90</f>
        <v>0</v>
      </c>
      <c r="AV56" s="122">
        <f>'SO 06-06-66 - Veřejné osv...'!J33</f>
        <v>0</v>
      </c>
      <c r="AW56" s="122">
        <f>'SO 06-06-66 - Veřejné osv...'!J34</f>
        <v>0</v>
      </c>
      <c r="AX56" s="122">
        <f>'SO 06-06-66 - Veřejné osv...'!J35</f>
        <v>0</v>
      </c>
      <c r="AY56" s="122">
        <f>'SO 06-06-66 - Veřejné osv...'!J36</f>
        <v>0</v>
      </c>
      <c r="AZ56" s="122">
        <f>'SO 06-06-66 - Veřejné osv...'!F33</f>
        <v>0</v>
      </c>
      <c r="BA56" s="122">
        <f>'SO 06-06-66 - Veřejné osv...'!F34</f>
        <v>0</v>
      </c>
      <c r="BB56" s="122">
        <f>'SO 06-06-66 - Veřejné osv...'!F35</f>
        <v>0</v>
      </c>
      <c r="BC56" s="122">
        <f>'SO 06-06-66 - Veřejné osv...'!F36</f>
        <v>0</v>
      </c>
      <c r="BD56" s="124">
        <f>'SO 06-06-66 - Veřejné osv...'!F37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24.7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06-15-64 - Kabelovod v...'!J30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'SO 06-15-64 - Kabelovod v...'!P79</f>
        <v>0</v>
      </c>
      <c r="AV57" s="122">
        <f>'SO 06-15-64 - Kabelovod v...'!J33</f>
        <v>0</v>
      </c>
      <c r="AW57" s="122">
        <f>'SO 06-15-64 - Kabelovod v...'!J34</f>
        <v>0</v>
      </c>
      <c r="AX57" s="122">
        <f>'SO 06-15-64 - Kabelovod v...'!J35</f>
        <v>0</v>
      </c>
      <c r="AY57" s="122">
        <f>'SO 06-15-64 - Kabelovod v...'!J36</f>
        <v>0</v>
      </c>
      <c r="AZ57" s="122">
        <f>'SO 06-15-64 - Kabelovod v...'!F33</f>
        <v>0</v>
      </c>
      <c r="BA57" s="122">
        <f>'SO 06-15-64 - Kabelovod v...'!F34</f>
        <v>0</v>
      </c>
      <c r="BB57" s="122">
        <f>'SO 06-15-64 - Kabelovod v...'!F35</f>
        <v>0</v>
      </c>
      <c r="BC57" s="122">
        <f>'SO 06-15-64 - Kabelovod v...'!F36</f>
        <v>0</v>
      </c>
      <c r="BD57" s="124">
        <f>'SO 06-15-64 - Kabelovod v...'!F37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7" customFormat="1" ht="24.75" customHeight="1">
      <c r="A58" s="113" t="s">
        <v>73</v>
      </c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87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'SO 06-18-137.1 - Větev 4 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'SO 06-18-137.1 - Větev 4 ...'!P90</f>
        <v>0</v>
      </c>
      <c r="AV58" s="122">
        <f>'SO 06-18-137.1 - Větev 4 ...'!J33</f>
        <v>0</v>
      </c>
      <c r="AW58" s="122">
        <f>'SO 06-18-137.1 - Větev 4 ...'!J34</f>
        <v>0</v>
      </c>
      <c r="AX58" s="122">
        <f>'SO 06-18-137.1 - Větev 4 ...'!J35</f>
        <v>0</v>
      </c>
      <c r="AY58" s="122">
        <f>'SO 06-18-137.1 - Větev 4 ...'!J36</f>
        <v>0</v>
      </c>
      <c r="AZ58" s="122">
        <f>'SO 06-18-137.1 - Větev 4 ...'!F33</f>
        <v>0</v>
      </c>
      <c r="BA58" s="122">
        <f>'SO 06-18-137.1 - Větev 4 ...'!F34</f>
        <v>0</v>
      </c>
      <c r="BB58" s="122">
        <f>'SO 06-18-137.1 - Větev 4 ...'!F35</f>
        <v>0</v>
      </c>
      <c r="BC58" s="122">
        <f>'SO 06-18-137.1 - Větev 4 ...'!F36</f>
        <v>0</v>
      </c>
      <c r="BD58" s="124">
        <f>'SO 06-18-137.1 - Větev 4 ...'!F37</f>
        <v>0</v>
      </c>
      <c r="BE58" s="7"/>
      <c r="BT58" s="125" t="s">
        <v>77</v>
      </c>
      <c r="BV58" s="125" t="s">
        <v>71</v>
      </c>
      <c r="BW58" s="125" t="s">
        <v>88</v>
      </c>
      <c r="BX58" s="125" t="s">
        <v>5</v>
      </c>
      <c r="CL58" s="125" t="s">
        <v>19</v>
      </c>
      <c r="CM58" s="125" t="s">
        <v>79</v>
      </c>
    </row>
    <row r="59" s="7" customFormat="1" ht="24.75" customHeight="1">
      <c r="A59" s="113" t="s">
        <v>73</v>
      </c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'SO 06-18-137.2 - Větev 4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1">
        <v>0</v>
      </c>
      <c r="AT59" s="122">
        <f>ROUND(SUM(AV59:AW59),2)</f>
        <v>0</v>
      </c>
      <c r="AU59" s="123">
        <f>'SO 06-18-137.2 - Větev 4 ...'!P84</f>
        <v>0</v>
      </c>
      <c r="AV59" s="122">
        <f>'SO 06-18-137.2 - Větev 4 ...'!J33</f>
        <v>0</v>
      </c>
      <c r="AW59" s="122">
        <f>'SO 06-18-137.2 - Větev 4 ...'!J34</f>
        <v>0</v>
      </c>
      <c r="AX59" s="122">
        <f>'SO 06-18-137.2 - Větev 4 ...'!J35</f>
        <v>0</v>
      </c>
      <c r="AY59" s="122">
        <f>'SO 06-18-137.2 - Větev 4 ...'!J36</f>
        <v>0</v>
      </c>
      <c r="AZ59" s="122">
        <f>'SO 06-18-137.2 - Větev 4 ...'!F33</f>
        <v>0</v>
      </c>
      <c r="BA59" s="122">
        <f>'SO 06-18-137.2 - Větev 4 ...'!F34</f>
        <v>0</v>
      </c>
      <c r="BB59" s="122">
        <f>'SO 06-18-137.2 - Větev 4 ...'!F35</f>
        <v>0</v>
      </c>
      <c r="BC59" s="122">
        <f>'SO 06-18-137.2 - Větev 4 ...'!F36</f>
        <v>0</v>
      </c>
      <c r="BD59" s="124">
        <f>'SO 06-18-137.2 - Větev 4 ...'!F37</f>
        <v>0</v>
      </c>
      <c r="BE59" s="7"/>
      <c r="BT59" s="125" t="s">
        <v>77</v>
      </c>
      <c r="BV59" s="125" t="s">
        <v>71</v>
      </c>
      <c r="BW59" s="125" t="s">
        <v>91</v>
      </c>
      <c r="BX59" s="125" t="s">
        <v>5</v>
      </c>
      <c r="CL59" s="125" t="s">
        <v>19</v>
      </c>
      <c r="CM59" s="125" t="s">
        <v>79</v>
      </c>
    </row>
    <row r="60" s="7" customFormat="1" ht="24.75" customHeight="1">
      <c r="A60" s="113" t="s">
        <v>73</v>
      </c>
      <c r="B60" s="114"/>
      <c r="C60" s="115"/>
      <c r="D60" s="116" t="s">
        <v>92</v>
      </c>
      <c r="E60" s="116"/>
      <c r="F60" s="116"/>
      <c r="G60" s="116"/>
      <c r="H60" s="116"/>
      <c r="I60" s="117"/>
      <c r="J60" s="116" t="s">
        <v>93</v>
      </c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8">
        <f>'SO 06-22-206 - Větev 4-1....'!J30</f>
        <v>0</v>
      </c>
      <c r="AH60" s="117"/>
      <c r="AI60" s="117"/>
      <c r="AJ60" s="117"/>
      <c r="AK60" s="117"/>
      <c r="AL60" s="117"/>
      <c r="AM60" s="117"/>
      <c r="AN60" s="118">
        <f>SUM(AG60,AT60)</f>
        <v>0</v>
      </c>
      <c r="AO60" s="117"/>
      <c r="AP60" s="117"/>
      <c r="AQ60" s="119" t="s">
        <v>76</v>
      </c>
      <c r="AR60" s="120"/>
      <c r="AS60" s="121">
        <v>0</v>
      </c>
      <c r="AT60" s="122">
        <f>ROUND(SUM(AV60:AW60),2)</f>
        <v>0</v>
      </c>
      <c r="AU60" s="123">
        <f>'SO 06-22-206 - Větev 4-1....'!P89</f>
        <v>0</v>
      </c>
      <c r="AV60" s="122">
        <f>'SO 06-22-206 - Větev 4-1....'!J33</f>
        <v>0</v>
      </c>
      <c r="AW60" s="122">
        <f>'SO 06-22-206 - Větev 4-1....'!J34</f>
        <v>0</v>
      </c>
      <c r="AX60" s="122">
        <f>'SO 06-22-206 - Větev 4-1....'!J35</f>
        <v>0</v>
      </c>
      <c r="AY60" s="122">
        <f>'SO 06-22-206 - Větev 4-1....'!J36</f>
        <v>0</v>
      </c>
      <c r="AZ60" s="122">
        <f>'SO 06-22-206 - Větev 4-1....'!F33</f>
        <v>0</v>
      </c>
      <c r="BA60" s="122">
        <f>'SO 06-22-206 - Větev 4-1....'!F34</f>
        <v>0</v>
      </c>
      <c r="BB60" s="122">
        <f>'SO 06-22-206 - Větev 4-1....'!F35</f>
        <v>0</v>
      </c>
      <c r="BC60" s="122">
        <f>'SO 06-22-206 - Větev 4-1....'!F36</f>
        <v>0</v>
      </c>
      <c r="BD60" s="124">
        <f>'SO 06-22-206 - Větev 4-1....'!F37</f>
        <v>0</v>
      </c>
      <c r="BE60" s="7"/>
      <c r="BT60" s="125" t="s">
        <v>77</v>
      </c>
      <c r="BV60" s="125" t="s">
        <v>71</v>
      </c>
      <c r="BW60" s="125" t="s">
        <v>94</v>
      </c>
      <c r="BX60" s="125" t="s">
        <v>5</v>
      </c>
      <c r="CL60" s="125" t="s">
        <v>19</v>
      </c>
      <c r="CM60" s="125" t="s">
        <v>79</v>
      </c>
    </row>
    <row r="61" s="7" customFormat="1" ht="24.75" customHeight="1">
      <c r="A61" s="113" t="s">
        <v>73</v>
      </c>
      <c r="B61" s="114"/>
      <c r="C61" s="115"/>
      <c r="D61" s="116" t="s">
        <v>95</v>
      </c>
      <c r="E61" s="116"/>
      <c r="F61" s="116"/>
      <c r="G61" s="116"/>
      <c r="H61" s="116"/>
      <c r="I61" s="117"/>
      <c r="J61" s="116" t="s">
        <v>96</v>
      </c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8">
        <f>'SO 06-27-206 - Větev 4-1....'!J30</f>
        <v>0</v>
      </c>
      <c r="AH61" s="117"/>
      <c r="AI61" s="117"/>
      <c r="AJ61" s="117"/>
      <c r="AK61" s="117"/>
      <c r="AL61" s="117"/>
      <c r="AM61" s="117"/>
      <c r="AN61" s="118">
        <f>SUM(AG61,AT61)</f>
        <v>0</v>
      </c>
      <c r="AO61" s="117"/>
      <c r="AP61" s="117"/>
      <c r="AQ61" s="119" t="s">
        <v>76</v>
      </c>
      <c r="AR61" s="120"/>
      <c r="AS61" s="121">
        <v>0</v>
      </c>
      <c r="AT61" s="122">
        <f>ROUND(SUM(AV61:AW61),2)</f>
        <v>0</v>
      </c>
      <c r="AU61" s="123">
        <f>'SO 06-27-206 - Větev 4-1....'!P89</f>
        <v>0</v>
      </c>
      <c r="AV61" s="122">
        <f>'SO 06-27-206 - Větev 4-1....'!J33</f>
        <v>0</v>
      </c>
      <c r="AW61" s="122">
        <f>'SO 06-27-206 - Větev 4-1....'!J34</f>
        <v>0</v>
      </c>
      <c r="AX61" s="122">
        <f>'SO 06-27-206 - Větev 4-1....'!J35</f>
        <v>0</v>
      </c>
      <c r="AY61" s="122">
        <f>'SO 06-27-206 - Větev 4-1....'!J36</f>
        <v>0</v>
      </c>
      <c r="AZ61" s="122">
        <f>'SO 06-27-206 - Větev 4-1....'!F33</f>
        <v>0</v>
      </c>
      <c r="BA61" s="122">
        <f>'SO 06-27-206 - Větev 4-1....'!F34</f>
        <v>0</v>
      </c>
      <c r="BB61" s="122">
        <f>'SO 06-27-206 - Větev 4-1....'!F35</f>
        <v>0</v>
      </c>
      <c r="BC61" s="122">
        <f>'SO 06-27-206 - Větev 4-1....'!F36</f>
        <v>0</v>
      </c>
      <c r="BD61" s="124">
        <f>'SO 06-27-206 - Větev 4-1....'!F37</f>
        <v>0</v>
      </c>
      <c r="BE61" s="7"/>
      <c r="BT61" s="125" t="s">
        <v>77</v>
      </c>
      <c r="BV61" s="125" t="s">
        <v>71</v>
      </c>
      <c r="BW61" s="125" t="s">
        <v>97</v>
      </c>
      <c r="BX61" s="125" t="s">
        <v>5</v>
      </c>
      <c r="CL61" s="125" t="s">
        <v>19</v>
      </c>
      <c r="CM61" s="125" t="s">
        <v>79</v>
      </c>
    </row>
    <row r="62" s="7" customFormat="1" ht="24.75" customHeight="1">
      <c r="A62" s="113" t="s">
        <v>73</v>
      </c>
      <c r="B62" s="114"/>
      <c r="C62" s="115"/>
      <c r="D62" s="116" t="s">
        <v>98</v>
      </c>
      <c r="E62" s="116"/>
      <c r="F62" s="116"/>
      <c r="G62" s="116"/>
      <c r="H62" s="116"/>
      <c r="I62" s="117"/>
      <c r="J62" s="116" t="s">
        <v>99</v>
      </c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8">
        <f>'SO 06-39-06 - Sadové úpra...'!J30</f>
        <v>0</v>
      </c>
      <c r="AH62" s="117"/>
      <c r="AI62" s="117"/>
      <c r="AJ62" s="117"/>
      <c r="AK62" s="117"/>
      <c r="AL62" s="117"/>
      <c r="AM62" s="117"/>
      <c r="AN62" s="118">
        <f>SUM(AG62,AT62)</f>
        <v>0</v>
      </c>
      <c r="AO62" s="117"/>
      <c r="AP62" s="117"/>
      <c r="AQ62" s="119" t="s">
        <v>76</v>
      </c>
      <c r="AR62" s="120"/>
      <c r="AS62" s="121">
        <v>0</v>
      </c>
      <c r="AT62" s="122">
        <f>ROUND(SUM(AV62:AW62),2)</f>
        <v>0</v>
      </c>
      <c r="AU62" s="123">
        <f>'SO 06-39-06 - Sadové úpra...'!P83</f>
        <v>0</v>
      </c>
      <c r="AV62" s="122">
        <f>'SO 06-39-06 - Sadové úpra...'!J33</f>
        <v>0</v>
      </c>
      <c r="AW62" s="122">
        <f>'SO 06-39-06 - Sadové úpra...'!J34</f>
        <v>0</v>
      </c>
      <c r="AX62" s="122">
        <f>'SO 06-39-06 - Sadové úpra...'!J35</f>
        <v>0</v>
      </c>
      <c r="AY62" s="122">
        <f>'SO 06-39-06 - Sadové úpra...'!J36</f>
        <v>0</v>
      </c>
      <c r="AZ62" s="122">
        <f>'SO 06-39-06 - Sadové úpra...'!F33</f>
        <v>0</v>
      </c>
      <c r="BA62" s="122">
        <f>'SO 06-39-06 - Sadové úpra...'!F34</f>
        <v>0</v>
      </c>
      <c r="BB62" s="122">
        <f>'SO 06-39-06 - Sadové úpra...'!F35</f>
        <v>0</v>
      </c>
      <c r="BC62" s="122">
        <f>'SO 06-39-06 - Sadové úpra...'!F36</f>
        <v>0</v>
      </c>
      <c r="BD62" s="124">
        <f>'SO 06-39-06 - Sadové úpra...'!F37</f>
        <v>0</v>
      </c>
      <c r="BE62" s="7"/>
      <c r="BT62" s="125" t="s">
        <v>77</v>
      </c>
      <c r="BV62" s="125" t="s">
        <v>71</v>
      </c>
      <c r="BW62" s="125" t="s">
        <v>100</v>
      </c>
      <c r="BX62" s="125" t="s">
        <v>5</v>
      </c>
      <c r="CL62" s="125" t="s">
        <v>19</v>
      </c>
      <c r="CM62" s="125" t="s">
        <v>79</v>
      </c>
    </row>
    <row r="63" s="7" customFormat="1" ht="24.75" customHeight="1">
      <c r="A63" s="113" t="s">
        <v>73</v>
      </c>
      <c r="B63" s="114"/>
      <c r="C63" s="115"/>
      <c r="D63" s="116" t="s">
        <v>101</v>
      </c>
      <c r="E63" s="116"/>
      <c r="F63" s="116"/>
      <c r="G63" s="116"/>
      <c r="H63" s="116"/>
      <c r="I63" s="117"/>
      <c r="J63" s="116" t="s">
        <v>102</v>
      </c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8">
        <f>'SO 100.1 - Napojení místn...'!J30</f>
        <v>0</v>
      </c>
      <c r="AH63" s="117"/>
      <c r="AI63" s="117"/>
      <c r="AJ63" s="117"/>
      <c r="AK63" s="117"/>
      <c r="AL63" s="117"/>
      <c r="AM63" s="117"/>
      <c r="AN63" s="118">
        <f>SUM(AG63,AT63)</f>
        <v>0</v>
      </c>
      <c r="AO63" s="117"/>
      <c r="AP63" s="117"/>
      <c r="AQ63" s="119" t="s">
        <v>76</v>
      </c>
      <c r="AR63" s="120"/>
      <c r="AS63" s="121">
        <v>0</v>
      </c>
      <c r="AT63" s="122">
        <f>ROUND(SUM(AV63:AW63),2)</f>
        <v>0</v>
      </c>
      <c r="AU63" s="123">
        <f>'SO 100.1 - Napojení místn...'!P84</f>
        <v>0</v>
      </c>
      <c r="AV63" s="122">
        <f>'SO 100.1 - Napojení místn...'!J33</f>
        <v>0</v>
      </c>
      <c r="AW63" s="122">
        <f>'SO 100.1 - Napojení místn...'!J34</f>
        <v>0</v>
      </c>
      <c r="AX63" s="122">
        <f>'SO 100.1 - Napojení místn...'!J35</f>
        <v>0</v>
      </c>
      <c r="AY63" s="122">
        <f>'SO 100.1 - Napojení místn...'!J36</f>
        <v>0</v>
      </c>
      <c r="AZ63" s="122">
        <f>'SO 100.1 - Napojení místn...'!F33</f>
        <v>0</v>
      </c>
      <c r="BA63" s="122">
        <f>'SO 100.1 - Napojení místn...'!F34</f>
        <v>0</v>
      </c>
      <c r="BB63" s="122">
        <f>'SO 100.1 - Napojení místn...'!F35</f>
        <v>0</v>
      </c>
      <c r="BC63" s="122">
        <f>'SO 100.1 - Napojení místn...'!F36</f>
        <v>0</v>
      </c>
      <c r="BD63" s="124">
        <f>'SO 100.1 - Napojení místn...'!F37</f>
        <v>0</v>
      </c>
      <c r="BE63" s="7"/>
      <c r="BT63" s="125" t="s">
        <v>77</v>
      </c>
      <c r="BV63" s="125" t="s">
        <v>71</v>
      </c>
      <c r="BW63" s="125" t="s">
        <v>103</v>
      </c>
      <c r="BX63" s="125" t="s">
        <v>5</v>
      </c>
      <c r="CL63" s="125" t="s">
        <v>19</v>
      </c>
      <c r="CM63" s="125" t="s">
        <v>79</v>
      </c>
    </row>
    <row r="64" s="7" customFormat="1" ht="24.75" customHeight="1">
      <c r="A64" s="113" t="s">
        <v>73</v>
      </c>
      <c r="B64" s="114"/>
      <c r="C64" s="115"/>
      <c r="D64" s="116" t="s">
        <v>104</v>
      </c>
      <c r="E64" s="116"/>
      <c r="F64" s="116"/>
      <c r="G64" s="116"/>
      <c r="H64" s="116"/>
      <c r="I64" s="117"/>
      <c r="J64" s="116" t="s">
        <v>105</v>
      </c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8">
        <f>'SO 100.2 - Napojení místn...'!J30</f>
        <v>0</v>
      </c>
      <c r="AH64" s="117"/>
      <c r="AI64" s="117"/>
      <c r="AJ64" s="117"/>
      <c r="AK64" s="117"/>
      <c r="AL64" s="117"/>
      <c r="AM64" s="117"/>
      <c r="AN64" s="118">
        <f>SUM(AG64,AT64)</f>
        <v>0</v>
      </c>
      <c r="AO64" s="117"/>
      <c r="AP64" s="117"/>
      <c r="AQ64" s="119" t="s">
        <v>76</v>
      </c>
      <c r="AR64" s="120"/>
      <c r="AS64" s="121">
        <v>0</v>
      </c>
      <c r="AT64" s="122">
        <f>ROUND(SUM(AV64:AW64),2)</f>
        <v>0</v>
      </c>
      <c r="AU64" s="123">
        <f>'SO 100.2 - Napojení místn...'!P84</f>
        <v>0</v>
      </c>
      <c r="AV64" s="122">
        <f>'SO 100.2 - Napojení místn...'!J33</f>
        <v>0</v>
      </c>
      <c r="AW64" s="122">
        <f>'SO 100.2 - Napojení místn...'!J34</f>
        <v>0</v>
      </c>
      <c r="AX64" s="122">
        <f>'SO 100.2 - Napojení místn...'!J35</f>
        <v>0</v>
      </c>
      <c r="AY64" s="122">
        <f>'SO 100.2 - Napojení místn...'!J36</f>
        <v>0</v>
      </c>
      <c r="AZ64" s="122">
        <f>'SO 100.2 - Napojení místn...'!F33</f>
        <v>0</v>
      </c>
      <c r="BA64" s="122">
        <f>'SO 100.2 - Napojení místn...'!F34</f>
        <v>0</v>
      </c>
      <c r="BB64" s="122">
        <f>'SO 100.2 - Napojení místn...'!F35</f>
        <v>0</v>
      </c>
      <c r="BC64" s="122">
        <f>'SO 100.2 - Napojení místn...'!F36</f>
        <v>0</v>
      </c>
      <c r="BD64" s="124">
        <f>'SO 100.2 - Napojení místn...'!F37</f>
        <v>0</v>
      </c>
      <c r="BE64" s="7"/>
      <c r="BT64" s="125" t="s">
        <v>77</v>
      </c>
      <c r="BV64" s="125" t="s">
        <v>71</v>
      </c>
      <c r="BW64" s="125" t="s">
        <v>106</v>
      </c>
      <c r="BX64" s="125" t="s">
        <v>5</v>
      </c>
      <c r="CL64" s="125" t="s">
        <v>19</v>
      </c>
      <c r="CM64" s="125" t="s">
        <v>79</v>
      </c>
    </row>
    <row r="65" s="7" customFormat="1" ht="24.75" customHeight="1">
      <c r="A65" s="113" t="s">
        <v>73</v>
      </c>
      <c r="B65" s="114"/>
      <c r="C65" s="115"/>
      <c r="D65" s="116" t="s">
        <v>107</v>
      </c>
      <c r="E65" s="116"/>
      <c r="F65" s="116"/>
      <c r="G65" s="116"/>
      <c r="H65" s="116"/>
      <c r="I65" s="117"/>
      <c r="J65" s="116" t="s">
        <v>108</v>
      </c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8">
        <f>'SO 100.3 - Účelová komuni...'!J30</f>
        <v>0</v>
      </c>
      <c r="AH65" s="117"/>
      <c r="AI65" s="117"/>
      <c r="AJ65" s="117"/>
      <c r="AK65" s="117"/>
      <c r="AL65" s="117"/>
      <c r="AM65" s="117"/>
      <c r="AN65" s="118">
        <f>SUM(AG65,AT65)</f>
        <v>0</v>
      </c>
      <c r="AO65" s="117"/>
      <c r="AP65" s="117"/>
      <c r="AQ65" s="119" t="s">
        <v>76</v>
      </c>
      <c r="AR65" s="120"/>
      <c r="AS65" s="121">
        <v>0</v>
      </c>
      <c r="AT65" s="122">
        <f>ROUND(SUM(AV65:AW65),2)</f>
        <v>0</v>
      </c>
      <c r="AU65" s="123">
        <f>'SO 100.3 - Účelová komuni...'!P84</f>
        <v>0</v>
      </c>
      <c r="AV65" s="122">
        <f>'SO 100.3 - Účelová komuni...'!J33</f>
        <v>0</v>
      </c>
      <c r="AW65" s="122">
        <f>'SO 100.3 - Účelová komuni...'!J34</f>
        <v>0</v>
      </c>
      <c r="AX65" s="122">
        <f>'SO 100.3 - Účelová komuni...'!J35</f>
        <v>0</v>
      </c>
      <c r="AY65" s="122">
        <f>'SO 100.3 - Účelová komuni...'!J36</f>
        <v>0</v>
      </c>
      <c r="AZ65" s="122">
        <f>'SO 100.3 - Účelová komuni...'!F33</f>
        <v>0</v>
      </c>
      <c r="BA65" s="122">
        <f>'SO 100.3 - Účelová komuni...'!F34</f>
        <v>0</v>
      </c>
      <c r="BB65" s="122">
        <f>'SO 100.3 - Účelová komuni...'!F35</f>
        <v>0</v>
      </c>
      <c r="BC65" s="122">
        <f>'SO 100.3 - Účelová komuni...'!F36</f>
        <v>0</v>
      </c>
      <c r="BD65" s="124">
        <f>'SO 100.3 - Účelová komuni...'!F37</f>
        <v>0</v>
      </c>
      <c r="BE65" s="7"/>
      <c r="BT65" s="125" t="s">
        <v>77</v>
      </c>
      <c r="BV65" s="125" t="s">
        <v>71</v>
      </c>
      <c r="BW65" s="125" t="s">
        <v>109</v>
      </c>
      <c r="BX65" s="125" t="s">
        <v>5</v>
      </c>
      <c r="CL65" s="125" t="s">
        <v>19</v>
      </c>
      <c r="CM65" s="125" t="s">
        <v>79</v>
      </c>
    </row>
    <row r="66" s="7" customFormat="1" ht="24.75" customHeight="1">
      <c r="A66" s="113" t="s">
        <v>73</v>
      </c>
      <c r="B66" s="114"/>
      <c r="C66" s="115"/>
      <c r="D66" s="116" t="s">
        <v>110</v>
      </c>
      <c r="E66" s="116"/>
      <c r="F66" s="116"/>
      <c r="G66" s="116"/>
      <c r="H66" s="116"/>
      <c r="I66" s="117"/>
      <c r="J66" s="116" t="s">
        <v>111</v>
      </c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8">
        <f>'SO 101.1 - Dočasné napoje...'!J30</f>
        <v>0</v>
      </c>
      <c r="AH66" s="117"/>
      <c r="AI66" s="117"/>
      <c r="AJ66" s="117"/>
      <c r="AK66" s="117"/>
      <c r="AL66" s="117"/>
      <c r="AM66" s="117"/>
      <c r="AN66" s="118">
        <f>SUM(AG66,AT66)</f>
        <v>0</v>
      </c>
      <c r="AO66" s="117"/>
      <c r="AP66" s="117"/>
      <c r="AQ66" s="119" t="s">
        <v>76</v>
      </c>
      <c r="AR66" s="120"/>
      <c r="AS66" s="121">
        <v>0</v>
      </c>
      <c r="AT66" s="122">
        <f>ROUND(SUM(AV66:AW66),2)</f>
        <v>0</v>
      </c>
      <c r="AU66" s="123">
        <f>'SO 101.1 - Dočasné napoje...'!P84</f>
        <v>0</v>
      </c>
      <c r="AV66" s="122">
        <f>'SO 101.1 - Dočasné napoje...'!J33</f>
        <v>0</v>
      </c>
      <c r="AW66" s="122">
        <f>'SO 101.1 - Dočasné napoje...'!J34</f>
        <v>0</v>
      </c>
      <c r="AX66" s="122">
        <f>'SO 101.1 - Dočasné napoje...'!J35</f>
        <v>0</v>
      </c>
      <c r="AY66" s="122">
        <f>'SO 101.1 - Dočasné napoje...'!J36</f>
        <v>0</v>
      </c>
      <c r="AZ66" s="122">
        <f>'SO 101.1 - Dočasné napoje...'!F33</f>
        <v>0</v>
      </c>
      <c r="BA66" s="122">
        <f>'SO 101.1 - Dočasné napoje...'!F34</f>
        <v>0</v>
      </c>
      <c r="BB66" s="122">
        <f>'SO 101.1 - Dočasné napoje...'!F35</f>
        <v>0</v>
      </c>
      <c r="BC66" s="122">
        <f>'SO 101.1 - Dočasné napoje...'!F36</f>
        <v>0</v>
      </c>
      <c r="BD66" s="124">
        <f>'SO 101.1 - Dočasné napoje...'!F37</f>
        <v>0</v>
      </c>
      <c r="BE66" s="7"/>
      <c r="BT66" s="125" t="s">
        <v>77</v>
      </c>
      <c r="BV66" s="125" t="s">
        <v>71</v>
      </c>
      <c r="BW66" s="125" t="s">
        <v>112</v>
      </c>
      <c r="BX66" s="125" t="s">
        <v>5</v>
      </c>
      <c r="CL66" s="125" t="s">
        <v>19</v>
      </c>
      <c r="CM66" s="125" t="s">
        <v>79</v>
      </c>
    </row>
    <row r="67" s="7" customFormat="1" ht="24.75" customHeight="1">
      <c r="A67" s="113" t="s">
        <v>73</v>
      </c>
      <c r="B67" s="114"/>
      <c r="C67" s="115"/>
      <c r="D67" s="116" t="s">
        <v>113</v>
      </c>
      <c r="E67" s="116"/>
      <c r="F67" s="116"/>
      <c r="G67" s="116"/>
      <c r="H67" s="116"/>
      <c r="I67" s="117"/>
      <c r="J67" s="116" t="s">
        <v>114</v>
      </c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8">
        <f>'SO 101.1b - Dočasné napoj...'!J30</f>
        <v>0</v>
      </c>
      <c r="AH67" s="117"/>
      <c r="AI67" s="117"/>
      <c r="AJ67" s="117"/>
      <c r="AK67" s="117"/>
      <c r="AL67" s="117"/>
      <c r="AM67" s="117"/>
      <c r="AN67" s="118">
        <f>SUM(AG67,AT67)</f>
        <v>0</v>
      </c>
      <c r="AO67" s="117"/>
      <c r="AP67" s="117"/>
      <c r="AQ67" s="119" t="s">
        <v>76</v>
      </c>
      <c r="AR67" s="120"/>
      <c r="AS67" s="121">
        <v>0</v>
      </c>
      <c r="AT67" s="122">
        <f>ROUND(SUM(AV67:AW67),2)</f>
        <v>0</v>
      </c>
      <c r="AU67" s="123">
        <f>'SO 101.1b - Dočasné napoj...'!P88</f>
        <v>0</v>
      </c>
      <c r="AV67" s="122">
        <f>'SO 101.1b - Dočasné napoj...'!J33</f>
        <v>0</v>
      </c>
      <c r="AW67" s="122">
        <f>'SO 101.1b - Dočasné napoj...'!J34</f>
        <v>0</v>
      </c>
      <c r="AX67" s="122">
        <f>'SO 101.1b - Dočasné napoj...'!J35</f>
        <v>0</v>
      </c>
      <c r="AY67" s="122">
        <f>'SO 101.1b - Dočasné napoj...'!J36</f>
        <v>0</v>
      </c>
      <c r="AZ67" s="122">
        <f>'SO 101.1b - Dočasné napoj...'!F33</f>
        <v>0</v>
      </c>
      <c r="BA67" s="122">
        <f>'SO 101.1b - Dočasné napoj...'!F34</f>
        <v>0</v>
      </c>
      <c r="BB67" s="122">
        <f>'SO 101.1b - Dočasné napoj...'!F35</f>
        <v>0</v>
      </c>
      <c r="BC67" s="122">
        <f>'SO 101.1b - Dočasné napoj...'!F36</f>
        <v>0</v>
      </c>
      <c r="BD67" s="124">
        <f>'SO 101.1b - Dočasné napoj...'!F37</f>
        <v>0</v>
      </c>
      <c r="BE67" s="7"/>
      <c r="BT67" s="125" t="s">
        <v>77</v>
      </c>
      <c r="BV67" s="125" t="s">
        <v>71</v>
      </c>
      <c r="BW67" s="125" t="s">
        <v>115</v>
      </c>
      <c r="BX67" s="125" t="s">
        <v>5</v>
      </c>
      <c r="CL67" s="125" t="s">
        <v>19</v>
      </c>
      <c r="CM67" s="125" t="s">
        <v>79</v>
      </c>
    </row>
    <row r="68" s="7" customFormat="1" ht="24.75" customHeight="1">
      <c r="A68" s="113" t="s">
        <v>73</v>
      </c>
      <c r="B68" s="114"/>
      <c r="C68" s="115"/>
      <c r="D68" s="116" t="s">
        <v>116</v>
      </c>
      <c r="E68" s="116"/>
      <c r="F68" s="116"/>
      <c r="G68" s="116"/>
      <c r="H68" s="116"/>
      <c r="I68" s="117"/>
      <c r="J68" s="116" t="s">
        <v>117</v>
      </c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8">
        <f>'SO 101.2 - Dočasné napoje...'!J30</f>
        <v>0</v>
      </c>
      <c r="AH68" s="117"/>
      <c r="AI68" s="117"/>
      <c r="AJ68" s="117"/>
      <c r="AK68" s="117"/>
      <c r="AL68" s="117"/>
      <c r="AM68" s="117"/>
      <c r="AN68" s="118">
        <f>SUM(AG68,AT68)</f>
        <v>0</v>
      </c>
      <c r="AO68" s="117"/>
      <c r="AP68" s="117"/>
      <c r="AQ68" s="119" t="s">
        <v>76</v>
      </c>
      <c r="AR68" s="120"/>
      <c r="AS68" s="121">
        <v>0</v>
      </c>
      <c r="AT68" s="122">
        <f>ROUND(SUM(AV68:AW68),2)</f>
        <v>0</v>
      </c>
      <c r="AU68" s="123">
        <f>'SO 101.2 - Dočasné napoje...'!P84</f>
        <v>0</v>
      </c>
      <c r="AV68" s="122">
        <f>'SO 101.2 - Dočasné napoje...'!J33</f>
        <v>0</v>
      </c>
      <c r="AW68" s="122">
        <f>'SO 101.2 - Dočasné napoje...'!J34</f>
        <v>0</v>
      </c>
      <c r="AX68" s="122">
        <f>'SO 101.2 - Dočasné napoje...'!J35</f>
        <v>0</v>
      </c>
      <c r="AY68" s="122">
        <f>'SO 101.2 - Dočasné napoje...'!J36</f>
        <v>0</v>
      </c>
      <c r="AZ68" s="122">
        <f>'SO 101.2 - Dočasné napoje...'!F33</f>
        <v>0</v>
      </c>
      <c r="BA68" s="122">
        <f>'SO 101.2 - Dočasné napoje...'!F34</f>
        <v>0</v>
      </c>
      <c r="BB68" s="122">
        <f>'SO 101.2 - Dočasné napoje...'!F35</f>
        <v>0</v>
      </c>
      <c r="BC68" s="122">
        <f>'SO 101.2 - Dočasné napoje...'!F36</f>
        <v>0</v>
      </c>
      <c r="BD68" s="124">
        <f>'SO 101.2 - Dočasné napoje...'!F37</f>
        <v>0</v>
      </c>
      <c r="BE68" s="7"/>
      <c r="BT68" s="125" t="s">
        <v>77</v>
      </c>
      <c r="BV68" s="125" t="s">
        <v>71</v>
      </c>
      <c r="BW68" s="125" t="s">
        <v>118</v>
      </c>
      <c r="BX68" s="125" t="s">
        <v>5</v>
      </c>
      <c r="CL68" s="125" t="s">
        <v>19</v>
      </c>
      <c r="CM68" s="125" t="s">
        <v>79</v>
      </c>
    </row>
    <row r="69" s="7" customFormat="1" ht="24.75" customHeight="1">
      <c r="A69" s="113" t="s">
        <v>73</v>
      </c>
      <c r="B69" s="114"/>
      <c r="C69" s="115"/>
      <c r="D69" s="116" t="s">
        <v>119</v>
      </c>
      <c r="E69" s="116"/>
      <c r="F69" s="116"/>
      <c r="G69" s="116"/>
      <c r="H69" s="116"/>
      <c r="I69" s="117"/>
      <c r="J69" s="116" t="s">
        <v>120</v>
      </c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8">
        <f>'SO 101.3 - Dočasná účelov...'!J30</f>
        <v>0</v>
      </c>
      <c r="AH69" s="117"/>
      <c r="AI69" s="117"/>
      <c r="AJ69" s="117"/>
      <c r="AK69" s="117"/>
      <c r="AL69" s="117"/>
      <c r="AM69" s="117"/>
      <c r="AN69" s="118">
        <f>SUM(AG69,AT69)</f>
        <v>0</v>
      </c>
      <c r="AO69" s="117"/>
      <c r="AP69" s="117"/>
      <c r="AQ69" s="119" t="s">
        <v>76</v>
      </c>
      <c r="AR69" s="120"/>
      <c r="AS69" s="126">
        <v>0</v>
      </c>
      <c r="AT69" s="127">
        <f>ROUND(SUM(AV69:AW69),2)</f>
        <v>0</v>
      </c>
      <c r="AU69" s="128">
        <f>'SO 101.3 - Dočasná účelov...'!P85</f>
        <v>0</v>
      </c>
      <c r="AV69" s="127">
        <f>'SO 101.3 - Dočasná účelov...'!J33</f>
        <v>0</v>
      </c>
      <c r="AW69" s="127">
        <f>'SO 101.3 - Dočasná účelov...'!J34</f>
        <v>0</v>
      </c>
      <c r="AX69" s="127">
        <f>'SO 101.3 - Dočasná účelov...'!J35</f>
        <v>0</v>
      </c>
      <c r="AY69" s="127">
        <f>'SO 101.3 - Dočasná účelov...'!J36</f>
        <v>0</v>
      </c>
      <c r="AZ69" s="127">
        <f>'SO 101.3 - Dočasná účelov...'!F33</f>
        <v>0</v>
      </c>
      <c r="BA69" s="127">
        <f>'SO 101.3 - Dočasná účelov...'!F34</f>
        <v>0</v>
      </c>
      <c r="BB69" s="127">
        <f>'SO 101.3 - Dočasná účelov...'!F35</f>
        <v>0</v>
      </c>
      <c r="BC69" s="127">
        <f>'SO 101.3 - Dočasná účelov...'!F36</f>
        <v>0</v>
      </c>
      <c r="BD69" s="129">
        <f>'SO 101.3 - Dočasná účelov...'!F37</f>
        <v>0</v>
      </c>
      <c r="BE69" s="7"/>
      <c r="BT69" s="125" t="s">
        <v>77</v>
      </c>
      <c r="BV69" s="125" t="s">
        <v>71</v>
      </c>
      <c r="BW69" s="125" t="s">
        <v>121</v>
      </c>
      <c r="BX69" s="125" t="s">
        <v>5</v>
      </c>
      <c r="CL69" s="125" t="s">
        <v>19</v>
      </c>
      <c r="CM69" s="125" t="s">
        <v>79</v>
      </c>
    </row>
    <row r="70" s="2" customFormat="1" ht="30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6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46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</sheetData>
  <sheetProtection sheet="1" formatColumns="0" formatRows="0" objects="1" scenarios="1" spinCount="100000" saltValue="Y4Wge7NsBX4xdbElXxgXgQYSoLuLekcQjcaSiovX0CFm1PxQrMCE4UCgwjxx4V01sS3TCpCLMqjbNnc1miDTTA==" hashValue="7N5PWYvGG0fIcl9ZuANGtODwamfRUmWLKq/mWr2bDbuNirFzkfO/FPth5ncFEnec2Rdd1GD5FtuKDzh0TjuXZw==" algorithmName="SHA-512" password="CBF1"/>
  <mergeCells count="9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D66:H66"/>
    <mergeCell ref="J66:AF66"/>
    <mergeCell ref="D67:H67"/>
    <mergeCell ref="J67:AF67"/>
    <mergeCell ref="D68:H68"/>
    <mergeCell ref="J68:AF68"/>
    <mergeCell ref="D69:H69"/>
    <mergeCell ref="J69:AF69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66:AP66"/>
    <mergeCell ref="AG66:AM66"/>
    <mergeCell ref="AN67:AP67"/>
    <mergeCell ref="AG67:AM67"/>
    <mergeCell ref="AN68:AP68"/>
    <mergeCell ref="AG68:AM68"/>
    <mergeCell ref="AN69:AP69"/>
    <mergeCell ref="AG69:AM69"/>
    <mergeCell ref="AN54:AP54"/>
  </mergeCells>
  <hyperlinks>
    <hyperlink ref="A55" location="'SO 001 - Vedlejší rozpočt...'!C2" display="/"/>
    <hyperlink ref="A56" location="'SO 06-06-66 - Veřejné osv...'!C2" display="/"/>
    <hyperlink ref="A57" location="'SO 06-15-64 - Kabelovod v...'!C2" display="/"/>
    <hyperlink ref="A58" location="'SO 06-18-137.1 - Větev 4 ...'!C2" display="/"/>
    <hyperlink ref="A59" location="'SO 06-18-137.2 - Větev 4 ...'!C2" display="/"/>
    <hyperlink ref="A60" location="'SO 06-22-206 - Větev 4-1....'!C2" display="/"/>
    <hyperlink ref="A61" location="'SO 06-27-206 - Větev 4-1....'!C2" display="/"/>
    <hyperlink ref="A62" location="'SO 06-39-06 - Sadové úpra...'!C2" display="/"/>
    <hyperlink ref="A63" location="'SO 100.1 - Napojení místn...'!C2" display="/"/>
    <hyperlink ref="A64" location="'SO 100.2 - Napojení místn...'!C2" display="/"/>
    <hyperlink ref="A65" location="'SO 100.3 - Účelová komuni...'!C2" display="/"/>
    <hyperlink ref="A66" location="'SO 101.1 - Dočasné napoje...'!C2" display="/"/>
    <hyperlink ref="A67" location="'SO 101.1b - Dočasné napoj...'!C2" display="/"/>
    <hyperlink ref="A68" location="'SO 101.2 - Dočasné napoje...'!C2" display="/"/>
    <hyperlink ref="A69" location="'SO 101.3 - Dočasná účel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1773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ROUND((SUM(BE84:BE178)),  2)</f>
        <v>0</v>
      </c>
      <c r="G33" s="40"/>
      <c r="H33" s="40"/>
      <c r="I33" s="150">
        <v>0.20999999999999999</v>
      </c>
      <c r="J33" s="149">
        <f>ROUND(((SUM(BE84:BE178))*I33),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ROUND((SUM(BF84:BF178)),  2)</f>
        <v>0</v>
      </c>
      <c r="G34" s="40"/>
      <c r="H34" s="40"/>
      <c r="I34" s="150">
        <v>0.12</v>
      </c>
      <c r="J34" s="149">
        <f>ROUND(((SUM(BF84:BF178))*I34),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100.1 -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100.1 -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P86+P118+P142+P176</f>
        <v>0</v>
      </c>
      <c r="Q85" s="198"/>
      <c r="R85" s="199">
        <f>R86+R118+R142+R176</f>
        <v>0</v>
      </c>
      <c r="S85" s="198"/>
      <c r="T85" s="200">
        <f>T86+T118+T142+T176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BK86+BK118+BK142+BK176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SUM(P87:P117)</f>
        <v>0</v>
      </c>
      <c r="Q86" s="198"/>
      <c r="R86" s="199">
        <f>SUM(R87:R117)</f>
        <v>0</v>
      </c>
      <c r="S86" s="198"/>
      <c r="T86" s="200">
        <f>SUM(T87:T117)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SUM(BK87:BK117)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76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76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1774</v>
      </c>
      <c r="G91" s="243"/>
      <c r="H91" s="247">
        <v>76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76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1775</v>
      </c>
      <c r="F93" s="208" t="s">
        <v>1776</v>
      </c>
      <c r="G93" s="209" t="s">
        <v>375</v>
      </c>
      <c r="H93" s="210">
        <v>40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1778</v>
      </c>
      <c r="G95" s="243"/>
      <c r="H95" s="247">
        <v>40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40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51.399999999999999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20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20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1779</v>
      </c>
      <c r="G105" s="243"/>
      <c r="H105" s="247">
        <v>20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20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44.25" customHeight="1">
      <c r="A107" s="40"/>
      <c r="B107" s="41"/>
      <c r="C107" s="206" t="s">
        <v>171</v>
      </c>
      <c r="D107" s="206" t="s">
        <v>153</v>
      </c>
      <c r="E107" s="207" t="s">
        <v>725</v>
      </c>
      <c r="F107" s="208" t="s">
        <v>726</v>
      </c>
      <c r="G107" s="209" t="s">
        <v>258</v>
      </c>
      <c r="H107" s="210">
        <v>40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187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727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5" customFormat="1">
      <c r="A109" s="15"/>
      <c r="B109" s="265"/>
      <c r="C109" s="266"/>
      <c r="D109" s="244" t="s">
        <v>593</v>
      </c>
      <c r="E109" s="267" t="s">
        <v>19</v>
      </c>
      <c r="F109" s="268" t="s">
        <v>728</v>
      </c>
      <c r="G109" s="266"/>
      <c r="H109" s="267" t="s">
        <v>19</v>
      </c>
      <c r="I109" s="269"/>
      <c r="J109" s="266"/>
      <c r="K109" s="266"/>
      <c r="L109" s="270"/>
      <c r="M109" s="271"/>
      <c r="N109" s="272"/>
      <c r="O109" s="272"/>
      <c r="P109" s="272"/>
      <c r="Q109" s="272"/>
      <c r="R109" s="272"/>
      <c r="S109" s="272"/>
      <c r="T109" s="273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74" t="s">
        <v>593</v>
      </c>
      <c r="AU109" s="274" t="s">
        <v>79</v>
      </c>
      <c r="AV109" s="15" t="s">
        <v>77</v>
      </c>
      <c r="AW109" s="15" t="s">
        <v>31</v>
      </c>
      <c r="AX109" s="15" t="s">
        <v>69</v>
      </c>
      <c r="AY109" s="274" t="s">
        <v>150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1780</v>
      </c>
      <c r="G110" s="243"/>
      <c r="H110" s="247">
        <v>40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40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2" customFormat="1" ht="37.8" customHeight="1">
      <c r="A112" s="40"/>
      <c r="B112" s="41"/>
      <c r="C112" s="206" t="s">
        <v>190</v>
      </c>
      <c r="D112" s="206" t="s">
        <v>153</v>
      </c>
      <c r="E112" s="207" t="s">
        <v>730</v>
      </c>
      <c r="F112" s="208" t="s">
        <v>731</v>
      </c>
      <c r="G112" s="209" t="s">
        <v>375</v>
      </c>
      <c r="H112" s="210">
        <v>51.399999999999999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193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732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33" customHeight="1">
      <c r="A114" s="40"/>
      <c r="B114" s="41"/>
      <c r="C114" s="206" t="s">
        <v>175</v>
      </c>
      <c r="D114" s="206" t="s">
        <v>153</v>
      </c>
      <c r="E114" s="207" t="s">
        <v>761</v>
      </c>
      <c r="F114" s="208" t="s">
        <v>762</v>
      </c>
      <c r="G114" s="209" t="s">
        <v>380</v>
      </c>
      <c r="H114" s="210">
        <v>88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199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763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13" customFormat="1">
      <c r="A116" s="13"/>
      <c r="B116" s="242"/>
      <c r="C116" s="243"/>
      <c r="D116" s="244" t="s">
        <v>593</v>
      </c>
      <c r="E116" s="245" t="s">
        <v>19</v>
      </c>
      <c r="F116" s="246" t="s">
        <v>1781</v>
      </c>
      <c r="G116" s="243"/>
      <c r="H116" s="247">
        <v>88</v>
      </c>
      <c r="I116" s="248"/>
      <c r="J116" s="243"/>
      <c r="K116" s="243"/>
      <c r="L116" s="249"/>
      <c r="M116" s="250"/>
      <c r="N116" s="251"/>
      <c r="O116" s="251"/>
      <c r="P116" s="251"/>
      <c r="Q116" s="251"/>
      <c r="R116" s="251"/>
      <c r="S116" s="251"/>
      <c r="T116" s="252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53" t="s">
        <v>593</v>
      </c>
      <c r="AU116" s="253" t="s">
        <v>79</v>
      </c>
      <c r="AV116" s="13" t="s">
        <v>79</v>
      </c>
      <c r="AW116" s="13" t="s">
        <v>31</v>
      </c>
      <c r="AX116" s="13" t="s">
        <v>69</v>
      </c>
      <c r="AY116" s="253" t="s">
        <v>150</v>
      </c>
    </row>
    <row r="117" s="14" customFormat="1">
      <c r="A117" s="14"/>
      <c r="B117" s="254"/>
      <c r="C117" s="255"/>
      <c r="D117" s="244" t="s">
        <v>593</v>
      </c>
      <c r="E117" s="256" t="s">
        <v>19</v>
      </c>
      <c r="F117" s="257" t="s">
        <v>595</v>
      </c>
      <c r="G117" s="255"/>
      <c r="H117" s="258">
        <v>88</v>
      </c>
      <c r="I117" s="259"/>
      <c r="J117" s="255"/>
      <c r="K117" s="255"/>
      <c r="L117" s="260"/>
      <c r="M117" s="261"/>
      <c r="N117" s="262"/>
      <c r="O117" s="262"/>
      <c r="P117" s="262"/>
      <c r="Q117" s="262"/>
      <c r="R117" s="262"/>
      <c r="S117" s="262"/>
      <c r="T117" s="263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4" t="s">
        <v>593</v>
      </c>
      <c r="AU117" s="264" t="s">
        <v>79</v>
      </c>
      <c r="AV117" s="14" t="s">
        <v>158</v>
      </c>
      <c r="AW117" s="14" t="s">
        <v>31</v>
      </c>
      <c r="AX117" s="14" t="s">
        <v>77</v>
      </c>
      <c r="AY117" s="264" t="s">
        <v>150</v>
      </c>
    </row>
    <row r="118" s="12" customFormat="1" ht="22.8" customHeight="1">
      <c r="A118" s="12"/>
      <c r="B118" s="190"/>
      <c r="C118" s="191"/>
      <c r="D118" s="192" t="s">
        <v>68</v>
      </c>
      <c r="E118" s="204" t="s">
        <v>149</v>
      </c>
      <c r="F118" s="204" t="s">
        <v>822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SUM(P119:P141)</f>
        <v>0</v>
      </c>
      <c r="Q118" s="198"/>
      <c r="R118" s="199">
        <f>SUM(R119:R141)</f>
        <v>0</v>
      </c>
      <c r="S118" s="198"/>
      <c r="T118" s="200">
        <f>SUM(T119:T141)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77</v>
      </c>
      <c r="AT118" s="202" t="s">
        <v>68</v>
      </c>
      <c r="AU118" s="202" t="s">
        <v>77</v>
      </c>
      <c r="AY118" s="201" t="s">
        <v>150</v>
      </c>
      <c r="BK118" s="203">
        <f>SUM(BK119:BK141)</f>
        <v>0</v>
      </c>
    </row>
    <row r="119" s="2" customFormat="1" ht="66.75" customHeight="1">
      <c r="A119" s="40"/>
      <c r="B119" s="41"/>
      <c r="C119" s="206" t="s">
        <v>201</v>
      </c>
      <c r="D119" s="206" t="s">
        <v>153</v>
      </c>
      <c r="E119" s="207" t="s">
        <v>823</v>
      </c>
      <c r="F119" s="208" t="s">
        <v>824</v>
      </c>
      <c r="G119" s="209" t="s">
        <v>380</v>
      </c>
      <c r="H119" s="210">
        <v>88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204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826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1782</v>
      </c>
      <c r="G121" s="243"/>
      <c r="H121" s="247">
        <v>88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88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21.75" customHeight="1">
      <c r="A123" s="40"/>
      <c r="B123" s="41"/>
      <c r="C123" s="228" t="s">
        <v>8</v>
      </c>
      <c r="D123" s="228" t="s">
        <v>254</v>
      </c>
      <c r="E123" s="229" t="s">
        <v>829</v>
      </c>
      <c r="F123" s="230" t="s">
        <v>830</v>
      </c>
      <c r="G123" s="231" t="s">
        <v>258</v>
      </c>
      <c r="H123" s="232">
        <v>1.5580000000000001</v>
      </c>
      <c r="I123" s="233"/>
      <c r="J123" s="234">
        <f>ROUND(I123*H123,2)</f>
        <v>0</v>
      </c>
      <c r="K123" s="230" t="s">
        <v>157</v>
      </c>
      <c r="L123" s="235"/>
      <c r="M123" s="236" t="s">
        <v>19</v>
      </c>
      <c r="N123" s="237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171</v>
      </c>
      <c r="AT123" s="217" t="s">
        <v>254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208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1783</v>
      </c>
      <c r="G124" s="243"/>
      <c r="H124" s="247">
        <v>1.5580000000000001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1.5580000000000001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3" customHeight="1">
      <c r="A126" s="40"/>
      <c r="B126" s="41"/>
      <c r="C126" s="206" t="s">
        <v>212</v>
      </c>
      <c r="D126" s="206" t="s">
        <v>153</v>
      </c>
      <c r="E126" s="207" t="s">
        <v>833</v>
      </c>
      <c r="F126" s="208" t="s">
        <v>834</v>
      </c>
      <c r="G126" s="209" t="s">
        <v>380</v>
      </c>
      <c r="H126" s="210">
        <v>88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836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1784</v>
      </c>
      <c r="G128" s="243"/>
      <c r="H128" s="247">
        <v>88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4" customFormat="1">
      <c r="A129" s="14"/>
      <c r="B129" s="254"/>
      <c r="C129" s="255"/>
      <c r="D129" s="244" t="s">
        <v>593</v>
      </c>
      <c r="E129" s="256" t="s">
        <v>19</v>
      </c>
      <c r="F129" s="257" t="s">
        <v>595</v>
      </c>
      <c r="G129" s="255"/>
      <c r="H129" s="258">
        <v>88</v>
      </c>
      <c r="I129" s="259"/>
      <c r="J129" s="255"/>
      <c r="K129" s="255"/>
      <c r="L129" s="260"/>
      <c r="M129" s="261"/>
      <c r="N129" s="262"/>
      <c r="O129" s="262"/>
      <c r="P129" s="262"/>
      <c r="Q129" s="262"/>
      <c r="R129" s="262"/>
      <c r="S129" s="262"/>
      <c r="T129" s="26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4" t="s">
        <v>593</v>
      </c>
      <c r="AU129" s="264" t="s">
        <v>79</v>
      </c>
      <c r="AV129" s="14" t="s">
        <v>158</v>
      </c>
      <c r="AW129" s="14" t="s">
        <v>31</v>
      </c>
      <c r="AX129" s="14" t="s">
        <v>77</v>
      </c>
      <c r="AY129" s="264" t="s">
        <v>150</v>
      </c>
    </row>
    <row r="130" s="2" customFormat="1" ht="49.05" customHeight="1">
      <c r="A130" s="40"/>
      <c r="B130" s="41"/>
      <c r="C130" s="206" t="s">
        <v>183</v>
      </c>
      <c r="D130" s="206" t="s">
        <v>153</v>
      </c>
      <c r="E130" s="207" t="s">
        <v>839</v>
      </c>
      <c r="F130" s="208" t="s">
        <v>840</v>
      </c>
      <c r="G130" s="209" t="s">
        <v>380</v>
      </c>
      <c r="H130" s="210">
        <v>76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219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842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37.8" customHeight="1">
      <c r="A132" s="40"/>
      <c r="B132" s="41"/>
      <c r="C132" s="206" t="s">
        <v>221</v>
      </c>
      <c r="D132" s="206" t="s">
        <v>153</v>
      </c>
      <c r="E132" s="207" t="s">
        <v>843</v>
      </c>
      <c r="F132" s="208" t="s">
        <v>844</v>
      </c>
      <c r="G132" s="209" t="s">
        <v>380</v>
      </c>
      <c r="H132" s="210">
        <v>88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846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24.15" customHeight="1">
      <c r="A134" s="40"/>
      <c r="B134" s="41"/>
      <c r="C134" s="206" t="s">
        <v>187</v>
      </c>
      <c r="D134" s="206" t="s">
        <v>153</v>
      </c>
      <c r="E134" s="207" t="s">
        <v>857</v>
      </c>
      <c r="F134" s="208" t="s">
        <v>858</v>
      </c>
      <c r="G134" s="209" t="s">
        <v>380</v>
      </c>
      <c r="H134" s="210">
        <v>152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860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1785</v>
      </c>
      <c r="G136" s="243"/>
      <c r="H136" s="247">
        <v>152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152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2" customFormat="1" ht="49.05" customHeight="1">
      <c r="A138" s="40"/>
      <c r="B138" s="41"/>
      <c r="C138" s="206" t="s">
        <v>304</v>
      </c>
      <c r="D138" s="206" t="s">
        <v>153</v>
      </c>
      <c r="E138" s="207" t="s">
        <v>862</v>
      </c>
      <c r="F138" s="208" t="s">
        <v>863</v>
      </c>
      <c r="G138" s="209" t="s">
        <v>380</v>
      </c>
      <c r="H138" s="210">
        <v>76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865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44.25" customHeight="1">
      <c r="A140" s="40"/>
      <c r="B140" s="41"/>
      <c r="C140" s="206" t="s">
        <v>193</v>
      </c>
      <c r="D140" s="206" t="s">
        <v>153</v>
      </c>
      <c r="E140" s="207" t="s">
        <v>867</v>
      </c>
      <c r="F140" s="208" t="s">
        <v>868</v>
      </c>
      <c r="G140" s="209" t="s">
        <v>380</v>
      </c>
      <c r="H140" s="210">
        <v>76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311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870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879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SUM(P143:P175)</f>
        <v>0</v>
      </c>
      <c r="Q142" s="198"/>
      <c r="R142" s="199">
        <f>SUM(R143:R175)</f>
        <v>0</v>
      </c>
      <c r="S142" s="198"/>
      <c r="T142" s="200">
        <f>SUM(T143:T175)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SUM(BK143:BK175)</f>
        <v>0</v>
      </c>
    </row>
    <row r="143" s="2" customFormat="1" ht="24.15" customHeight="1">
      <c r="A143" s="40"/>
      <c r="B143" s="41"/>
      <c r="C143" s="206" t="s">
        <v>312</v>
      </c>
      <c r="D143" s="206" t="s">
        <v>153</v>
      </c>
      <c r="E143" s="207" t="s">
        <v>880</v>
      </c>
      <c r="F143" s="208" t="s">
        <v>881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883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1786</v>
      </c>
      <c r="G145" s="243"/>
      <c r="H145" s="247">
        <v>2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2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24.15" customHeight="1">
      <c r="A147" s="40"/>
      <c r="B147" s="41"/>
      <c r="C147" s="228" t="s">
        <v>199</v>
      </c>
      <c r="D147" s="228" t="s">
        <v>254</v>
      </c>
      <c r="E147" s="229" t="s">
        <v>1787</v>
      </c>
      <c r="F147" s="230" t="s">
        <v>1788</v>
      </c>
      <c r="G147" s="231" t="s">
        <v>252</v>
      </c>
      <c r="H147" s="232">
        <v>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 ht="16.5" customHeight="1">
      <c r="A148" s="40"/>
      <c r="B148" s="41"/>
      <c r="C148" s="228" t="s">
        <v>7</v>
      </c>
      <c r="D148" s="228" t="s">
        <v>254</v>
      </c>
      <c r="E148" s="229" t="s">
        <v>1789</v>
      </c>
      <c r="F148" s="230" t="s">
        <v>1790</v>
      </c>
      <c r="G148" s="231" t="s">
        <v>252</v>
      </c>
      <c r="H148" s="232">
        <v>1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 ht="24.15" customHeight="1">
      <c r="A149" s="40"/>
      <c r="B149" s="41"/>
      <c r="C149" s="206" t="s">
        <v>204</v>
      </c>
      <c r="D149" s="206" t="s">
        <v>153</v>
      </c>
      <c r="E149" s="207" t="s">
        <v>1791</v>
      </c>
      <c r="F149" s="208" t="s">
        <v>1792</v>
      </c>
      <c r="G149" s="209" t="s">
        <v>252</v>
      </c>
      <c r="H149" s="210">
        <v>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328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1793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1.75" customHeight="1">
      <c r="A151" s="40"/>
      <c r="B151" s="41"/>
      <c r="C151" s="228" t="s">
        <v>330</v>
      </c>
      <c r="D151" s="228" t="s">
        <v>254</v>
      </c>
      <c r="E151" s="229" t="s">
        <v>1794</v>
      </c>
      <c r="F151" s="230" t="s">
        <v>1795</v>
      </c>
      <c r="G151" s="231" t="s">
        <v>252</v>
      </c>
      <c r="H151" s="232">
        <v>2</v>
      </c>
      <c r="I151" s="233"/>
      <c r="J151" s="234">
        <f>ROUND(I151*H151,2)</f>
        <v>0</v>
      </c>
      <c r="K151" s="230" t="s">
        <v>157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171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333</v>
      </c>
    </row>
    <row r="152" s="2" customFormat="1" ht="16.5" customHeight="1">
      <c r="A152" s="40"/>
      <c r="B152" s="41"/>
      <c r="C152" s="228" t="s">
        <v>208</v>
      </c>
      <c r="D152" s="228" t="s">
        <v>254</v>
      </c>
      <c r="E152" s="229" t="s">
        <v>1796</v>
      </c>
      <c r="F152" s="230" t="s">
        <v>1797</v>
      </c>
      <c r="G152" s="231" t="s">
        <v>252</v>
      </c>
      <c r="H152" s="232">
        <v>2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337</v>
      </c>
    </row>
    <row r="153" s="2" customFormat="1" ht="21.75" customHeight="1">
      <c r="A153" s="40"/>
      <c r="B153" s="41"/>
      <c r="C153" s="228" t="s">
        <v>338</v>
      </c>
      <c r="D153" s="228" t="s">
        <v>254</v>
      </c>
      <c r="E153" s="229" t="s">
        <v>1798</v>
      </c>
      <c r="F153" s="230" t="s">
        <v>1799</v>
      </c>
      <c r="G153" s="231" t="s">
        <v>252</v>
      </c>
      <c r="H153" s="232">
        <v>4</v>
      </c>
      <c r="I153" s="233"/>
      <c r="J153" s="234">
        <f>ROUND(I153*H153,2)</f>
        <v>0</v>
      </c>
      <c r="K153" s="230" t="s">
        <v>157</v>
      </c>
      <c r="L153" s="235"/>
      <c r="M153" s="236" t="s">
        <v>19</v>
      </c>
      <c r="N153" s="237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171</v>
      </c>
      <c r="AT153" s="217" t="s">
        <v>254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341</v>
      </c>
    </row>
    <row r="154" s="2" customFormat="1" ht="16.5" customHeight="1">
      <c r="A154" s="40"/>
      <c r="B154" s="41"/>
      <c r="C154" s="228" t="s">
        <v>215</v>
      </c>
      <c r="D154" s="228" t="s">
        <v>254</v>
      </c>
      <c r="E154" s="229" t="s">
        <v>1800</v>
      </c>
      <c r="F154" s="230" t="s">
        <v>1801</v>
      </c>
      <c r="G154" s="231" t="s">
        <v>252</v>
      </c>
      <c r="H154" s="232">
        <v>2</v>
      </c>
      <c r="I154" s="233"/>
      <c r="J154" s="234">
        <f>ROUND(I154*H154,2)</f>
        <v>0</v>
      </c>
      <c r="K154" s="230" t="s">
        <v>157</v>
      </c>
      <c r="L154" s="235"/>
      <c r="M154" s="236" t="s">
        <v>19</v>
      </c>
      <c r="N154" s="237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171</v>
      </c>
      <c r="AT154" s="217" t="s">
        <v>254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345</v>
      </c>
    </row>
    <row r="155" s="2" customFormat="1" ht="49.05" customHeight="1">
      <c r="A155" s="40"/>
      <c r="B155" s="41"/>
      <c r="C155" s="206" t="s">
        <v>346</v>
      </c>
      <c r="D155" s="206" t="s">
        <v>153</v>
      </c>
      <c r="E155" s="207" t="s">
        <v>909</v>
      </c>
      <c r="F155" s="208" t="s">
        <v>910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349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912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1802</v>
      </c>
      <c r="G157" s="243"/>
      <c r="H157" s="247">
        <v>17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1803</v>
      </c>
      <c r="G158" s="243"/>
      <c r="H158" s="247">
        <v>7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1804</v>
      </c>
      <c r="G159" s="243"/>
      <c r="H159" s="247">
        <v>2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26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16.5" customHeight="1">
      <c r="A161" s="40"/>
      <c r="B161" s="41"/>
      <c r="C161" s="228" t="s">
        <v>219</v>
      </c>
      <c r="D161" s="228" t="s">
        <v>254</v>
      </c>
      <c r="E161" s="229" t="s">
        <v>916</v>
      </c>
      <c r="F161" s="230" t="s">
        <v>917</v>
      </c>
      <c r="G161" s="231" t="s">
        <v>310</v>
      </c>
      <c r="H161" s="232">
        <v>17.34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1805</v>
      </c>
      <c r="G162" s="243"/>
      <c r="H162" s="247">
        <v>17.34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17.34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24.15" customHeight="1">
      <c r="A164" s="40"/>
      <c r="B164" s="41"/>
      <c r="C164" s="228" t="s">
        <v>355</v>
      </c>
      <c r="D164" s="228" t="s">
        <v>254</v>
      </c>
      <c r="E164" s="229" t="s">
        <v>921</v>
      </c>
      <c r="F164" s="230" t="s">
        <v>922</v>
      </c>
      <c r="G164" s="231" t="s">
        <v>310</v>
      </c>
      <c r="H164" s="232">
        <v>7.1399999999999997</v>
      </c>
      <c r="I164" s="233"/>
      <c r="J164" s="234">
        <f>ROUND(I164*H164,2)</f>
        <v>0</v>
      </c>
      <c r="K164" s="230" t="s">
        <v>157</v>
      </c>
      <c r="L164" s="235"/>
      <c r="M164" s="236" t="s">
        <v>19</v>
      </c>
      <c r="N164" s="237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171</v>
      </c>
      <c r="AT164" s="217" t="s">
        <v>254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13" customFormat="1">
      <c r="A165" s="13"/>
      <c r="B165" s="242"/>
      <c r="C165" s="243"/>
      <c r="D165" s="244" t="s">
        <v>593</v>
      </c>
      <c r="E165" s="245" t="s">
        <v>19</v>
      </c>
      <c r="F165" s="246" t="s">
        <v>1806</v>
      </c>
      <c r="G165" s="243"/>
      <c r="H165" s="247">
        <v>7.1399999999999997</v>
      </c>
      <c r="I165" s="248"/>
      <c r="J165" s="243"/>
      <c r="K165" s="243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593</v>
      </c>
      <c r="AU165" s="253" t="s">
        <v>79</v>
      </c>
      <c r="AV165" s="13" t="s">
        <v>79</v>
      </c>
      <c r="AW165" s="13" t="s">
        <v>31</v>
      </c>
      <c r="AX165" s="13" t="s">
        <v>69</v>
      </c>
      <c r="AY165" s="253" t="s">
        <v>150</v>
      </c>
    </row>
    <row r="166" s="14" customFormat="1">
      <c r="A166" s="14"/>
      <c r="B166" s="254"/>
      <c r="C166" s="255"/>
      <c r="D166" s="244" t="s">
        <v>593</v>
      </c>
      <c r="E166" s="256" t="s">
        <v>19</v>
      </c>
      <c r="F166" s="257" t="s">
        <v>595</v>
      </c>
      <c r="G166" s="255"/>
      <c r="H166" s="258">
        <v>7.1399999999999997</v>
      </c>
      <c r="I166" s="259"/>
      <c r="J166" s="255"/>
      <c r="K166" s="255"/>
      <c r="L166" s="260"/>
      <c r="M166" s="261"/>
      <c r="N166" s="262"/>
      <c r="O166" s="262"/>
      <c r="P166" s="262"/>
      <c r="Q166" s="262"/>
      <c r="R166" s="262"/>
      <c r="S166" s="262"/>
      <c r="T166" s="26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4" t="s">
        <v>593</v>
      </c>
      <c r="AU166" s="264" t="s">
        <v>79</v>
      </c>
      <c r="AV166" s="14" t="s">
        <v>158</v>
      </c>
      <c r="AW166" s="14" t="s">
        <v>31</v>
      </c>
      <c r="AX166" s="14" t="s">
        <v>77</v>
      </c>
      <c r="AY166" s="264" t="s">
        <v>150</v>
      </c>
    </row>
    <row r="167" s="2" customFormat="1" ht="24.15" customHeight="1">
      <c r="A167" s="40"/>
      <c r="B167" s="41"/>
      <c r="C167" s="228" t="s">
        <v>224</v>
      </c>
      <c r="D167" s="228" t="s">
        <v>254</v>
      </c>
      <c r="E167" s="229" t="s">
        <v>925</v>
      </c>
      <c r="F167" s="230" t="s">
        <v>926</v>
      </c>
      <c r="G167" s="231" t="s">
        <v>310</v>
      </c>
      <c r="H167" s="232">
        <v>2.04</v>
      </c>
      <c r="I167" s="233"/>
      <c r="J167" s="234">
        <f>ROUND(I167*H167,2)</f>
        <v>0</v>
      </c>
      <c r="K167" s="230" t="s">
        <v>157</v>
      </c>
      <c r="L167" s="235"/>
      <c r="M167" s="236" t="s">
        <v>19</v>
      </c>
      <c r="N167" s="237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171</v>
      </c>
      <c r="AT167" s="217" t="s">
        <v>254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362</v>
      </c>
    </row>
    <row r="168" s="13" customFormat="1">
      <c r="A168" s="13"/>
      <c r="B168" s="242"/>
      <c r="C168" s="243"/>
      <c r="D168" s="244" t="s">
        <v>593</v>
      </c>
      <c r="E168" s="245" t="s">
        <v>19</v>
      </c>
      <c r="F168" s="246" t="s">
        <v>1807</v>
      </c>
      <c r="G168" s="243"/>
      <c r="H168" s="247">
        <v>2.04</v>
      </c>
      <c r="I168" s="248"/>
      <c r="J168" s="243"/>
      <c r="K168" s="243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593</v>
      </c>
      <c r="AU168" s="253" t="s">
        <v>79</v>
      </c>
      <c r="AV168" s="13" t="s">
        <v>79</v>
      </c>
      <c r="AW168" s="13" t="s">
        <v>31</v>
      </c>
      <c r="AX168" s="13" t="s">
        <v>69</v>
      </c>
      <c r="AY168" s="253" t="s">
        <v>150</v>
      </c>
    </row>
    <row r="169" s="14" customFormat="1">
      <c r="A169" s="14"/>
      <c r="B169" s="254"/>
      <c r="C169" s="255"/>
      <c r="D169" s="244" t="s">
        <v>593</v>
      </c>
      <c r="E169" s="256" t="s">
        <v>19</v>
      </c>
      <c r="F169" s="257" t="s">
        <v>595</v>
      </c>
      <c r="G169" s="255"/>
      <c r="H169" s="258">
        <v>2.04</v>
      </c>
      <c r="I169" s="259"/>
      <c r="J169" s="255"/>
      <c r="K169" s="255"/>
      <c r="L169" s="260"/>
      <c r="M169" s="261"/>
      <c r="N169" s="262"/>
      <c r="O169" s="262"/>
      <c r="P169" s="262"/>
      <c r="Q169" s="262"/>
      <c r="R169" s="262"/>
      <c r="S169" s="262"/>
      <c r="T169" s="26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4" t="s">
        <v>593</v>
      </c>
      <c r="AU169" s="264" t="s">
        <v>79</v>
      </c>
      <c r="AV169" s="14" t="s">
        <v>158</v>
      </c>
      <c r="AW169" s="14" t="s">
        <v>31</v>
      </c>
      <c r="AX169" s="14" t="s">
        <v>77</v>
      </c>
      <c r="AY169" s="264" t="s">
        <v>150</v>
      </c>
    </row>
    <row r="170" s="2" customFormat="1" ht="49.05" customHeight="1">
      <c r="A170" s="40"/>
      <c r="B170" s="41"/>
      <c r="C170" s="206" t="s">
        <v>363</v>
      </c>
      <c r="D170" s="206" t="s">
        <v>153</v>
      </c>
      <c r="E170" s="207" t="s">
        <v>930</v>
      </c>
      <c r="F170" s="208" t="s">
        <v>931</v>
      </c>
      <c r="G170" s="209" t="s">
        <v>310</v>
      </c>
      <c r="H170" s="210">
        <v>18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366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933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7.8" customHeight="1">
      <c r="A172" s="40"/>
      <c r="B172" s="41"/>
      <c r="C172" s="206" t="s">
        <v>230</v>
      </c>
      <c r="D172" s="206" t="s">
        <v>153</v>
      </c>
      <c r="E172" s="207" t="s">
        <v>1808</v>
      </c>
      <c r="F172" s="208" t="s">
        <v>1809</v>
      </c>
      <c r="G172" s="209" t="s">
        <v>310</v>
      </c>
      <c r="H172" s="210">
        <v>17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259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1810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24.15" customHeight="1">
      <c r="A174" s="40"/>
      <c r="B174" s="41"/>
      <c r="C174" s="206" t="s">
        <v>372</v>
      </c>
      <c r="D174" s="206" t="s">
        <v>153</v>
      </c>
      <c r="E174" s="207" t="s">
        <v>1811</v>
      </c>
      <c r="F174" s="208" t="s">
        <v>1812</v>
      </c>
      <c r="G174" s="209" t="s">
        <v>310</v>
      </c>
      <c r="H174" s="210">
        <v>17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376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1813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12" customFormat="1" ht="22.8" customHeight="1">
      <c r="A176" s="12"/>
      <c r="B176" s="190"/>
      <c r="C176" s="191"/>
      <c r="D176" s="192" t="s">
        <v>68</v>
      </c>
      <c r="E176" s="204" t="s">
        <v>1035</v>
      </c>
      <c r="F176" s="204" t="s">
        <v>1036</v>
      </c>
      <c r="G176" s="191"/>
      <c r="H176" s="191"/>
      <c r="I176" s="194"/>
      <c r="J176" s="205">
        <f>BK176</f>
        <v>0</v>
      </c>
      <c r="K176" s="191"/>
      <c r="L176" s="196"/>
      <c r="M176" s="197"/>
      <c r="N176" s="198"/>
      <c r="O176" s="198"/>
      <c r="P176" s="199">
        <f>SUM(P177:P178)</f>
        <v>0</v>
      </c>
      <c r="Q176" s="198"/>
      <c r="R176" s="199">
        <f>SUM(R177:R178)</f>
        <v>0</v>
      </c>
      <c r="S176" s="198"/>
      <c r="T176" s="200">
        <f>SUM(T177:T178)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1" t="s">
        <v>77</v>
      </c>
      <c r="AT176" s="202" t="s">
        <v>68</v>
      </c>
      <c r="AU176" s="202" t="s">
        <v>77</v>
      </c>
      <c r="AY176" s="201" t="s">
        <v>150</v>
      </c>
      <c r="BK176" s="203">
        <f>SUM(BK177:BK178)</f>
        <v>0</v>
      </c>
    </row>
    <row r="177" s="2" customFormat="1" ht="44.25" customHeight="1">
      <c r="A177" s="40"/>
      <c r="B177" s="41"/>
      <c r="C177" s="206" t="s">
        <v>307</v>
      </c>
      <c r="D177" s="206" t="s">
        <v>153</v>
      </c>
      <c r="E177" s="207" t="s">
        <v>1037</v>
      </c>
      <c r="F177" s="208" t="s">
        <v>1038</v>
      </c>
      <c r="G177" s="209" t="s">
        <v>258</v>
      </c>
      <c r="H177" s="210">
        <v>48.229999999999997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381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1040</v>
      </c>
      <c r="G178" s="42"/>
      <c r="H178" s="42"/>
      <c r="I178" s="221"/>
      <c r="J178" s="42"/>
      <c r="K178" s="42"/>
      <c r="L178" s="46"/>
      <c r="M178" s="224"/>
      <c r="N178" s="225"/>
      <c r="O178" s="226"/>
      <c r="P178" s="226"/>
      <c r="Q178" s="226"/>
      <c r="R178" s="226"/>
      <c r="S178" s="226"/>
      <c r="T178" s="22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2" customFormat="1" ht="6.96" customHeight="1">
      <c r="A179" s="40"/>
      <c r="B179" s="61"/>
      <c r="C179" s="62"/>
      <c r="D179" s="62"/>
      <c r="E179" s="62"/>
      <c r="F179" s="62"/>
      <c r="G179" s="62"/>
      <c r="H179" s="62"/>
      <c r="I179" s="62"/>
      <c r="J179" s="62"/>
      <c r="K179" s="62"/>
      <c r="L179" s="46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sheetProtection sheet="1" autoFilter="0" formatColumns="0" formatRows="0" objects="1" scenarios="1" spinCount="100000" saltValue="IHqFKQvIxCQMHdqneLZmNkJ0l9ffFuz4hTwLrw753ZkO0XiBZcUazDyfficfvvMG4oKnc1XdWKAXDoO1wA92iQ==" hashValue="XvcEtxxLaqwwmaHEyOuV5y2zAsUmZIxxgKMYPUqp3+uq+GO6dxQMXFfjOOudQxKNrc0iE0zC0rDMLVs89PzdjQ==" algorithmName="SHA-512" password="CBF1"/>
  <autoFilter ref="C83:K17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8" r:id="rId8" display="https://podminky.urs.cz/item/CS_URS_2024_02/171201231"/>
    <hyperlink ref="F113" r:id="rId9" display="https://podminky.urs.cz/item/CS_URS_2024_02/171251201"/>
    <hyperlink ref="F115" r:id="rId10" display="https://podminky.urs.cz/item/CS_URS_2024_02/181951112"/>
    <hyperlink ref="F120" r:id="rId11" display="https://podminky.urs.cz/item/CS_URS_2024_02/561081111"/>
    <hyperlink ref="F127" r:id="rId12" display="https://podminky.urs.cz/item/CS_URS_2024_02/564861111"/>
    <hyperlink ref="F131" r:id="rId13" display="https://podminky.urs.cz/item/CS_URS_2024_02/565135111"/>
    <hyperlink ref="F133" r:id="rId14" display="https://podminky.urs.cz/item/CS_URS_2024_02/567122114"/>
    <hyperlink ref="F135" r:id="rId15" display="https://podminky.urs.cz/item/CS_URS_2024_02/573231106"/>
    <hyperlink ref="F139" r:id="rId16" display="https://podminky.urs.cz/item/CS_URS_2024_02/577134111"/>
    <hyperlink ref="F141" r:id="rId17" display="https://podminky.urs.cz/item/CS_URS_2024_02/577155112"/>
    <hyperlink ref="F144" r:id="rId18" display="https://podminky.urs.cz/item/CS_URS_2024_02/914111111"/>
    <hyperlink ref="F150" r:id="rId19" display="https://podminky.urs.cz/item/CS_URS_2024_02/914511112"/>
    <hyperlink ref="F156" r:id="rId20" display="https://podminky.urs.cz/item/CS_URS_2024_02/916131213"/>
    <hyperlink ref="F171" r:id="rId21" display="https://podminky.urs.cz/item/CS_URS_2024_02/916231293"/>
    <hyperlink ref="F173" r:id="rId22" display="https://podminky.urs.cz/item/CS_URS_2024_02/919112233"/>
    <hyperlink ref="F175" r:id="rId23" display="https://podminky.urs.cz/item/CS_URS_2024_02/919735112"/>
    <hyperlink ref="F178" r:id="rId2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1814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100.2 -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100.2 -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95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95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1815</v>
      </c>
      <c r="G91" s="243"/>
      <c r="H91" s="247">
        <v>95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95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1775</v>
      </c>
      <c r="F93" s="208" t="s">
        <v>1776</v>
      </c>
      <c r="G93" s="209" t="s">
        <v>375</v>
      </c>
      <c r="H93" s="210">
        <v>10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1816</v>
      </c>
      <c r="G95" s="243"/>
      <c r="H95" s="247">
        <v>10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10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18.25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8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2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723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1817</v>
      </c>
      <c r="G106" s="243"/>
      <c r="H106" s="247">
        <v>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725</v>
      </c>
      <c r="F108" s="208" t="s">
        <v>726</v>
      </c>
      <c r="G108" s="209" t="s">
        <v>258</v>
      </c>
      <c r="H108" s="210">
        <v>16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728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1818</v>
      </c>
      <c r="G111" s="243"/>
      <c r="H111" s="247">
        <v>16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16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730</v>
      </c>
      <c r="F113" s="208" t="s">
        <v>731</v>
      </c>
      <c r="G113" s="209" t="s">
        <v>375</v>
      </c>
      <c r="H113" s="210">
        <v>24.25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761</v>
      </c>
      <c r="F115" s="208" t="s">
        <v>762</v>
      </c>
      <c r="G115" s="209" t="s">
        <v>380</v>
      </c>
      <c r="H115" s="210">
        <v>95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1819</v>
      </c>
      <c r="G117" s="243"/>
      <c r="H117" s="247">
        <v>95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95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1057</v>
      </c>
      <c r="F120" s="208" t="s">
        <v>1058</v>
      </c>
      <c r="G120" s="209" t="s">
        <v>380</v>
      </c>
      <c r="H120" s="210">
        <v>95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1060</v>
      </c>
      <c r="F122" s="208" t="s">
        <v>1061</v>
      </c>
      <c r="G122" s="209" t="s">
        <v>380</v>
      </c>
      <c r="H122" s="210">
        <v>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1063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1820</v>
      </c>
      <c r="G125" s="243"/>
      <c r="H125" s="247">
        <v>70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1821</v>
      </c>
      <c r="G126" s="243"/>
      <c r="H126" s="247">
        <v>13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1822</v>
      </c>
      <c r="G127" s="243"/>
      <c r="H127" s="247">
        <v>12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95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1067</v>
      </c>
      <c r="F129" s="230" t="s">
        <v>1068</v>
      </c>
      <c r="G129" s="231" t="s">
        <v>380</v>
      </c>
      <c r="H129" s="232">
        <v>72.099999999999994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1823</v>
      </c>
      <c r="G130" s="243"/>
      <c r="H130" s="247">
        <v>72.099999999999994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72.099999999999994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1070</v>
      </c>
      <c r="F132" s="230" t="s">
        <v>1071</v>
      </c>
      <c r="G132" s="231" t="s">
        <v>380</v>
      </c>
      <c r="H132" s="232">
        <v>12.359999999999999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1824</v>
      </c>
      <c r="G133" s="243"/>
      <c r="H133" s="247">
        <v>12.359999999999999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12.359999999999999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1073</v>
      </c>
      <c r="F135" s="230" t="s">
        <v>1074</v>
      </c>
      <c r="G135" s="231" t="s">
        <v>380</v>
      </c>
      <c r="H135" s="232">
        <v>13.390000000000001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1825</v>
      </c>
      <c r="G136" s="243"/>
      <c r="H136" s="247">
        <v>13.390000000000001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13.390000000000001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879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1075</v>
      </c>
      <c r="F139" s="208" t="s">
        <v>1076</v>
      </c>
      <c r="G139" s="209" t="s">
        <v>310</v>
      </c>
      <c r="H139" s="210">
        <v>32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1826</v>
      </c>
      <c r="G141" s="243"/>
      <c r="H141" s="247">
        <v>32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32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1079</v>
      </c>
      <c r="F143" s="230" t="s">
        <v>1080</v>
      </c>
      <c r="G143" s="231" t="s">
        <v>310</v>
      </c>
      <c r="H143" s="232">
        <v>32.640000000000001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1827</v>
      </c>
      <c r="G144" s="243"/>
      <c r="H144" s="247">
        <v>32.640000000000001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32.640000000000001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1035</v>
      </c>
      <c r="F146" s="204" t="s">
        <v>1036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1082</v>
      </c>
      <c r="F147" s="208" t="s">
        <v>1083</v>
      </c>
      <c r="G147" s="209" t="s">
        <v>258</v>
      </c>
      <c r="H147" s="210">
        <v>81.887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1084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ToHOoaJIGnS5ZLPTzhsfpr7LCUfZj+2tCwziZzktIVUTapCz3wlE1bwUD3uBuJru4CbZrBlmbuu8gMzXZRCMiQ==" hashValue="fk6nN3mwRxSbu+a+Tjdzjvptin+tZS1nBV5PkhuCEI6T+OXnz4Bp+/RVbRSd0+lW5dczFLH+aJz37WYBwBNZEg==" algorithmName="SHA-512" password="CBF1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1828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ROUND((SUM(BE84:BE212)),  2)</f>
        <v>0</v>
      </c>
      <c r="G33" s="40"/>
      <c r="H33" s="40"/>
      <c r="I33" s="150">
        <v>0.20999999999999999</v>
      </c>
      <c r="J33" s="149">
        <f>ROUND(((SUM(BE84:BE212))*I33),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ROUND((SUM(BF84:BF212)),  2)</f>
        <v>0</v>
      </c>
      <c r="G34" s="40"/>
      <c r="H34" s="40"/>
      <c r="I34" s="150">
        <v>0.12</v>
      </c>
      <c r="J34" s="149">
        <f>ROUND(((SUM(BF84:BF212))*I34),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ROUND((SUM(BG84:BG212)),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ROUND((SUM(BH84:BH212)),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ROUND((SUM(BI84:BI212)),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100.3 - Účelová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234</v>
      </c>
      <c r="E63" s="176"/>
      <c r="F63" s="176"/>
      <c r="G63" s="176"/>
      <c r="H63" s="176"/>
      <c r="I63" s="176"/>
      <c r="J63" s="177">
        <f>J184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J210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100.3 - Účelová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P86+P153+P184+P210</f>
        <v>0</v>
      </c>
      <c r="Q85" s="198"/>
      <c r="R85" s="199">
        <f>R86+R153+R184+R210</f>
        <v>0</v>
      </c>
      <c r="S85" s="198"/>
      <c r="T85" s="200">
        <f>T86+T153+T184+T210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BK86+BK153+BK184+BK210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SUM(P87:P152)</f>
        <v>0</v>
      </c>
      <c r="Q86" s="198"/>
      <c r="R86" s="199">
        <f>SUM(R87:R152)</f>
        <v>0</v>
      </c>
      <c r="S86" s="198"/>
      <c r="T86" s="200">
        <f>SUM(T87:T152)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SUM(BK87:BK152)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202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66.75" customHeight="1">
      <c r="A89" s="40"/>
      <c r="B89" s="41"/>
      <c r="C89" s="206" t="s">
        <v>79</v>
      </c>
      <c r="D89" s="206" t="s">
        <v>153</v>
      </c>
      <c r="E89" s="207" t="s">
        <v>1829</v>
      </c>
      <c r="F89" s="208" t="s">
        <v>1830</v>
      </c>
      <c r="G89" s="209" t="s">
        <v>380</v>
      </c>
      <c r="H89" s="210">
        <v>80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1831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1832</v>
      </c>
      <c r="G91" s="243"/>
      <c r="H91" s="247">
        <v>80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80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44.25" customHeight="1">
      <c r="A93" s="40"/>
      <c r="B93" s="41"/>
      <c r="C93" s="206" t="s">
        <v>164</v>
      </c>
      <c r="D93" s="206" t="s">
        <v>153</v>
      </c>
      <c r="E93" s="207" t="s">
        <v>612</v>
      </c>
      <c r="F93" s="208" t="s">
        <v>613</v>
      </c>
      <c r="G93" s="209" t="s">
        <v>380</v>
      </c>
      <c r="H93" s="210">
        <v>80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614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1833</v>
      </c>
      <c r="G95" s="243"/>
      <c r="H95" s="247">
        <v>80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80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44.25" customHeight="1">
      <c r="A97" s="40"/>
      <c r="B97" s="41"/>
      <c r="C97" s="206" t="s">
        <v>158</v>
      </c>
      <c r="D97" s="206" t="s">
        <v>153</v>
      </c>
      <c r="E97" s="207" t="s">
        <v>620</v>
      </c>
      <c r="F97" s="208" t="s">
        <v>621</v>
      </c>
      <c r="G97" s="209" t="s">
        <v>380</v>
      </c>
      <c r="H97" s="210">
        <v>80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622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13" customFormat="1">
      <c r="A99" s="13"/>
      <c r="B99" s="242"/>
      <c r="C99" s="243"/>
      <c r="D99" s="244" t="s">
        <v>593</v>
      </c>
      <c r="E99" s="245" t="s">
        <v>19</v>
      </c>
      <c r="F99" s="246" t="s">
        <v>1834</v>
      </c>
      <c r="G99" s="243"/>
      <c r="H99" s="247">
        <v>80</v>
      </c>
      <c r="I99" s="248"/>
      <c r="J99" s="243"/>
      <c r="K99" s="243"/>
      <c r="L99" s="249"/>
      <c r="M99" s="250"/>
      <c r="N99" s="251"/>
      <c r="O99" s="251"/>
      <c r="P99" s="251"/>
      <c r="Q99" s="251"/>
      <c r="R99" s="251"/>
      <c r="S99" s="251"/>
      <c r="T99" s="25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53" t="s">
        <v>593</v>
      </c>
      <c r="AU99" s="253" t="s">
        <v>79</v>
      </c>
      <c r="AV99" s="13" t="s">
        <v>79</v>
      </c>
      <c r="AW99" s="13" t="s">
        <v>31</v>
      </c>
      <c r="AX99" s="13" t="s">
        <v>69</v>
      </c>
      <c r="AY99" s="253" t="s">
        <v>150</v>
      </c>
    </row>
    <row r="100" s="14" customFormat="1">
      <c r="A100" s="14"/>
      <c r="B100" s="254"/>
      <c r="C100" s="255"/>
      <c r="D100" s="244" t="s">
        <v>593</v>
      </c>
      <c r="E100" s="256" t="s">
        <v>19</v>
      </c>
      <c r="F100" s="257" t="s">
        <v>595</v>
      </c>
      <c r="G100" s="255"/>
      <c r="H100" s="258">
        <v>80</v>
      </c>
      <c r="I100" s="259"/>
      <c r="J100" s="255"/>
      <c r="K100" s="255"/>
      <c r="L100" s="260"/>
      <c r="M100" s="261"/>
      <c r="N100" s="262"/>
      <c r="O100" s="262"/>
      <c r="P100" s="262"/>
      <c r="Q100" s="262"/>
      <c r="R100" s="262"/>
      <c r="S100" s="262"/>
      <c r="T100" s="26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64" t="s">
        <v>593</v>
      </c>
      <c r="AU100" s="264" t="s">
        <v>79</v>
      </c>
      <c r="AV100" s="14" t="s">
        <v>158</v>
      </c>
      <c r="AW100" s="14" t="s">
        <v>31</v>
      </c>
      <c r="AX100" s="14" t="s">
        <v>77</v>
      </c>
      <c r="AY100" s="264" t="s">
        <v>150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632</v>
      </c>
      <c r="F101" s="208" t="s">
        <v>633</v>
      </c>
      <c r="G101" s="209" t="s">
        <v>380</v>
      </c>
      <c r="H101" s="210">
        <v>202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634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3" customFormat="1">
      <c r="A103" s="13"/>
      <c r="B103" s="242"/>
      <c r="C103" s="243"/>
      <c r="D103" s="244" t="s">
        <v>593</v>
      </c>
      <c r="E103" s="245" t="s">
        <v>19</v>
      </c>
      <c r="F103" s="246" t="s">
        <v>1835</v>
      </c>
      <c r="G103" s="243"/>
      <c r="H103" s="247">
        <v>202</v>
      </c>
      <c r="I103" s="248"/>
      <c r="J103" s="243"/>
      <c r="K103" s="243"/>
      <c r="L103" s="249"/>
      <c r="M103" s="250"/>
      <c r="N103" s="251"/>
      <c r="O103" s="251"/>
      <c r="P103" s="251"/>
      <c r="Q103" s="251"/>
      <c r="R103" s="251"/>
      <c r="S103" s="251"/>
      <c r="T103" s="252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53" t="s">
        <v>593</v>
      </c>
      <c r="AU103" s="253" t="s">
        <v>79</v>
      </c>
      <c r="AV103" s="13" t="s">
        <v>79</v>
      </c>
      <c r="AW103" s="13" t="s">
        <v>31</v>
      </c>
      <c r="AX103" s="13" t="s">
        <v>69</v>
      </c>
      <c r="AY103" s="253" t="s">
        <v>150</v>
      </c>
    </row>
    <row r="104" s="14" customFormat="1">
      <c r="A104" s="14"/>
      <c r="B104" s="254"/>
      <c r="C104" s="255"/>
      <c r="D104" s="244" t="s">
        <v>593</v>
      </c>
      <c r="E104" s="256" t="s">
        <v>19</v>
      </c>
      <c r="F104" s="257" t="s">
        <v>595</v>
      </c>
      <c r="G104" s="255"/>
      <c r="H104" s="258">
        <v>202</v>
      </c>
      <c r="I104" s="259"/>
      <c r="J104" s="255"/>
      <c r="K104" s="255"/>
      <c r="L104" s="260"/>
      <c r="M104" s="261"/>
      <c r="N104" s="262"/>
      <c r="O104" s="262"/>
      <c r="P104" s="262"/>
      <c r="Q104" s="262"/>
      <c r="R104" s="262"/>
      <c r="S104" s="262"/>
      <c r="T104" s="263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4" t="s">
        <v>593</v>
      </c>
      <c r="AU104" s="264" t="s">
        <v>79</v>
      </c>
      <c r="AV104" s="14" t="s">
        <v>158</v>
      </c>
      <c r="AW104" s="14" t="s">
        <v>31</v>
      </c>
      <c r="AX104" s="14" t="s">
        <v>77</v>
      </c>
      <c r="AY104" s="264" t="s">
        <v>150</v>
      </c>
    </row>
    <row r="105" s="2" customFormat="1" ht="33" customHeight="1">
      <c r="A105" s="40"/>
      <c r="B105" s="41"/>
      <c r="C105" s="206" t="s">
        <v>167</v>
      </c>
      <c r="D105" s="206" t="s">
        <v>153</v>
      </c>
      <c r="E105" s="207" t="s">
        <v>1775</v>
      </c>
      <c r="F105" s="208" t="s">
        <v>1776</v>
      </c>
      <c r="G105" s="209" t="s">
        <v>375</v>
      </c>
      <c r="H105" s="210">
        <v>90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8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1777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13" customFormat="1">
      <c r="A107" s="13"/>
      <c r="B107" s="242"/>
      <c r="C107" s="243"/>
      <c r="D107" s="244" t="s">
        <v>593</v>
      </c>
      <c r="E107" s="245" t="s">
        <v>19</v>
      </c>
      <c r="F107" s="246" t="s">
        <v>1836</v>
      </c>
      <c r="G107" s="243"/>
      <c r="H107" s="247">
        <v>90</v>
      </c>
      <c r="I107" s="248"/>
      <c r="J107" s="243"/>
      <c r="K107" s="243"/>
      <c r="L107" s="249"/>
      <c r="M107" s="250"/>
      <c r="N107" s="251"/>
      <c r="O107" s="251"/>
      <c r="P107" s="251"/>
      <c r="Q107" s="251"/>
      <c r="R107" s="251"/>
      <c r="S107" s="251"/>
      <c r="T107" s="25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3" t="s">
        <v>593</v>
      </c>
      <c r="AU107" s="253" t="s">
        <v>79</v>
      </c>
      <c r="AV107" s="13" t="s">
        <v>79</v>
      </c>
      <c r="AW107" s="13" t="s">
        <v>31</v>
      </c>
      <c r="AX107" s="13" t="s">
        <v>69</v>
      </c>
      <c r="AY107" s="253" t="s">
        <v>150</v>
      </c>
    </row>
    <row r="108" s="14" customFormat="1">
      <c r="A108" s="14"/>
      <c r="B108" s="254"/>
      <c r="C108" s="255"/>
      <c r="D108" s="244" t="s">
        <v>593</v>
      </c>
      <c r="E108" s="256" t="s">
        <v>19</v>
      </c>
      <c r="F108" s="257" t="s">
        <v>595</v>
      </c>
      <c r="G108" s="255"/>
      <c r="H108" s="258">
        <v>90</v>
      </c>
      <c r="I108" s="259"/>
      <c r="J108" s="255"/>
      <c r="K108" s="255"/>
      <c r="L108" s="260"/>
      <c r="M108" s="261"/>
      <c r="N108" s="262"/>
      <c r="O108" s="262"/>
      <c r="P108" s="262"/>
      <c r="Q108" s="262"/>
      <c r="R108" s="262"/>
      <c r="S108" s="262"/>
      <c r="T108" s="263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4" t="s">
        <v>593</v>
      </c>
      <c r="AU108" s="264" t="s">
        <v>79</v>
      </c>
      <c r="AV108" s="14" t="s">
        <v>158</v>
      </c>
      <c r="AW108" s="14" t="s">
        <v>31</v>
      </c>
      <c r="AX108" s="14" t="s">
        <v>77</v>
      </c>
      <c r="AY108" s="264" t="s">
        <v>150</v>
      </c>
    </row>
    <row r="109" s="2" customFormat="1" ht="62.7" customHeight="1">
      <c r="A109" s="40"/>
      <c r="B109" s="41"/>
      <c r="C109" s="206" t="s">
        <v>180</v>
      </c>
      <c r="D109" s="206" t="s">
        <v>153</v>
      </c>
      <c r="E109" s="207" t="s">
        <v>711</v>
      </c>
      <c r="F109" s="208" t="s">
        <v>712</v>
      </c>
      <c r="G109" s="209" t="s">
        <v>375</v>
      </c>
      <c r="H109" s="210">
        <v>75.799999999999997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183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713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62.7" customHeight="1">
      <c r="A111" s="40"/>
      <c r="B111" s="41"/>
      <c r="C111" s="206" t="s">
        <v>171</v>
      </c>
      <c r="D111" s="206" t="s">
        <v>153</v>
      </c>
      <c r="E111" s="207" t="s">
        <v>714</v>
      </c>
      <c r="F111" s="208" t="s">
        <v>715</v>
      </c>
      <c r="G111" s="209" t="s">
        <v>375</v>
      </c>
      <c r="H111" s="210">
        <v>80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716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44.25" customHeight="1">
      <c r="A113" s="40"/>
      <c r="B113" s="41"/>
      <c r="C113" s="206" t="s">
        <v>190</v>
      </c>
      <c r="D113" s="206" t="s">
        <v>153</v>
      </c>
      <c r="E113" s="207" t="s">
        <v>717</v>
      </c>
      <c r="F113" s="208" t="s">
        <v>718</v>
      </c>
      <c r="G113" s="209" t="s">
        <v>375</v>
      </c>
      <c r="H113" s="210">
        <v>35.5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719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44.25" customHeight="1">
      <c r="A115" s="40"/>
      <c r="B115" s="41"/>
      <c r="C115" s="206" t="s">
        <v>175</v>
      </c>
      <c r="D115" s="206" t="s">
        <v>153</v>
      </c>
      <c r="E115" s="207" t="s">
        <v>720</v>
      </c>
      <c r="F115" s="208" t="s">
        <v>721</v>
      </c>
      <c r="G115" s="209" t="s">
        <v>375</v>
      </c>
      <c r="H115" s="210">
        <v>10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722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5" customFormat="1">
      <c r="A117" s="15"/>
      <c r="B117" s="265"/>
      <c r="C117" s="266"/>
      <c r="D117" s="244" t="s">
        <v>593</v>
      </c>
      <c r="E117" s="267" t="s">
        <v>19</v>
      </c>
      <c r="F117" s="268" t="s">
        <v>723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593</v>
      </c>
      <c r="AU117" s="274" t="s">
        <v>79</v>
      </c>
      <c r="AV117" s="15" t="s">
        <v>77</v>
      </c>
      <c r="AW117" s="15" t="s">
        <v>31</v>
      </c>
      <c r="AX117" s="15" t="s">
        <v>69</v>
      </c>
      <c r="AY117" s="274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1837</v>
      </c>
      <c r="G118" s="243"/>
      <c r="H118" s="247">
        <v>10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10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201</v>
      </c>
      <c r="D120" s="206" t="s">
        <v>153</v>
      </c>
      <c r="E120" s="207" t="s">
        <v>725</v>
      </c>
      <c r="F120" s="208" t="s">
        <v>726</v>
      </c>
      <c r="G120" s="209" t="s">
        <v>258</v>
      </c>
      <c r="H120" s="210">
        <v>160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727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5" customFormat="1">
      <c r="A122" s="15"/>
      <c r="B122" s="265"/>
      <c r="C122" s="266"/>
      <c r="D122" s="244" t="s">
        <v>593</v>
      </c>
      <c r="E122" s="267" t="s">
        <v>19</v>
      </c>
      <c r="F122" s="268" t="s">
        <v>728</v>
      </c>
      <c r="G122" s="266"/>
      <c r="H122" s="267" t="s">
        <v>19</v>
      </c>
      <c r="I122" s="269"/>
      <c r="J122" s="266"/>
      <c r="K122" s="266"/>
      <c r="L122" s="270"/>
      <c r="M122" s="271"/>
      <c r="N122" s="272"/>
      <c r="O122" s="272"/>
      <c r="P122" s="272"/>
      <c r="Q122" s="272"/>
      <c r="R122" s="272"/>
      <c r="S122" s="272"/>
      <c r="T122" s="273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74" t="s">
        <v>593</v>
      </c>
      <c r="AU122" s="274" t="s">
        <v>79</v>
      </c>
      <c r="AV122" s="15" t="s">
        <v>77</v>
      </c>
      <c r="AW122" s="15" t="s">
        <v>31</v>
      </c>
      <c r="AX122" s="15" t="s">
        <v>69</v>
      </c>
      <c r="AY122" s="274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1838</v>
      </c>
      <c r="G123" s="243"/>
      <c r="H123" s="247">
        <v>160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4" customFormat="1">
      <c r="A124" s="14"/>
      <c r="B124" s="254"/>
      <c r="C124" s="255"/>
      <c r="D124" s="244" t="s">
        <v>593</v>
      </c>
      <c r="E124" s="256" t="s">
        <v>19</v>
      </c>
      <c r="F124" s="257" t="s">
        <v>595</v>
      </c>
      <c r="G124" s="255"/>
      <c r="H124" s="258">
        <v>160</v>
      </c>
      <c r="I124" s="259"/>
      <c r="J124" s="255"/>
      <c r="K124" s="255"/>
      <c r="L124" s="260"/>
      <c r="M124" s="261"/>
      <c r="N124" s="262"/>
      <c r="O124" s="262"/>
      <c r="P124" s="262"/>
      <c r="Q124" s="262"/>
      <c r="R124" s="262"/>
      <c r="S124" s="262"/>
      <c r="T124" s="263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4" t="s">
        <v>593</v>
      </c>
      <c r="AU124" s="264" t="s">
        <v>79</v>
      </c>
      <c r="AV124" s="14" t="s">
        <v>158</v>
      </c>
      <c r="AW124" s="14" t="s">
        <v>31</v>
      </c>
      <c r="AX124" s="14" t="s">
        <v>77</v>
      </c>
      <c r="AY124" s="264" t="s">
        <v>150</v>
      </c>
    </row>
    <row r="125" s="2" customFormat="1" ht="37.8" customHeight="1">
      <c r="A125" s="40"/>
      <c r="B125" s="41"/>
      <c r="C125" s="206" t="s">
        <v>8</v>
      </c>
      <c r="D125" s="206" t="s">
        <v>153</v>
      </c>
      <c r="E125" s="207" t="s">
        <v>730</v>
      </c>
      <c r="F125" s="208" t="s">
        <v>731</v>
      </c>
      <c r="G125" s="209" t="s">
        <v>375</v>
      </c>
      <c r="H125" s="210">
        <v>120.3</v>
      </c>
      <c r="I125" s="211"/>
      <c r="J125" s="212">
        <f>ROUND(I125*H125,2)</f>
        <v>0</v>
      </c>
      <c r="K125" s="208" t="s">
        <v>157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208</v>
      </c>
    </row>
    <row r="126" s="2" customFormat="1">
      <c r="A126" s="40"/>
      <c r="B126" s="41"/>
      <c r="C126" s="42"/>
      <c r="D126" s="219" t="s">
        <v>159</v>
      </c>
      <c r="E126" s="42"/>
      <c r="F126" s="220" t="s">
        <v>732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159</v>
      </c>
      <c r="AU126" s="19" t="s">
        <v>79</v>
      </c>
    </row>
    <row r="127" s="2" customFormat="1" ht="37.8" customHeight="1">
      <c r="A127" s="40"/>
      <c r="B127" s="41"/>
      <c r="C127" s="206" t="s">
        <v>212</v>
      </c>
      <c r="D127" s="206" t="s">
        <v>153</v>
      </c>
      <c r="E127" s="207" t="s">
        <v>746</v>
      </c>
      <c r="F127" s="208" t="s">
        <v>747</v>
      </c>
      <c r="G127" s="209" t="s">
        <v>380</v>
      </c>
      <c r="H127" s="210">
        <v>170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748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1839</v>
      </c>
      <c r="G129" s="243"/>
      <c r="H129" s="247">
        <v>170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170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37.8" customHeight="1">
      <c r="A131" s="40"/>
      <c r="B131" s="41"/>
      <c r="C131" s="206" t="s">
        <v>183</v>
      </c>
      <c r="D131" s="206" t="s">
        <v>153</v>
      </c>
      <c r="E131" s="207" t="s">
        <v>752</v>
      </c>
      <c r="F131" s="208" t="s">
        <v>753</v>
      </c>
      <c r="G131" s="209" t="s">
        <v>380</v>
      </c>
      <c r="H131" s="210">
        <v>170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219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754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2" customFormat="1" ht="16.5" customHeight="1">
      <c r="A133" s="40"/>
      <c r="B133" s="41"/>
      <c r="C133" s="228" t="s">
        <v>221</v>
      </c>
      <c r="D133" s="228" t="s">
        <v>254</v>
      </c>
      <c r="E133" s="229" t="s">
        <v>755</v>
      </c>
      <c r="F133" s="230" t="s">
        <v>756</v>
      </c>
      <c r="G133" s="231" t="s">
        <v>319</v>
      </c>
      <c r="H133" s="232">
        <v>3.3999999999999999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224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1840</v>
      </c>
      <c r="G134" s="243"/>
      <c r="H134" s="247">
        <v>3.3999999999999999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3.3999999999999999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3" customHeight="1">
      <c r="A136" s="40"/>
      <c r="B136" s="41"/>
      <c r="C136" s="206" t="s">
        <v>187</v>
      </c>
      <c r="D136" s="206" t="s">
        <v>153</v>
      </c>
      <c r="E136" s="207" t="s">
        <v>758</v>
      </c>
      <c r="F136" s="208" t="s">
        <v>759</v>
      </c>
      <c r="G136" s="209" t="s">
        <v>380</v>
      </c>
      <c r="H136" s="210">
        <v>170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230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760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33" customHeight="1">
      <c r="A138" s="40"/>
      <c r="B138" s="41"/>
      <c r="C138" s="206" t="s">
        <v>315</v>
      </c>
      <c r="D138" s="206" t="s">
        <v>153</v>
      </c>
      <c r="E138" s="207" t="s">
        <v>761</v>
      </c>
      <c r="F138" s="208" t="s">
        <v>762</v>
      </c>
      <c r="G138" s="209" t="s">
        <v>380</v>
      </c>
      <c r="H138" s="210">
        <v>103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307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763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1841</v>
      </c>
      <c r="G140" s="243"/>
      <c r="H140" s="247">
        <v>103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103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2" customFormat="1" ht="49.05" customHeight="1">
      <c r="A142" s="40"/>
      <c r="B142" s="41"/>
      <c r="C142" s="206" t="s">
        <v>304</v>
      </c>
      <c r="D142" s="206" t="s">
        <v>153</v>
      </c>
      <c r="E142" s="207" t="s">
        <v>765</v>
      </c>
      <c r="F142" s="208" t="s">
        <v>766</v>
      </c>
      <c r="G142" s="209" t="s">
        <v>380</v>
      </c>
      <c r="H142" s="210">
        <v>73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311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767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1.75" customHeight="1">
      <c r="A144" s="40"/>
      <c r="B144" s="41"/>
      <c r="C144" s="206" t="s">
        <v>193</v>
      </c>
      <c r="D144" s="206" t="s">
        <v>153</v>
      </c>
      <c r="E144" s="207" t="s">
        <v>768</v>
      </c>
      <c r="F144" s="208" t="s">
        <v>769</v>
      </c>
      <c r="G144" s="209" t="s">
        <v>375</v>
      </c>
      <c r="H144" s="210">
        <v>10.199999999999999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315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770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2" customFormat="1" ht="21.75" customHeight="1">
      <c r="A146" s="40"/>
      <c r="B146" s="41"/>
      <c r="C146" s="206" t="s">
        <v>312</v>
      </c>
      <c r="D146" s="206" t="s">
        <v>153</v>
      </c>
      <c r="E146" s="207" t="s">
        <v>771</v>
      </c>
      <c r="F146" s="208" t="s">
        <v>772</v>
      </c>
      <c r="G146" s="209" t="s">
        <v>375</v>
      </c>
      <c r="H146" s="210">
        <v>10.199999999999999</v>
      </c>
      <c r="I146" s="211"/>
      <c r="J146" s="212">
        <f>ROUND(I146*H146,2)</f>
        <v>0</v>
      </c>
      <c r="K146" s="208" t="s">
        <v>157</v>
      </c>
      <c r="L146" s="46"/>
      <c r="M146" s="213" t="s">
        <v>19</v>
      </c>
      <c r="N146" s="214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158</v>
      </c>
      <c r="AT146" s="217" t="s">
        <v>153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320</v>
      </c>
    </row>
    <row r="147" s="2" customFormat="1">
      <c r="A147" s="40"/>
      <c r="B147" s="41"/>
      <c r="C147" s="42"/>
      <c r="D147" s="219" t="s">
        <v>159</v>
      </c>
      <c r="E147" s="42"/>
      <c r="F147" s="220" t="s">
        <v>773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159</v>
      </c>
      <c r="AU147" s="19" t="s">
        <v>79</v>
      </c>
    </row>
    <row r="148" s="2" customFormat="1" ht="24.15" customHeight="1">
      <c r="A148" s="40"/>
      <c r="B148" s="41"/>
      <c r="C148" s="206" t="s">
        <v>199</v>
      </c>
      <c r="D148" s="206" t="s">
        <v>153</v>
      </c>
      <c r="E148" s="207" t="s">
        <v>774</v>
      </c>
      <c r="F148" s="208" t="s">
        <v>775</v>
      </c>
      <c r="G148" s="209" t="s">
        <v>375</v>
      </c>
      <c r="H148" s="210">
        <v>40.799999999999997</v>
      </c>
      <c r="I148" s="211"/>
      <c r="J148" s="212">
        <f>ROUND(I148*H148,2)</f>
        <v>0</v>
      </c>
      <c r="K148" s="208" t="s">
        <v>157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158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323</v>
      </c>
    </row>
    <row r="149" s="2" customFormat="1">
      <c r="A149" s="40"/>
      <c r="B149" s="41"/>
      <c r="C149" s="42"/>
      <c r="D149" s="219" t="s">
        <v>159</v>
      </c>
      <c r="E149" s="42"/>
      <c r="F149" s="220" t="s">
        <v>776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159</v>
      </c>
      <c r="AU149" s="19" t="s">
        <v>79</v>
      </c>
    </row>
    <row r="150" s="15" customFormat="1">
      <c r="A150" s="15"/>
      <c r="B150" s="265"/>
      <c r="C150" s="266"/>
      <c r="D150" s="244" t="s">
        <v>593</v>
      </c>
      <c r="E150" s="267" t="s">
        <v>19</v>
      </c>
      <c r="F150" s="268" t="s">
        <v>777</v>
      </c>
      <c r="G150" s="266"/>
      <c r="H150" s="267" t="s">
        <v>19</v>
      </c>
      <c r="I150" s="269"/>
      <c r="J150" s="266"/>
      <c r="K150" s="266"/>
      <c r="L150" s="270"/>
      <c r="M150" s="271"/>
      <c r="N150" s="272"/>
      <c r="O150" s="272"/>
      <c r="P150" s="272"/>
      <c r="Q150" s="272"/>
      <c r="R150" s="272"/>
      <c r="S150" s="272"/>
      <c r="T150" s="273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4" t="s">
        <v>593</v>
      </c>
      <c r="AU150" s="274" t="s">
        <v>79</v>
      </c>
      <c r="AV150" s="15" t="s">
        <v>77</v>
      </c>
      <c r="AW150" s="15" t="s">
        <v>31</v>
      </c>
      <c r="AX150" s="15" t="s">
        <v>69</v>
      </c>
      <c r="AY150" s="274" t="s">
        <v>150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1842</v>
      </c>
      <c r="G151" s="243"/>
      <c r="H151" s="247">
        <v>40.799999999999997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4" customFormat="1">
      <c r="A152" s="14"/>
      <c r="B152" s="254"/>
      <c r="C152" s="255"/>
      <c r="D152" s="244" t="s">
        <v>593</v>
      </c>
      <c r="E152" s="256" t="s">
        <v>19</v>
      </c>
      <c r="F152" s="257" t="s">
        <v>595</v>
      </c>
      <c r="G152" s="255"/>
      <c r="H152" s="258">
        <v>40.799999999999997</v>
      </c>
      <c r="I152" s="259"/>
      <c r="J152" s="255"/>
      <c r="K152" s="255"/>
      <c r="L152" s="260"/>
      <c r="M152" s="261"/>
      <c r="N152" s="262"/>
      <c r="O152" s="262"/>
      <c r="P152" s="262"/>
      <c r="Q152" s="262"/>
      <c r="R152" s="262"/>
      <c r="S152" s="262"/>
      <c r="T152" s="26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4" t="s">
        <v>593</v>
      </c>
      <c r="AU152" s="264" t="s">
        <v>79</v>
      </c>
      <c r="AV152" s="14" t="s">
        <v>158</v>
      </c>
      <c r="AW152" s="14" t="s">
        <v>31</v>
      </c>
      <c r="AX152" s="14" t="s">
        <v>77</v>
      </c>
      <c r="AY152" s="264" t="s">
        <v>150</v>
      </c>
    </row>
    <row r="153" s="12" customFormat="1" ht="22.8" customHeight="1">
      <c r="A153" s="12"/>
      <c r="B153" s="190"/>
      <c r="C153" s="191"/>
      <c r="D153" s="192" t="s">
        <v>68</v>
      </c>
      <c r="E153" s="204" t="s">
        <v>149</v>
      </c>
      <c r="F153" s="204" t="s">
        <v>822</v>
      </c>
      <c r="G153" s="191"/>
      <c r="H153" s="191"/>
      <c r="I153" s="194"/>
      <c r="J153" s="205">
        <f>BK153</f>
        <v>0</v>
      </c>
      <c r="K153" s="191"/>
      <c r="L153" s="196"/>
      <c r="M153" s="197"/>
      <c r="N153" s="198"/>
      <c r="O153" s="198"/>
      <c r="P153" s="199">
        <f>SUM(P154:P183)</f>
        <v>0</v>
      </c>
      <c r="Q153" s="198"/>
      <c r="R153" s="199">
        <f>SUM(R154:R183)</f>
        <v>0</v>
      </c>
      <c r="S153" s="198"/>
      <c r="T153" s="200">
        <f>SUM(T154:T183)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1" t="s">
        <v>77</v>
      </c>
      <c r="AT153" s="202" t="s">
        <v>68</v>
      </c>
      <c r="AU153" s="202" t="s">
        <v>77</v>
      </c>
      <c r="AY153" s="201" t="s">
        <v>150</v>
      </c>
      <c r="BK153" s="203">
        <f>SUM(BK154:BK183)</f>
        <v>0</v>
      </c>
    </row>
    <row r="154" s="2" customFormat="1" ht="66.75" customHeight="1">
      <c r="A154" s="40"/>
      <c r="B154" s="41"/>
      <c r="C154" s="206" t="s">
        <v>7</v>
      </c>
      <c r="D154" s="206" t="s">
        <v>153</v>
      </c>
      <c r="E154" s="207" t="s">
        <v>823</v>
      </c>
      <c r="F154" s="208" t="s">
        <v>824</v>
      </c>
      <c r="G154" s="209" t="s">
        <v>380</v>
      </c>
      <c r="H154" s="210">
        <v>103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79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328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826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79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1843</v>
      </c>
      <c r="G156" s="243"/>
      <c r="H156" s="247">
        <v>103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103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1.75" customHeight="1">
      <c r="A158" s="40"/>
      <c r="B158" s="41"/>
      <c r="C158" s="228" t="s">
        <v>204</v>
      </c>
      <c r="D158" s="228" t="s">
        <v>254</v>
      </c>
      <c r="E158" s="229" t="s">
        <v>829</v>
      </c>
      <c r="F158" s="230" t="s">
        <v>830</v>
      </c>
      <c r="G158" s="231" t="s">
        <v>258</v>
      </c>
      <c r="H158" s="232">
        <v>1.823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333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1844</v>
      </c>
      <c r="G159" s="243"/>
      <c r="H159" s="247">
        <v>1.823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1.823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33" customHeight="1">
      <c r="A161" s="40"/>
      <c r="B161" s="41"/>
      <c r="C161" s="206" t="s">
        <v>330</v>
      </c>
      <c r="D161" s="206" t="s">
        <v>153</v>
      </c>
      <c r="E161" s="207" t="s">
        <v>833</v>
      </c>
      <c r="F161" s="208" t="s">
        <v>834</v>
      </c>
      <c r="G161" s="209" t="s">
        <v>380</v>
      </c>
      <c r="H161" s="210">
        <v>103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337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836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13" customFormat="1">
      <c r="A163" s="13"/>
      <c r="B163" s="242"/>
      <c r="C163" s="243"/>
      <c r="D163" s="244" t="s">
        <v>593</v>
      </c>
      <c r="E163" s="245" t="s">
        <v>19</v>
      </c>
      <c r="F163" s="246" t="s">
        <v>1845</v>
      </c>
      <c r="G163" s="243"/>
      <c r="H163" s="247">
        <v>103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31</v>
      </c>
      <c r="AX163" s="13" t="s">
        <v>69</v>
      </c>
      <c r="AY163" s="253" t="s">
        <v>150</v>
      </c>
    </row>
    <row r="164" s="14" customFormat="1">
      <c r="A164" s="14"/>
      <c r="B164" s="254"/>
      <c r="C164" s="255"/>
      <c r="D164" s="244" t="s">
        <v>593</v>
      </c>
      <c r="E164" s="256" t="s">
        <v>19</v>
      </c>
      <c r="F164" s="257" t="s">
        <v>595</v>
      </c>
      <c r="G164" s="255"/>
      <c r="H164" s="258">
        <v>103</v>
      </c>
      <c r="I164" s="259"/>
      <c r="J164" s="255"/>
      <c r="K164" s="255"/>
      <c r="L164" s="260"/>
      <c r="M164" s="261"/>
      <c r="N164" s="262"/>
      <c r="O164" s="262"/>
      <c r="P164" s="262"/>
      <c r="Q164" s="262"/>
      <c r="R164" s="262"/>
      <c r="S164" s="262"/>
      <c r="T164" s="26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4" t="s">
        <v>593</v>
      </c>
      <c r="AU164" s="264" t="s">
        <v>79</v>
      </c>
      <c r="AV164" s="14" t="s">
        <v>158</v>
      </c>
      <c r="AW164" s="14" t="s">
        <v>31</v>
      </c>
      <c r="AX164" s="14" t="s">
        <v>77</v>
      </c>
      <c r="AY164" s="264" t="s">
        <v>150</v>
      </c>
    </row>
    <row r="165" s="2" customFormat="1" ht="49.05" customHeight="1">
      <c r="A165" s="40"/>
      <c r="B165" s="41"/>
      <c r="C165" s="206" t="s">
        <v>208</v>
      </c>
      <c r="D165" s="206" t="s">
        <v>153</v>
      </c>
      <c r="E165" s="207" t="s">
        <v>839</v>
      </c>
      <c r="F165" s="208" t="s">
        <v>840</v>
      </c>
      <c r="G165" s="209" t="s">
        <v>380</v>
      </c>
      <c r="H165" s="210">
        <v>88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158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158</v>
      </c>
      <c r="BM165" s="217" t="s">
        <v>341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842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37.8" customHeight="1">
      <c r="A167" s="40"/>
      <c r="B167" s="41"/>
      <c r="C167" s="206" t="s">
        <v>338</v>
      </c>
      <c r="D167" s="206" t="s">
        <v>153</v>
      </c>
      <c r="E167" s="207" t="s">
        <v>843</v>
      </c>
      <c r="F167" s="208" t="s">
        <v>844</v>
      </c>
      <c r="G167" s="209" t="s">
        <v>380</v>
      </c>
      <c r="H167" s="210">
        <v>95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345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846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37.8" customHeight="1">
      <c r="A169" s="40"/>
      <c r="B169" s="41"/>
      <c r="C169" s="206" t="s">
        <v>215</v>
      </c>
      <c r="D169" s="206" t="s">
        <v>153</v>
      </c>
      <c r="E169" s="207" t="s">
        <v>1846</v>
      </c>
      <c r="F169" s="208" t="s">
        <v>1847</v>
      </c>
      <c r="G169" s="209" t="s">
        <v>380</v>
      </c>
      <c r="H169" s="210">
        <v>23</v>
      </c>
      <c r="I169" s="211"/>
      <c r="J169" s="212">
        <f>ROUND(I169*H169,2)</f>
        <v>0</v>
      </c>
      <c r="K169" s="208" t="s">
        <v>157</v>
      </c>
      <c r="L169" s="46"/>
      <c r="M169" s="213" t="s">
        <v>19</v>
      </c>
      <c r="N169" s="214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158</v>
      </c>
      <c r="AT169" s="217" t="s">
        <v>153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349</v>
      </c>
    </row>
    <row r="170" s="2" customFormat="1">
      <c r="A170" s="40"/>
      <c r="B170" s="41"/>
      <c r="C170" s="42"/>
      <c r="D170" s="219" t="s">
        <v>159</v>
      </c>
      <c r="E170" s="42"/>
      <c r="F170" s="220" t="s">
        <v>1848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159</v>
      </c>
      <c r="AU170" s="19" t="s">
        <v>79</v>
      </c>
    </row>
    <row r="171" s="2" customFormat="1" ht="24.15" customHeight="1">
      <c r="A171" s="40"/>
      <c r="B171" s="41"/>
      <c r="C171" s="206" t="s">
        <v>346</v>
      </c>
      <c r="D171" s="206" t="s">
        <v>153</v>
      </c>
      <c r="E171" s="207" t="s">
        <v>848</v>
      </c>
      <c r="F171" s="208" t="s">
        <v>849</v>
      </c>
      <c r="G171" s="209" t="s">
        <v>375</v>
      </c>
      <c r="H171" s="210">
        <v>5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352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851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16.5" customHeight="1">
      <c r="A173" s="40"/>
      <c r="B173" s="41"/>
      <c r="C173" s="228" t="s">
        <v>219</v>
      </c>
      <c r="D173" s="228" t="s">
        <v>254</v>
      </c>
      <c r="E173" s="229" t="s">
        <v>1849</v>
      </c>
      <c r="F173" s="230" t="s">
        <v>1850</v>
      </c>
      <c r="G173" s="231" t="s">
        <v>258</v>
      </c>
      <c r="H173" s="232">
        <v>10</v>
      </c>
      <c r="I173" s="233"/>
      <c r="J173" s="234">
        <f>ROUND(I173*H173,2)</f>
        <v>0</v>
      </c>
      <c r="K173" s="230" t="s">
        <v>157</v>
      </c>
      <c r="L173" s="235"/>
      <c r="M173" s="236" t="s">
        <v>19</v>
      </c>
      <c r="N173" s="237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171</v>
      </c>
      <c r="AT173" s="217" t="s">
        <v>254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158</v>
      </c>
      <c r="BM173" s="217" t="s">
        <v>358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1851</v>
      </c>
      <c r="G174" s="243"/>
      <c r="H174" s="247">
        <v>10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4" customFormat="1">
      <c r="A175" s="14"/>
      <c r="B175" s="254"/>
      <c r="C175" s="255"/>
      <c r="D175" s="244" t="s">
        <v>593</v>
      </c>
      <c r="E175" s="256" t="s">
        <v>19</v>
      </c>
      <c r="F175" s="257" t="s">
        <v>595</v>
      </c>
      <c r="G175" s="255"/>
      <c r="H175" s="258">
        <v>10</v>
      </c>
      <c r="I175" s="259"/>
      <c r="J175" s="255"/>
      <c r="K175" s="255"/>
      <c r="L175" s="260"/>
      <c r="M175" s="261"/>
      <c r="N175" s="262"/>
      <c r="O175" s="262"/>
      <c r="P175" s="262"/>
      <c r="Q175" s="262"/>
      <c r="R175" s="262"/>
      <c r="S175" s="262"/>
      <c r="T175" s="26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4" t="s">
        <v>593</v>
      </c>
      <c r="AU175" s="264" t="s">
        <v>79</v>
      </c>
      <c r="AV175" s="14" t="s">
        <v>158</v>
      </c>
      <c r="AW175" s="14" t="s">
        <v>31</v>
      </c>
      <c r="AX175" s="14" t="s">
        <v>77</v>
      </c>
      <c r="AY175" s="264" t="s">
        <v>150</v>
      </c>
    </row>
    <row r="176" s="2" customFormat="1" ht="24.15" customHeight="1">
      <c r="A176" s="40"/>
      <c r="B176" s="41"/>
      <c r="C176" s="206" t="s">
        <v>355</v>
      </c>
      <c r="D176" s="206" t="s">
        <v>153</v>
      </c>
      <c r="E176" s="207" t="s">
        <v>857</v>
      </c>
      <c r="F176" s="208" t="s">
        <v>858</v>
      </c>
      <c r="G176" s="209" t="s">
        <v>380</v>
      </c>
      <c r="H176" s="210">
        <v>172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362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860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13" customFormat="1">
      <c r="A178" s="13"/>
      <c r="B178" s="242"/>
      <c r="C178" s="243"/>
      <c r="D178" s="244" t="s">
        <v>593</v>
      </c>
      <c r="E178" s="245" t="s">
        <v>19</v>
      </c>
      <c r="F178" s="246" t="s">
        <v>1852</v>
      </c>
      <c r="G178" s="243"/>
      <c r="H178" s="247">
        <v>172</v>
      </c>
      <c r="I178" s="248"/>
      <c r="J178" s="243"/>
      <c r="K178" s="243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593</v>
      </c>
      <c r="AU178" s="253" t="s">
        <v>79</v>
      </c>
      <c r="AV178" s="13" t="s">
        <v>79</v>
      </c>
      <c r="AW178" s="13" t="s">
        <v>31</v>
      </c>
      <c r="AX178" s="13" t="s">
        <v>69</v>
      </c>
      <c r="AY178" s="253" t="s">
        <v>150</v>
      </c>
    </row>
    <row r="179" s="14" customFormat="1">
      <c r="A179" s="14"/>
      <c r="B179" s="254"/>
      <c r="C179" s="255"/>
      <c r="D179" s="244" t="s">
        <v>593</v>
      </c>
      <c r="E179" s="256" t="s">
        <v>19</v>
      </c>
      <c r="F179" s="257" t="s">
        <v>595</v>
      </c>
      <c r="G179" s="255"/>
      <c r="H179" s="258">
        <v>172</v>
      </c>
      <c r="I179" s="259"/>
      <c r="J179" s="255"/>
      <c r="K179" s="255"/>
      <c r="L179" s="260"/>
      <c r="M179" s="261"/>
      <c r="N179" s="262"/>
      <c r="O179" s="262"/>
      <c r="P179" s="262"/>
      <c r="Q179" s="262"/>
      <c r="R179" s="262"/>
      <c r="S179" s="262"/>
      <c r="T179" s="26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4" t="s">
        <v>593</v>
      </c>
      <c r="AU179" s="264" t="s">
        <v>79</v>
      </c>
      <c r="AV179" s="14" t="s">
        <v>158</v>
      </c>
      <c r="AW179" s="14" t="s">
        <v>31</v>
      </c>
      <c r="AX179" s="14" t="s">
        <v>77</v>
      </c>
      <c r="AY179" s="264" t="s">
        <v>150</v>
      </c>
    </row>
    <row r="180" s="2" customFormat="1" ht="49.05" customHeight="1">
      <c r="A180" s="40"/>
      <c r="B180" s="41"/>
      <c r="C180" s="206" t="s">
        <v>224</v>
      </c>
      <c r="D180" s="206" t="s">
        <v>153</v>
      </c>
      <c r="E180" s="207" t="s">
        <v>862</v>
      </c>
      <c r="F180" s="208" t="s">
        <v>863</v>
      </c>
      <c r="G180" s="209" t="s">
        <v>380</v>
      </c>
      <c r="H180" s="210">
        <v>80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366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865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44.25" customHeight="1">
      <c r="A182" s="40"/>
      <c r="B182" s="41"/>
      <c r="C182" s="206" t="s">
        <v>363</v>
      </c>
      <c r="D182" s="206" t="s">
        <v>153</v>
      </c>
      <c r="E182" s="207" t="s">
        <v>867</v>
      </c>
      <c r="F182" s="208" t="s">
        <v>868</v>
      </c>
      <c r="G182" s="209" t="s">
        <v>380</v>
      </c>
      <c r="H182" s="210">
        <v>84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259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870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2" customFormat="1" ht="22.8" customHeight="1">
      <c r="A184" s="12"/>
      <c r="B184" s="190"/>
      <c r="C184" s="191"/>
      <c r="D184" s="192" t="s">
        <v>68</v>
      </c>
      <c r="E184" s="204" t="s">
        <v>244</v>
      </c>
      <c r="F184" s="204" t="s">
        <v>245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SUM(P185:P209)</f>
        <v>0</v>
      </c>
      <c r="Q184" s="198"/>
      <c r="R184" s="199">
        <f>SUM(R185:R209)</f>
        <v>0</v>
      </c>
      <c r="S184" s="198"/>
      <c r="T184" s="200">
        <f>SUM(T185:T209)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77</v>
      </c>
      <c r="AT184" s="202" t="s">
        <v>68</v>
      </c>
      <c r="AU184" s="202" t="s">
        <v>77</v>
      </c>
      <c r="AY184" s="201" t="s">
        <v>150</v>
      </c>
      <c r="BK184" s="203">
        <f>SUM(BK185:BK209)</f>
        <v>0</v>
      </c>
    </row>
    <row r="185" s="2" customFormat="1" ht="37.8" customHeight="1">
      <c r="A185" s="40"/>
      <c r="B185" s="41"/>
      <c r="C185" s="206" t="s">
        <v>372</v>
      </c>
      <c r="D185" s="206" t="s">
        <v>153</v>
      </c>
      <c r="E185" s="207" t="s">
        <v>987</v>
      </c>
      <c r="F185" s="208" t="s">
        <v>988</v>
      </c>
      <c r="G185" s="209" t="s">
        <v>258</v>
      </c>
      <c r="H185" s="210">
        <v>47.759999999999998</v>
      </c>
      <c r="I185" s="211"/>
      <c r="J185" s="212">
        <f>ROUND(I185*H185,2)</f>
        <v>0</v>
      </c>
      <c r="K185" s="208" t="s">
        <v>157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376</v>
      </c>
    </row>
    <row r="186" s="2" customFormat="1">
      <c r="A186" s="40"/>
      <c r="B186" s="41"/>
      <c r="C186" s="42"/>
      <c r="D186" s="219" t="s">
        <v>159</v>
      </c>
      <c r="E186" s="42"/>
      <c r="F186" s="220" t="s">
        <v>990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159</v>
      </c>
      <c r="AU186" s="19" t="s">
        <v>79</v>
      </c>
    </row>
    <row r="187" s="15" customFormat="1">
      <c r="A187" s="15"/>
      <c r="B187" s="265"/>
      <c r="C187" s="266"/>
      <c r="D187" s="244" t="s">
        <v>593</v>
      </c>
      <c r="E187" s="267" t="s">
        <v>19</v>
      </c>
      <c r="F187" s="268" t="s">
        <v>991</v>
      </c>
      <c r="G187" s="266"/>
      <c r="H187" s="267" t="s">
        <v>19</v>
      </c>
      <c r="I187" s="269"/>
      <c r="J187" s="266"/>
      <c r="K187" s="266"/>
      <c r="L187" s="270"/>
      <c r="M187" s="271"/>
      <c r="N187" s="272"/>
      <c r="O187" s="272"/>
      <c r="P187" s="272"/>
      <c r="Q187" s="272"/>
      <c r="R187" s="272"/>
      <c r="S187" s="272"/>
      <c r="T187" s="273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4" t="s">
        <v>593</v>
      </c>
      <c r="AU187" s="274" t="s">
        <v>79</v>
      </c>
      <c r="AV187" s="15" t="s">
        <v>77</v>
      </c>
      <c r="AW187" s="15" t="s">
        <v>31</v>
      </c>
      <c r="AX187" s="15" t="s">
        <v>69</v>
      </c>
      <c r="AY187" s="274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1853</v>
      </c>
      <c r="G188" s="243"/>
      <c r="H188" s="247">
        <v>29.359999999999999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1854</v>
      </c>
      <c r="G189" s="243"/>
      <c r="H189" s="247">
        <v>7.3600000000000003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3" customFormat="1">
      <c r="A190" s="13"/>
      <c r="B190" s="242"/>
      <c r="C190" s="243"/>
      <c r="D190" s="244" t="s">
        <v>593</v>
      </c>
      <c r="E190" s="245" t="s">
        <v>19</v>
      </c>
      <c r="F190" s="246" t="s">
        <v>1855</v>
      </c>
      <c r="G190" s="243"/>
      <c r="H190" s="247">
        <v>11.039999999999999</v>
      </c>
      <c r="I190" s="248"/>
      <c r="J190" s="243"/>
      <c r="K190" s="243"/>
      <c r="L190" s="249"/>
      <c r="M190" s="250"/>
      <c r="N190" s="251"/>
      <c r="O190" s="251"/>
      <c r="P190" s="251"/>
      <c r="Q190" s="251"/>
      <c r="R190" s="251"/>
      <c r="S190" s="251"/>
      <c r="T190" s="25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3" t="s">
        <v>593</v>
      </c>
      <c r="AU190" s="253" t="s">
        <v>79</v>
      </c>
      <c r="AV190" s="13" t="s">
        <v>79</v>
      </c>
      <c r="AW190" s="13" t="s">
        <v>31</v>
      </c>
      <c r="AX190" s="13" t="s">
        <v>69</v>
      </c>
      <c r="AY190" s="253" t="s">
        <v>150</v>
      </c>
    </row>
    <row r="191" s="14" customFormat="1">
      <c r="A191" s="14"/>
      <c r="B191" s="254"/>
      <c r="C191" s="255"/>
      <c r="D191" s="244" t="s">
        <v>593</v>
      </c>
      <c r="E191" s="256" t="s">
        <v>19</v>
      </c>
      <c r="F191" s="257" t="s">
        <v>595</v>
      </c>
      <c r="G191" s="255"/>
      <c r="H191" s="258">
        <v>47.759999999999998</v>
      </c>
      <c r="I191" s="259"/>
      <c r="J191" s="255"/>
      <c r="K191" s="255"/>
      <c r="L191" s="260"/>
      <c r="M191" s="261"/>
      <c r="N191" s="262"/>
      <c r="O191" s="262"/>
      <c r="P191" s="262"/>
      <c r="Q191" s="262"/>
      <c r="R191" s="262"/>
      <c r="S191" s="262"/>
      <c r="T191" s="26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4" t="s">
        <v>593</v>
      </c>
      <c r="AU191" s="264" t="s">
        <v>79</v>
      </c>
      <c r="AV191" s="14" t="s">
        <v>158</v>
      </c>
      <c r="AW191" s="14" t="s">
        <v>31</v>
      </c>
      <c r="AX191" s="14" t="s">
        <v>77</v>
      </c>
      <c r="AY191" s="264" t="s">
        <v>150</v>
      </c>
    </row>
    <row r="192" s="2" customFormat="1" ht="49.05" customHeight="1">
      <c r="A192" s="40"/>
      <c r="B192" s="41"/>
      <c r="C192" s="206" t="s">
        <v>307</v>
      </c>
      <c r="D192" s="206" t="s">
        <v>153</v>
      </c>
      <c r="E192" s="207" t="s">
        <v>261</v>
      </c>
      <c r="F192" s="208" t="s">
        <v>1010</v>
      </c>
      <c r="G192" s="209" t="s">
        <v>258</v>
      </c>
      <c r="H192" s="210">
        <v>429.83999999999998</v>
      </c>
      <c r="I192" s="211"/>
      <c r="J192" s="212">
        <f>ROUND(I192*H192,2)</f>
        <v>0</v>
      </c>
      <c r="K192" s="208" t="s">
        <v>157</v>
      </c>
      <c r="L192" s="46"/>
      <c r="M192" s="213" t="s">
        <v>19</v>
      </c>
      <c r="N192" s="214" t="s">
        <v>40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158</v>
      </c>
      <c r="AT192" s="217" t="s">
        <v>153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381</v>
      </c>
    </row>
    <row r="193" s="2" customFormat="1">
      <c r="A193" s="40"/>
      <c r="B193" s="41"/>
      <c r="C193" s="42"/>
      <c r="D193" s="219" t="s">
        <v>159</v>
      </c>
      <c r="E193" s="42"/>
      <c r="F193" s="220" t="s">
        <v>263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159</v>
      </c>
      <c r="AU193" s="19" t="s">
        <v>79</v>
      </c>
    </row>
    <row r="194" s="15" customFormat="1">
      <c r="A194" s="15"/>
      <c r="B194" s="265"/>
      <c r="C194" s="266"/>
      <c r="D194" s="244" t="s">
        <v>593</v>
      </c>
      <c r="E194" s="267" t="s">
        <v>19</v>
      </c>
      <c r="F194" s="268" t="s">
        <v>1012</v>
      </c>
      <c r="G194" s="266"/>
      <c r="H194" s="267" t="s">
        <v>19</v>
      </c>
      <c r="I194" s="269"/>
      <c r="J194" s="266"/>
      <c r="K194" s="266"/>
      <c r="L194" s="270"/>
      <c r="M194" s="271"/>
      <c r="N194" s="272"/>
      <c r="O194" s="272"/>
      <c r="P194" s="272"/>
      <c r="Q194" s="272"/>
      <c r="R194" s="272"/>
      <c r="S194" s="272"/>
      <c r="T194" s="273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4" t="s">
        <v>593</v>
      </c>
      <c r="AU194" s="274" t="s">
        <v>79</v>
      </c>
      <c r="AV194" s="15" t="s">
        <v>77</v>
      </c>
      <c r="AW194" s="15" t="s">
        <v>31</v>
      </c>
      <c r="AX194" s="15" t="s">
        <v>69</v>
      </c>
      <c r="AY194" s="274" t="s">
        <v>150</v>
      </c>
    </row>
    <row r="195" s="13" customFormat="1">
      <c r="A195" s="13"/>
      <c r="B195" s="242"/>
      <c r="C195" s="243"/>
      <c r="D195" s="244" t="s">
        <v>593</v>
      </c>
      <c r="E195" s="245" t="s">
        <v>19</v>
      </c>
      <c r="F195" s="246" t="s">
        <v>1853</v>
      </c>
      <c r="G195" s="243"/>
      <c r="H195" s="247">
        <v>29.359999999999999</v>
      </c>
      <c r="I195" s="248"/>
      <c r="J195" s="243"/>
      <c r="K195" s="243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593</v>
      </c>
      <c r="AU195" s="253" t="s">
        <v>79</v>
      </c>
      <c r="AV195" s="13" t="s">
        <v>79</v>
      </c>
      <c r="AW195" s="13" t="s">
        <v>31</v>
      </c>
      <c r="AX195" s="13" t="s">
        <v>69</v>
      </c>
      <c r="AY195" s="253" t="s">
        <v>150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1854</v>
      </c>
      <c r="G196" s="243"/>
      <c r="H196" s="247">
        <v>7.3600000000000003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3" customFormat="1">
      <c r="A197" s="13"/>
      <c r="B197" s="242"/>
      <c r="C197" s="243"/>
      <c r="D197" s="244" t="s">
        <v>593</v>
      </c>
      <c r="E197" s="245" t="s">
        <v>19</v>
      </c>
      <c r="F197" s="246" t="s">
        <v>1855</v>
      </c>
      <c r="G197" s="243"/>
      <c r="H197" s="247">
        <v>11.039999999999999</v>
      </c>
      <c r="I197" s="248"/>
      <c r="J197" s="243"/>
      <c r="K197" s="243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593</v>
      </c>
      <c r="AU197" s="253" t="s">
        <v>79</v>
      </c>
      <c r="AV197" s="13" t="s">
        <v>79</v>
      </c>
      <c r="AW197" s="13" t="s">
        <v>31</v>
      </c>
      <c r="AX197" s="13" t="s">
        <v>69</v>
      </c>
      <c r="AY197" s="253" t="s">
        <v>150</v>
      </c>
    </row>
    <row r="198" s="14" customFormat="1">
      <c r="A198" s="14"/>
      <c r="B198" s="254"/>
      <c r="C198" s="255"/>
      <c r="D198" s="244" t="s">
        <v>593</v>
      </c>
      <c r="E198" s="256" t="s">
        <v>19</v>
      </c>
      <c r="F198" s="257" t="s">
        <v>595</v>
      </c>
      <c r="G198" s="255"/>
      <c r="H198" s="258">
        <v>47.759999999999998</v>
      </c>
      <c r="I198" s="259"/>
      <c r="J198" s="255"/>
      <c r="K198" s="255"/>
      <c r="L198" s="260"/>
      <c r="M198" s="261"/>
      <c r="N198" s="262"/>
      <c r="O198" s="262"/>
      <c r="P198" s="262"/>
      <c r="Q198" s="262"/>
      <c r="R198" s="262"/>
      <c r="S198" s="262"/>
      <c r="T198" s="26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4" t="s">
        <v>593</v>
      </c>
      <c r="AU198" s="264" t="s">
        <v>79</v>
      </c>
      <c r="AV198" s="14" t="s">
        <v>158</v>
      </c>
      <c r="AW198" s="14" t="s">
        <v>31</v>
      </c>
      <c r="AX198" s="14" t="s">
        <v>69</v>
      </c>
      <c r="AY198" s="26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1856</v>
      </c>
      <c r="G199" s="243"/>
      <c r="H199" s="247">
        <v>429.83999999999998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4" customFormat="1">
      <c r="A200" s="14"/>
      <c r="B200" s="254"/>
      <c r="C200" s="255"/>
      <c r="D200" s="244" t="s">
        <v>593</v>
      </c>
      <c r="E200" s="256" t="s">
        <v>19</v>
      </c>
      <c r="F200" s="257" t="s">
        <v>595</v>
      </c>
      <c r="G200" s="255"/>
      <c r="H200" s="258">
        <v>429.83999999999998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4" t="s">
        <v>593</v>
      </c>
      <c r="AU200" s="264" t="s">
        <v>79</v>
      </c>
      <c r="AV200" s="14" t="s">
        <v>158</v>
      </c>
      <c r="AW200" s="14" t="s">
        <v>31</v>
      </c>
      <c r="AX200" s="14" t="s">
        <v>77</v>
      </c>
      <c r="AY200" s="264" t="s">
        <v>150</v>
      </c>
    </row>
    <row r="201" s="2" customFormat="1" ht="44.25" customHeight="1">
      <c r="A201" s="40"/>
      <c r="B201" s="41"/>
      <c r="C201" s="206" t="s">
        <v>382</v>
      </c>
      <c r="D201" s="206" t="s">
        <v>153</v>
      </c>
      <c r="E201" s="207" t="s">
        <v>264</v>
      </c>
      <c r="F201" s="208" t="s">
        <v>726</v>
      </c>
      <c r="G201" s="209" t="s">
        <v>258</v>
      </c>
      <c r="H201" s="210">
        <v>29.359999999999999</v>
      </c>
      <c r="I201" s="211"/>
      <c r="J201" s="212">
        <f>ROUND(I201*H201,2)</f>
        <v>0</v>
      </c>
      <c r="K201" s="208" t="s">
        <v>157</v>
      </c>
      <c r="L201" s="46"/>
      <c r="M201" s="213" t="s">
        <v>19</v>
      </c>
      <c r="N201" s="214" t="s">
        <v>40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158</v>
      </c>
      <c r="AT201" s="217" t="s">
        <v>153</v>
      </c>
      <c r="AU201" s="217" t="s">
        <v>79</v>
      </c>
      <c r="AY201" s="19" t="s">
        <v>150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77</v>
      </c>
      <c r="BK201" s="218">
        <f>ROUND(I201*H201,2)</f>
        <v>0</v>
      </c>
      <c r="BL201" s="19" t="s">
        <v>158</v>
      </c>
      <c r="BM201" s="217" t="s">
        <v>385</v>
      </c>
    </row>
    <row r="202" s="2" customFormat="1">
      <c r="A202" s="40"/>
      <c r="B202" s="41"/>
      <c r="C202" s="42"/>
      <c r="D202" s="219" t="s">
        <v>159</v>
      </c>
      <c r="E202" s="42"/>
      <c r="F202" s="220" t="s">
        <v>266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159</v>
      </c>
      <c r="AU202" s="19" t="s">
        <v>79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1853</v>
      </c>
      <c r="G203" s="243"/>
      <c r="H203" s="247">
        <v>29.359999999999999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29.359999999999999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311</v>
      </c>
      <c r="D205" s="206" t="s">
        <v>153</v>
      </c>
      <c r="E205" s="207" t="s">
        <v>1031</v>
      </c>
      <c r="F205" s="208" t="s">
        <v>1032</v>
      </c>
      <c r="G205" s="209" t="s">
        <v>258</v>
      </c>
      <c r="H205" s="210">
        <v>18.399999999999999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1034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1854</v>
      </c>
      <c r="G207" s="243"/>
      <c r="H207" s="247">
        <v>7.3600000000000003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1855</v>
      </c>
      <c r="G208" s="243"/>
      <c r="H208" s="247">
        <v>11.039999999999999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18.399999999999999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12" customFormat="1" ht="22.8" customHeight="1">
      <c r="A210" s="12"/>
      <c r="B210" s="190"/>
      <c r="C210" s="191"/>
      <c r="D210" s="192" t="s">
        <v>68</v>
      </c>
      <c r="E210" s="204" t="s">
        <v>1035</v>
      </c>
      <c r="F210" s="204" t="s">
        <v>1036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SUM(P211:P212)</f>
        <v>0</v>
      </c>
      <c r="Q210" s="198"/>
      <c r="R210" s="199">
        <f>SUM(R211:R212)</f>
        <v>0</v>
      </c>
      <c r="S210" s="198"/>
      <c r="T210" s="200">
        <f>SUM(T211:T212)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77</v>
      </c>
      <c r="AT210" s="202" t="s">
        <v>68</v>
      </c>
      <c r="AU210" s="202" t="s">
        <v>77</v>
      </c>
      <c r="AY210" s="201" t="s">
        <v>150</v>
      </c>
      <c r="BK210" s="203">
        <f>SUM(BK211:BK212)</f>
        <v>0</v>
      </c>
    </row>
    <row r="211" s="2" customFormat="1" ht="44.25" customHeight="1">
      <c r="A211" s="40"/>
      <c r="B211" s="41"/>
      <c r="C211" s="206" t="s">
        <v>390</v>
      </c>
      <c r="D211" s="206" t="s">
        <v>153</v>
      </c>
      <c r="E211" s="207" t="s">
        <v>1037</v>
      </c>
      <c r="F211" s="208" t="s">
        <v>1038</v>
      </c>
      <c r="G211" s="209" t="s">
        <v>258</v>
      </c>
      <c r="H211" s="210">
        <v>67.144000000000005</v>
      </c>
      <c r="I211" s="211"/>
      <c r="J211" s="212">
        <f>ROUND(I211*H211,2)</f>
        <v>0</v>
      </c>
      <c r="K211" s="208" t="s">
        <v>157</v>
      </c>
      <c r="L211" s="46"/>
      <c r="M211" s="213" t="s">
        <v>19</v>
      </c>
      <c r="N211" s="214" t="s">
        <v>40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158</v>
      </c>
      <c r="AT211" s="217" t="s">
        <v>153</v>
      </c>
      <c r="AU211" s="217" t="s">
        <v>79</v>
      </c>
      <c r="AY211" s="19" t="s">
        <v>150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77</v>
      </c>
      <c r="BK211" s="218">
        <f>ROUND(I211*H211,2)</f>
        <v>0</v>
      </c>
      <c r="BL211" s="19" t="s">
        <v>158</v>
      </c>
      <c r="BM211" s="217" t="s">
        <v>393</v>
      </c>
    </row>
    <row r="212" s="2" customFormat="1">
      <c r="A212" s="40"/>
      <c r="B212" s="41"/>
      <c r="C212" s="42"/>
      <c r="D212" s="219" t="s">
        <v>159</v>
      </c>
      <c r="E212" s="42"/>
      <c r="F212" s="220" t="s">
        <v>1040</v>
      </c>
      <c r="G212" s="42"/>
      <c r="H212" s="42"/>
      <c r="I212" s="221"/>
      <c r="J212" s="42"/>
      <c r="K212" s="42"/>
      <c r="L212" s="46"/>
      <c r="M212" s="224"/>
      <c r="N212" s="225"/>
      <c r="O212" s="226"/>
      <c r="P212" s="226"/>
      <c r="Q212" s="226"/>
      <c r="R212" s="226"/>
      <c r="S212" s="226"/>
      <c r="T212" s="22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159</v>
      </c>
      <c r="AU212" s="19" t="s">
        <v>79</v>
      </c>
    </row>
    <row r="213" s="2" customFormat="1" ht="6.96" customHeight="1">
      <c r="A213" s="40"/>
      <c r="B213" s="61"/>
      <c r="C213" s="62"/>
      <c r="D213" s="62"/>
      <c r="E213" s="62"/>
      <c r="F213" s="62"/>
      <c r="G213" s="62"/>
      <c r="H213" s="62"/>
      <c r="I213" s="62"/>
      <c r="J213" s="62"/>
      <c r="K213" s="62"/>
      <c r="L213" s="46"/>
      <c r="M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</row>
  </sheetData>
  <sheetProtection sheet="1" autoFilter="0" formatColumns="0" formatRows="0" objects="1" scenarios="1" spinCount="100000" saltValue="Vc1G5HwXhwablSEor0H8dXlSwrFGfm/Humu0aEVaLsGf02uEeJrZW0ydqvDq7NJ7kLG5yyeG6ZwIVXiU3T2c0g==" hashValue="C6w+owgb2taFPjLYHUgWOWj/0PLZ0FYLG+p7wxpR/DdARJ8qc3OS19/nUrnoSa0PpmIhLDRRp13+73fEtk+SdA==" algorithmName="SHA-512" password="CBF1"/>
  <autoFilter ref="C83:K21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13107163"/>
    <hyperlink ref="F94" r:id="rId3" display="https://podminky.urs.cz/item/CS_URS_2024_02/113154522"/>
    <hyperlink ref="F98" r:id="rId4" display="https://podminky.urs.cz/item/CS_URS_2024_02/113154524"/>
    <hyperlink ref="F102" r:id="rId5" display="https://podminky.urs.cz/item/CS_URS_2024_02/121151113"/>
    <hyperlink ref="F106" r:id="rId6" display="https://podminky.urs.cz/item/CS_URS_2024_02/122251104"/>
    <hyperlink ref="F110" r:id="rId7" display="https://podminky.urs.cz/item/CS_URS_2024_02/162351103"/>
    <hyperlink ref="F112" r:id="rId8" display="https://podminky.urs.cz/item/CS_URS_2024_02/162751117"/>
    <hyperlink ref="F114" r:id="rId9" display="https://podminky.urs.cz/item/CS_URS_2024_02/167151101"/>
    <hyperlink ref="F116" r:id="rId10" display="https://podminky.urs.cz/item/CS_URS_2024_02/171151103"/>
    <hyperlink ref="F121" r:id="rId11" display="https://podminky.urs.cz/item/CS_URS_2024_02/171201231"/>
    <hyperlink ref="F126" r:id="rId12" display="https://podminky.urs.cz/item/CS_URS_2024_02/171251201"/>
    <hyperlink ref="F128" r:id="rId13" display="https://podminky.urs.cz/item/CS_URS_2024_02/181351103"/>
    <hyperlink ref="F132" r:id="rId14" display="https://podminky.urs.cz/item/CS_URS_2024_02/181411131"/>
    <hyperlink ref="F137" r:id="rId15" display="https://podminky.urs.cz/item/CS_URS_2024_02/181951111"/>
    <hyperlink ref="F139" r:id="rId16" display="https://podminky.urs.cz/item/CS_URS_2024_02/181951112"/>
    <hyperlink ref="F143" r:id="rId17" display="https://podminky.urs.cz/item/CS_URS_2024_02/182151111"/>
    <hyperlink ref="F145" r:id="rId18" display="https://podminky.urs.cz/item/CS_URS_2024_02/185804312"/>
    <hyperlink ref="F147" r:id="rId19" display="https://podminky.urs.cz/item/CS_URS_2024_02/185851121"/>
    <hyperlink ref="F149" r:id="rId20" display="https://podminky.urs.cz/item/CS_URS_2024_02/185851129"/>
    <hyperlink ref="F155" r:id="rId21" display="https://podminky.urs.cz/item/CS_URS_2024_02/561081111"/>
    <hyperlink ref="F162" r:id="rId22" display="https://podminky.urs.cz/item/CS_URS_2024_02/564861111"/>
    <hyperlink ref="F166" r:id="rId23" display="https://podminky.urs.cz/item/CS_URS_2024_02/565135111"/>
    <hyperlink ref="F168" r:id="rId24" display="https://podminky.urs.cz/item/CS_URS_2024_02/567122114"/>
    <hyperlink ref="F170" r:id="rId25" display="https://podminky.urs.cz/item/CS_URS_2024_02/569851111"/>
    <hyperlink ref="F172" r:id="rId26" display="https://podminky.urs.cz/item/CS_URS_2024_02/569903311"/>
    <hyperlink ref="F177" r:id="rId27" display="https://podminky.urs.cz/item/CS_URS_2024_02/573231106"/>
    <hyperlink ref="F181" r:id="rId28" display="https://podminky.urs.cz/item/CS_URS_2024_02/577134111"/>
    <hyperlink ref="F183" r:id="rId29" display="https://podminky.urs.cz/item/CS_URS_2024_02/577155112"/>
    <hyperlink ref="F186" r:id="rId30" display="https://podminky.urs.cz/item/CS_URS_2024_02/997221551"/>
    <hyperlink ref="F193" r:id="rId31" display="https://podminky.urs.cz/item/CS_URS_2024_02/997221579"/>
    <hyperlink ref="F202" r:id="rId32" display="https://podminky.urs.cz/item/CS_URS_2024_02/997221873"/>
    <hyperlink ref="F206" r:id="rId33" display="https://podminky.urs.cz/item/CS_URS_2024_02/997221875"/>
    <hyperlink ref="F212" r:id="rId34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1857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ROUND((SUM(BE84:BE172)),  2)</f>
        <v>0</v>
      </c>
      <c r="G33" s="40"/>
      <c r="H33" s="40"/>
      <c r="I33" s="150">
        <v>0.20999999999999999</v>
      </c>
      <c r="J33" s="149">
        <f>ROUND(((SUM(BE84:BE172))*I33),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ROUND((SUM(BF84:BF172)),  2)</f>
        <v>0</v>
      </c>
      <c r="G34" s="40"/>
      <c r="H34" s="40"/>
      <c r="I34" s="150">
        <v>0.12</v>
      </c>
      <c r="J34" s="149">
        <f>ROUND(((SUM(BF84:BF172))*I34),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ROUND((SUM(BG84:BG172)),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ROUND((SUM(BH84:BH172)),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ROUND((SUM(BI84:BI172)),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101.1 - Dočasné napojení místní komunikace ul. Hradlová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J170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101.1 - Dočasné napojení místní komunikace ul. Hradlová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P86+P112+P136+P170</f>
        <v>0</v>
      </c>
      <c r="Q85" s="198"/>
      <c r="R85" s="199">
        <f>R86+R112+R136+R170</f>
        <v>0</v>
      </c>
      <c r="S85" s="198"/>
      <c r="T85" s="200">
        <f>T86+T112+T136+T170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BK86+BK112+BK136+BK170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SUM(P87:P111)</f>
        <v>0</v>
      </c>
      <c r="Q86" s="198"/>
      <c r="R86" s="199">
        <f>SUM(R87:R111)</f>
        <v>0</v>
      </c>
      <c r="S86" s="198"/>
      <c r="T86" s="200">
        <f>SUM(T87:T111)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SUM(BK87:BK111)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44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44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1858</v>
      </c>
      <c r="G91" s="243"/>
      <c r="H91" s="247">
        <v>44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44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1775</v>
      </c>
      <c r="F93" s="208" t="s">
        <v>1776</v>
      </c>
      <c r="G93" s="209" t="s">
        <v>375</v>
      </c>
      <c r="H93" s="210">
        <v>60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1859</v>
      </c>
      <c r="G95" s="243"/>
      <c r="H95" s="247">
        <v>60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60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6.5999999999999996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60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725</v>
      </c>
      <c r="F101" s="208" t="s">
        <v>726</v>
      </c>
      <c r="G101" s="209" t="s">
        <v>258</v>
      </c>
      <c r="H101" s="210">
        <v>120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727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15" customFormat="1">
      <c r="A103" s="15"/>
      <c r="B103" s="265"/>
      <c r="C103" s="266"/>
      <c r="D103" s="244" t="s">
        <v>593</v>
      </c>
      <c r="E103" s="267" t="s">
        <v>19</v>
      </c>
      <c r="F103" s="268" t="s">
        <v>728</v>
      </c>
      <c r="G103" s="266"/>
      <c r="H103" s="267" t="s">
        <v>19</v>
      </c>
      <c r="I103" s="269"/>
      <c r="J103" s="266"/>
      <c r="K103" s="266"/>
      <c r="L103" s="270"/>
      <c r="M103" s="271"/>
      <c r="N103" s="272"/>
      <c r="O103" s="272"/>
      <c r="P103" s="272"/>
      <c r="Q103" s="272"/>
      <c r="R103" s="272"/>
      <c r="S103" s="272"/>
      <c r="T103" s="273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74" t="s">
        <v>593</v>
      </c>
      <c r="AU103" s="274" t="s">
        <v>79</v>
      </c>
      <c r="AV103" s="15" t="s">
        <v>77</v>
      </c>
      <c r="AW103" s="15" t="s">
        <v>31</v>
      </c>
      <c r="AX103" s="15" t="s">
        <v>69</v>
      </c>
      <c r="AY103" s="274" t="s">
        <v>150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1860</v>
      </c>
      <c r="G104" s="243"/>
      <c r="H104" s="247">
        <v>120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120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7.8" customHeight="1">
      <c r="A106" s="40"/>
      <c r="B106" s="41"/>
      <c r="C106" s="206" t="s">
        <v>180</v>
      </c>
      <c r="D106" s="206" t="s">
        <v>153</v>
      </c>
      <c r="E106" s="207" t="s">
        <v>730</v>
      </c>
      <c r="F106" s="208" t="s">
        <v>731</v>
      </c>
      <c r="G106" s="209" t="s">
        <v>375</v>
      </c>
      <c r="H106" s="210">
        <v>66.599999999999994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183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732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33" customHeight="1">
      <c r="A108" s="40"/>
      <c r="B108" s="41"/>
      <c r="C108" s="206" t="s">
        <v>171</v>
      </c>
      <c r="D108" s="206" t="s">
        <v>153</v>
      </c>
      <c r="E108" s="207" t="s">
        <v>761</v>
      </c>
      <c r="F108" s="208" t="s">
        <v>762</v>
      </c>
      <c r="G108" s="209" t="s">
        <v>380</v>
      </c>
      <c r="H108" s="210">
        <v>54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763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3" customFormat="1">
      <c r="A110" s="13"/>
      <c r="B110" s="242"/>
      <c r="C110" s="243"/>
      <c r="D110" s="244" t="s">
        <v>593</v>
      </c>
      <c r="E110" s="245" t="s">
        <v>19</v>
      </c>
      <c r="F110" s="246" t="s">
        <v>1861</v>
      </c>
      <c r="G110" s="243"/>
      <c r="H110" s="247">
        <v>54</v>
      </c>
      <c r="I110" s="248"/>
      <c r="J110" s="243"/>
      <c r="K110" s="243"/>
      <c r="L110" s="249"/>
      <c r="M110" s="250"/>
      <c r="N110" s="251"/>
      <c r="O110" s="251"/>
      <c r="P110" s="251"/>
      <c r="Q110" s="251"/>
      <c r="R110" s="251"/>
      <c r="S110" s="251"/>
      <c r="T110" s="252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3" t="s">
        <v>593</v>
      </c>
      <c r="AU110" s="253" t="s">
        <v>79</v>
      </c>
      <c r="AV110" s="13" t="s">
        <v>79</v>
      </c>
      <c r="AW110" s="13" t="s">
        <v>31</v>
      </c>
      <c r="AX110" s="13" t="s">
        <v>69</v>
      </c>
      <c r="AY110" s="253" t="s">
        <v>150</v>
      </c>
    </row>
    <row r="111" s="14" customFormat="1">
      <c r="A111" s="14"/>
      <c r="B111" s="254"/>
      <c r="C111" s="255"/>
      <c r="D111" s="244" t="s">
        <v>593</v>
      </c>
      <c r="E111" s="256" t="s">
        <v>19</v>
      </c>
      <c r="F111" s="257" t="s">
        <v>595</v>
      </c>
      <c r="G111" s="255"/>
      <c r="H111" s="258">
        <v>54</v>
      </c>
      <c r="I111" s="259"/>
      <c r="J111" s="255"/>
      <c r="K111" s="255"/>
      <c r="L111" s="260"/>
      <c r="M111" s="261"/>
      <c r="N111" s="262"/>
      <c r="O111" s="262"/>
      <c r="P111" s="262"/>
      <c r="Q111" s="262"/>
      <c r="R111" s="262"/>
      <c r="S111" s="262"/>
      <c r="T111" s="26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64" t="s">
        <v>593</v>
      </c>
      <c r="AU111" s="264" t="s">
        <v>79</v>
      </c>
      <c r="AV111" s="14" t="s">
        <v>158</v>
      </c>
      <c r="AW111" s="14" t="s">
        <v>31</v>
      </c>
      <c r="AX111" s="14" t="s">
        <v>77</v>
      </c>
      <c r="AY111" s="264" t="s">
        <v>150</v>
      </c>
    </row>
    <row r="112" s="12" customFormat="1" ht="22.8" customHeight="1">
      <c r="A112" s="12"/>
      <c r="B112" s="190"/>
      <c r="C112" s="191"/>
      <c r="D112" s="192" t="s">
        <v>68</v>
      </c>
      <c r="E112" s="204" t="s">
        <v>149</v>
      </c>
      <c r="F112" s="204" t="s">
        <v>822</v>
      </c>
      <c r="G112" s="191"/>
      <c r="H112" s="191"/>
      <c r="I112" s="194"/>
      <c r="J112" s="205">
        <f>BK112</f>
        <v>0</v>
      </c>
      <c r="K112" s="191"/>
      <c r="L112" s="196"/>
      <c r="M112" s="197"/>
      <c r="N112" s="198"/>
      <c r="O112" s="198"/>
      <c r="P112" s="199">
        <f>SUM(P113:P135)</f>
        <v>0</v>
      </c>
      <c r="Q112" s="198"/>
      <c r="R112" s="199">
        <f>SUM(R113:R135)</f>
        <v>0</v>
      </c>
      <c r="S112" s="198"/>
      <c r="T112" s="200">
        <f>SUM(T113:T135)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1" t="s">
        <v>77</v>
      </c>
      <c r="AT112" s="202" t="s">
        <v>68</v>
      </c>
      <c r="AU112" s="202" t="s">
        <v>77</v>
      </c>
      <c r="AY112" s="201" t="s">
        <v>150</v>
      </c>
      <c r="BK112" s="203">
        <f>SUM(BK113:BK135)</f>
        <v>0</v>
      </c>
    </row>
    <row r="113" s="2" customFormat="1" ht="66.75" customHeight="1">
      <c r="A113" s="40"/>
      <c r="B113" s="41"/>
      <c r="C113" s="206" t="s">
        <v>190</v>
      </c>
      <c r="D113" s="206" t="s">
        <v>153</v>
      </c>
      <c r="E113" s="207" t="s">
        <v>823</v>
      </c>
      <c r="F113" s="208" t="s">
        <v>824</v>
      </c>
      <c r="G113" s="209" t="s">
        <v>380</v>
      </c>
      <c r="H113" s="210">
        <v>54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826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13" customFormat="1">
      <c r="A115" s="13"/>
      <c r="B115" s="242"/>
      <c r="C115" s="243"/>
      <c r="D115" s="244" t="s">
        <v>593</v>
      </c>
      <c r="E115" s="245" t="s">
        <v>19</v>
      </c>
      <c r="F115" s="246" t="s">
        <v>1862</v>
      </c>
      <c r="G115" s="243"/>
      <c r="H115" s="247">
        <v>54</v>
      </c>
      <c r="I115" s="248"/>
      <c r="J115" s="243"/>
      <c r="K115" s="243"/>
      <c r="L115" s="249"/>
      <c r="M115" s="250"/>
      <c r="N115" s="251"/>
      <c r="O115" s="251"/>
      <c r="P115" s="251"/>
      <c r="Q115" s="251"/>
      <c r="R115" s="251"/>
      <c r="S115" s="251"/>
      <c r="T115" s="25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53" t="s">
        <v>593</v>
      </c>
      <c r="AU115" s="253" t="s">
        <v>79</v>
      </c>
      <c r="AV115" s="13" t="s">
        <v>79</v>
      </c>
      <c r="AW115" s="13" t="s">
        <v>31</v>
      </c>
      <c r="AX115" s="13" t="s">
        <v>69</v>
      </c>
      <c r="AY115" s="253" t="s">
        <v>150</v>
      </c>
    </row>
    <row r="116" s="14" customFormat="1">
      <c r="A116" s="14"/>
      <c r="B116" s="254"/>
      <c r="C116" s="255"/>
      <c r="D116" s="244" t="s">
        <v>593</v>
      </c>
      <c r="E116" s="256" t="s">
        <v>19</v>
      </c>
      <c r="F116" s="257" t="s">
        <v>595</v>
      </c>
      <c r="G116" s="255"/>
      <c r="H116" s="258">
        <v>54</v>
      </c>
      <c r="I116" s="259"/>
      <c r="J116" s="255"/>
      <c r="K116" s="255"/>
      <c r="L116" s="260"/>
      <c r="M116" s="261"/>
      <c r="N116" s="262"/>
      <c r="O116" s="262"/>
      <c r="P116" s="262"/>
      <c r="Q116" s="262"/>
      <c r="R116" s="262"/>
      <c r="S116" s="262"/>
      <c r="T116" s="263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4" t="s">
        <v>593</v>
      </c>
      <c r="AU116" s="264" t="s">
        <v>79</v>
      </c>
      <c r="AV116" s="14" t="s">
        <v>158</v>
      </c>
      <c r="AW116" s="14" t="s">
        <v>31</v>
      </c>
      <c r="AX116" s="14" t="s">
        <v>77</v>
      </c>
      <c r="AY116" s="264" t="s">
        <v>150</v>
      </c>
    </row>
    <row r="117" s="2" customFormat="1" ht="21.75" customHeight="1">
      <c r="A117" s="40"/>
      <c r="B117" s="41"/>
      <c r="C117" s="228" t="s">
        <v>175</v>
      </c>
      <c r="D117" s="228" t="s">
        <v>254</v>
      </c>
      <c r="E117" s="229" t="s">
        <v>829</v>
      </c>
      <c r="F117" s="230" t="s">
        <v>830</v>
      </c>
      <c r="G117" s="231" t="s">
        <v>258</v>
      </c>
      <c r="H117" s="232">
        <v>0.95599999999999996</v>
      </c>
      <c r="I117" s="233"/>
      <c r="J117" s="234">
        <f>ROUND(I117*H117,2)</f>
        <v>0</v>
      </c>
      <c r="K117" s="230" t="s">
        <v>157</v>
      </c>
      <c r="L117" s="235"/>
      <c r="M117" s="236" t="s">
        <v>19</v>
      </c>
      <c r="N117" s="237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171</v>
      </c>
      <c r="AT117" s="217" t="s">
        <v>254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199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1863</v>
      </c>
      <c r="G118" s="243"/>
      <c r="H118" s="247">
        <v>0.95599999999999996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0.95599999999999996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833</v>
      </c>
      <c r="F120" s="208" t="s">
        <v>834</v>
      </c>
      <c r="G120" s="209" t="s">
        <v>380</v>
      </c>
      <c r="H120" s="210">
        <v>54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836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1864</v>
      </c>
      <c r="G122" s="243"/>
      <c r="H122" s="247">
        <v>54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4" customFormat="1">
      <c r="A123" s="14"/>
      <c r="B123" s="254"/>
      <c r="C123" s="255"/>
      <c r="D123" s="244" t="s">
        <v>593</v>
      </c>
      <c r="E123" s="256" t="s">
        <v>19</v>
      </c>
      <c r="F123" s="257" t="s">
        <v>595</v>
      </c>
      <c r="G123" s="255"/>
      <c r="H123" s="258">
        <v>54</v>
      </c>
      <c r="I123" s="259"/>
      <c r="J123" s="255"/>
      <c r="K123" s="255"/>
      <c r="L123" s="260"/>
      <c r="M123" s="261"/>
      <c r="N123" s="262"/>
      <c r="O123" s="262"/>
      <c r="P123" s="262"/>
      <c r="Q123" s="262"/>
      <c r="R123" s="262"/>
      <c r="S123" s="262"/>
      <c r="T123" s="26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4" t="s">
        <v>593</v>
      </c>
      <c r="AU123" s="264" t="s">
        <v>79</v>
      </c>
      <c r="AV123" s="14" t="s">
        <v>158</v>
      </c>
      <c r="AW123" s="14" t="s">
        <v>31</v>
      </c>
      <c r="AX123" s="14" t="s">
        <v>77</v>
      </c>
      <c r="AY123" s="264" t="s">
        <v>150</v>
      </c>
    </row>
    <row r="124" s="2" customFormat="1" ht="49.05" customHeight="1">
      <c r="A124" s="40"/>
      <c r="B124" s="41"/>
      <c r="C124" s="206" t="s">
        <v>8</v>
      </c>
      <c r="D124" s="206" t="s">
        <v>153</v>
      </c>
      <c r="E124" s="207" t="s">
        <v>839</v>
      </c>
      <c r="F124" s="208" t="s">
        <v>840</v>
      </c>
      <c r="G124" s="209" t="s">
        <v>380</v>
      </c>
      <c r="H124" s="210">
        <v>44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208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842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212</v>
      </c>
      <c r="D126" s="206" t="s">
        <v>153</v>
      </c>
      <c r="E126" s="207" t="s">
        <v>843</v>
      </c>
      <c r="F126" s="208" t="s">
        <v>844</v>
      </c>
      <c r="G126" s="209" t="s">
        <v>380</v>
      </c>
      <c r="H126" s="210">
        <v>49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215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846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24.15" customHeight="1">
      <c r="A128" s="40"/>
      <c r="B128" s="41"/>
      <c r="C128" s="206" t="s">
        <v>183</v>
      </c>
      <c r="D128" s="206" t="s">
        <v>153</v>
      </c>
      <c r="E128" s="207" t="s">
        <v>857</v>
      </c>
      <c r="F128" s="208" t="s">
        <v>858</v>
      </c>
      <c r="G128" s="209" t="s">
        <v>380</v>
      </c>
      <c r="H128" s="210">
        <v>88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219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860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1865</v>
      </c>
      <c r="G130" s="243"/>
      <c r="H130" s="247">
        <v>88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88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49.05" customHeight="1">
      <c r="A132" s="40"/>
      <c r="B132" s="41"/>
      <c r="C132" s="206" t="s">
        <v>221</v>
      </c>
      <c r="D132" s="206" t="s">
        <v>153</v>
      </c>
      <c r="E132" s="207" t="s">
        <v>862</v>
      </c>
      <c r="F132" s="208" t="s">
        <v>863</v>
      </c>
      <c r="G132" s="209" t="s">
        <v>380</v>
      </c>
      <c r="H132" s="210">
        <v>44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224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865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44.25" customHeight="1">
      <c r="A134" s="40"/>
      <c r="B134" s="41"/>
      <c r="C134" s="206" t="s">
        <v>187</v>
      </c>
      <c r="D134" s="206" t="s">
        <v>153</v>
      </c>
      <c r="E134" s="207" t="s">
        <v>867</v>
      </c>
      <c r="F134" s="208" t="s">
        <v>868</v>
      </c>
      <c r="G134" s="209" t="s">
        <v>380</v>
      </c>
      <c r="H134" s="210">
        <v>44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230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870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12" customFormat="1" ht="22.8" customHeight="1">
      <c r="A136" s="12"/>
      <c r="B136" s="190"/>
      <c r="C136" s="191"/>
      <c r="D136" s="192" t="s">
        <v>68</v>
      </c>
      <c r="E136" s="204" t="s">
        <v>190</v>
      </c>
      <c r="F136" s="204" t="s">
        <v>879</v>
      </c>
      <c r="G136" s="191"/>
      <c r="H136" s="191"/>
      <c r="I136" s="194"/>
      <c r="J136" s="205">
        <f>BK136</f>
        <v>0</v>
      </c>
      <c r="K136" s="191"/>
      <c r="L136" s="196"/>
      <c r="M136" s="197"/>
      <c r="N136" s="198"/>
      <c r="O136" s="198"/>
      <c r="P136" s="199">
        <f>SUM(P137:P169)</f>
        <v>0</v>
      </c>
      <c r="Q136" s="198"/>
      <c r="R136" s="199">
        <f>SUM(R137:R169)</f>
        <v>0</v>
      </c>
      <c r="S136" s="198"/>
      <c r="T136" s="200">
        <f>SUM(T137:T169)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1" t="s">
        <v>77</v>
      </c>
      <c r="AT136" s="202" t="s">
        <v>68</v>
      </c>
      <c r="AU136" s="202" t="s">
        <v>77</v>
      </c>
      <c r="AY136" s="201" t="s">
        <v>150</v>
      </c>
      <c r="BK136" s="203">
        <f>SUM(BK137:BK169)</f>
        <v>0</v>
      </c>
    </row>
    <row r="137" s="2" customFormat="1" ht="24.15" customHeight="1">
      <c r="A137" s="40"/>
      <c r="B137" s="41"/>
      <c r="C137" s="206" t="s">
        <v>304</v>
      </c>
      <c r="D137" s="206" t="s">
        <v>153</v>
      </c>
      <c r="E137" s="207" t="s">
        <v>880</v>
      </c>
      <c r="F137" s="208" t="s">
        <v>881</v>
      </c>
      <c r="G137" s="209" t="s">
        <v>252</v>
      </c>
      <c r="H137" s="210">
        <v>2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307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883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13" customFormat="1">
      <c r="A139" s="13"/>
      <c r="B139" s="242"/>
      <c r="C139" s="243"/>
      <c r="D139" s="244" t="s">
        <v>593</v>
      </c>
      <c r="E139" s="245" t="s">
        <v>19</v>
      </c>
      <c r="F139" s="246" t="s">
        <v>1866</v>
      </c>
      <c r="G139" s="243"/>
      <c r="H139" s="247">
        <v>2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31</v>
      </c>
      <c r="AX139" s="13" t="s">
        <v>69</v>
      </c>
      <c r="AY139" s="253" t="s">
        <v>150</v>
      </c>
    </row>
    <row r="140" s="14" customFormat="1">
      <c r="A140" s="14"/>
      <c r="B140" s="254"/>
      <c r="C140" s="255"/>
      <c r="D140" s="244" t="s">
        <v>593</v>
      </c>
      <c r="E140" s="256" t="s">
        <v>19</v>
      </c>
      <c r="F140" s="257" t="s">
        <v>595</v>
      </c>
      <c r="G140" s="255"/>
      <c r="H140" s="258">
        <v>2</v>
      </c>
      <c r="I140" s="259"/>
      <c r="J140" s="255"/>
      <c r="K140" s="255"/>
      <c r="L140" s="260"/>
      <c r="M140" s="261"/>
      <c r="N140" s="262"/>
      <c r="O140" s="262"/>
      <c r="P140" s="262"/>
      <c r="Q140" s="262"/>
      <c r="R140" s="262"/>
      <c r="S140" s="262"/>
      <c r="T140" s="263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4" t="s">
        <v>593</v>
      </c>
      <c r="AU140" s="264" t="s">
        <v>79</v>
      </c>
      <c r="AV140" s="14" t="s">
        <v>158</v>
      </c>
      <c r="AW140" s="14" t="s">
        <v>31</v>
      </c>
      <c r="AX140" s="14" t="s">
        <v>77</v>
      </c>
      <c r="AY140" s="264" t="s">
        <v>150</v>
      </c>
    </row>
    <row r="141" s="2" customFormat="1" ht="16.5" customHeight="1">
      <c r="A141" s="40"/>
      <c r="B141" s="41"/>
      <c r="C141" s="228" t="s">
        <v>193</v>
      </c>
      <c r="D141" s="228" t="s">
        <v>254</v>
      </c>
      <c r="E141" s="229" t="s">
        <v>1867</v>
      </c>
      <c r="F141" s="230" t="s">
        <v>1868</v>
      </c>
      <c r="G141" s="231" t="s">
        <v>252</v>
      </c>
      <c r="H141" s="232">
        <v>1</v>
      </c>
      <c r="I141" s="233"/>
      <c r="J141" s="234">
        <f>ROUND(I141*H141,2)</f>
        <v>0</v>
      </c>
      <c r="K141" s="230" t="s">
        <v>157</v>
      </c>
      <c r="L141" s="235"/>
      <c r="M141" s="236" t="s">
        <v>19</v>
      </c>
      <c r="N141" s="237" t="s">
        <v>40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171</v>
      </c>
      <c r="AT141" s="217" t="s">
        <v>254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311</v>
      </c>
    </row>
    <row r="142" s="2" customFormat="1" ht="16.5" customHeight="1">
      <c r="A142" s="40"/>
      <c r="B142" s="41"/>
      <c r="C142" s="228" t="s">
        <v>312</v>
      </c>
      <c r="D142" s="228" t="s">
        <v>254</v>
      </c>
      <c r="E142" s="229" t="s">
        <v>1789</v>
      </c>
      <c r="F142" s="230" t="s">
        <v>1790</v>
      </c>
      <c r="G142" s="231" t="s">
        <v>252</v>
      </c>
      <c r="H142" s="232">
        <v>1</v>
      </c>
      <c r="I142" s="233"/>
      <c r="J142" s="234">
        <f>ROUND(I142*H142,2)</f>
        <v>0</v>
      </c>
      <c r="K142" s="230" t="s">
        <v>157</v>
      </c>
      <c r="L142" s="235"/>
      <c r="M142" s="236" t="s">
        <v>19</v>
      </c>
      <c r="N142" s="237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171</v>
      </c>
      <c r="AT142" s="217" t="s">
        <v>254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315</v>
      </c>
    </row>
    <row r="143" s="2" customFormat="1" ht="24.15" customHeight="1">
      <c r="A143" s="40"/>
      <c r="B143" s="41"/>
      <c r="C143" s="206" t="s">
        <v>199</v>
      </c>
      <c r="D143" s="206" t="s">
        <v>153</v>
      </c>
      <c r="E143" s="207" t="s">
        <v>1791</v>
      </c>
      <c r="F143" s="208" t="s">
        <v>1792</v>
      </c>
      <c r="G143" s="209" t="s">
        <v>252</v>
      </c>
      <c r="H143" s="210">
        <v>2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320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1793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28" t="s">
        <v>7</v>
      </c>
      <c r="D145" s="228" t="s">
        <v>254</v>
      </c>
      <c r="E145" s="229" t="s">
        <v>1794</v>
      </c>
      <c r="F145" s="230" t="s">
        <v>1795</v>
      </c>
      <c r="G145" s="231" t="s">
        <v>252</v>
      </c>
      <c r="H145" s="232">
        <v>2</v>
      </c>
      <c r="I145" s="233"/>
      <c r="J145" s="234">
        <f>ROUND(I145*H145,2)</f>
        <v>0</v>
      </c>
      <c r="K145" s="230" t="s">
        <v>157</v>
      </c>
      <c r="L145" s="235"/>
      <c r="M145" s="236" t="s">
        <v>19</v>
      </c>
      <c r="N145" s="237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171</v>
      </c>
      <c r="AT145" s="217" t="s">
        <v>254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323</v>
      </c>
    </row>
    <row r="146" s="2" customFormat="1" ht="16.5" customHeight="1">
      <c r="A146" s="40"/>
      <c r="B146" s="41"/>
      <c r="C146" s="228" t="s">
        <v>204</v>
      </c>
      <c r="D146" s="228" t="s">
        <v>254</v>
      </c>
      <c r="E146" s="229" t="s">
        <v>1796</v>
      </c>
      <c r="F146" s="230" t="s">
        <v>1797</v>
      </c>
      <c r="G146" s="231" t="s">
        <v>252</v>
      </c>
      <c r="H146" s="232">
        <v>2</v>
      </c>
      <c r="I146" s="233"/>
      <c r="J146" s="234">
        <f>ROUND(I146*H146,2)</f>
        <v>0</v>
      </c>
      <c r="K146" s="230" t="s">
        <v>157</v>
      </c>
      <c r="L146" s="235"/>
      <c r="M146" s="236" t="s">
        <v>19</v>
      </c>
      <c r="N146" s="237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171</v>
      </c>
      <c r="AT146" s="217" t="s">
        <v>254</v>
      </c>
      <c r="AU146" s="217" t="s">
        <v>79</v>
      </c>
      <c r="AY146" s="19" t="s">
        <v>150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158</v>
      </c>
      <c r="BM146" s="217" t="s">
        <v>328</v>
      </c>
    </row>
    <row r="147" s="2" customFormat="1" ht="21.75" customHeight="1">
      <c r="A147" s="40"/>
      <c r="B147" s="41"/>
      <c r="C147" s="228" t="s">
        <v>330</v>
      </c>
      <c r="D147" s="228" t="s">
        <v>254</v>
      </c>
      <c r="E147" s="229" t="s">
        <v>1798</v>
      </c>
      <c r="F147" s="230" t="s">
        <v>1799</v>
      </c>
      <c r="G147" s="231" t="s">
        <v>252</v>
      </c>
      <c r="H147" s="232">
        <v>4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333</v>
      </c>
    </row>
    <row r="148" s="2" customFormat="1" ht="16.5" customHeight="1">
      <c r="A148" s="40"/>
      <c r="B148" s="41"/>
      <c r="C148" s="228" t="s">
        <v>208</v>
      </c>
      <c r="D148" s="228" t="s">
        <v>254</v>
      </c>
      <c r="E148" s="229" t="s">
        <v>1800</v>
      </c>
      <c r="F148" s="230" t="s">
        <v>1801</v>
      </c>
      <c r="G148" s="231" t="s">
        <v>252</v>
      </c>
      <c r="H148" s="232">
        <v>2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337</v>
      </c>
    </row>
    <row r="149" s="2" customFormat="1" ht="49.05" customHeight="1">
      <c r="A149" s="40"/>
      <c r="B149" s="41"/>
      <c r="C149" s="206" t="s">
        <v>338</v>
      </c>
      <c r="D149" s="206" t="s">
        <v>153</v>
      </c>
      <c r="E149" s="207" t="s">
        <v>909</v>
      </c>
      <c r="F149" s="208" t="s">
        <v>910</v>
      </c>
      <c r="G149" s="209" t="s">
        <v>310</v>
      </c>
      <c r="H149" s="210">
        <v>20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341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912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3" customFormat="1">
      <c r="A151" s="13"/>
      <c r="B151" s="242"/>
      <c r="C151" s="243"/>
      <c r="D151" s="244" t="s">
        <v>593</v>
      </c>
      <c r="E151" s="245" t="s">
        <v>19</v>
      </c>
      <c r="F151" s="246" t="s">
        <v>1869</v>
      </c>
      <c r="G151" s="243"/>
      <c r="H151" s="247">
        <v>9</v>
      </c>
      <c r="I151" s="248"/>
      <c r="J151" s="243"/>
      <c r="K151" s="243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593</v>
      </c>
      <c r="AU151" s="253" t="s">
        <v>79</v>
      </c>
      <c r="AV151" s="13" t="s">
        <v>79</v>
      </c>
      <c r="AW151" s="13" t="s">
        <v>31</v>
      </c>
      <c r="AX151" s="13" t="s">
        <v>69</v>
      </c>
      <c r="AY151" s="253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1870</v>
      </c>
      <c r="G152" s="243"/>
      <c r="H152" s="247">
        <v>9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3" customFormat="1">
      <c r="A153" s="13"/>
      <c r="B153" s="242"/>
      <c r="C153" s="243"/>
      <c r="D153" s="244" t="s">
        <v>593</v>
      </c>
      <c r="E153" s="245" t="s">
        <v>19</v>
      </c>
      <c r="F153" s="246" t="s">
        <v>1804</v>
      </c>
      <c r="G153" s="243"/>
      <c r="H153" s="247">
        <v>2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31</v>
      </c>
      <c r="AX153" s="13" t="s">
        <v>69</v>
      </c>
      <c r="AY153" s="253" t="s">
        <v>150</v>
      </c>
    </row>
    <row r="154" s="14" customFormat="1">
      <c r="A154" s="14"/>
      <c r="B154" s="254"/>
      <c r="C154" s="255"/>
      <c r="D154" s="244" t="s">
        <v>593</v>
      </c>
      <c r="E154" s="256" t="s">
        <v>19</v>
      </c>
      <c r="F154" s="257" t="s">
        <v>595</v>
      </c>
      <c r="G154" s="255"/>
      <c r="H154" s="258">
        <v>20</v>
      </c>
      <c r="I154" s="259"/>
      <c r="J154" s="255"/>
      <c r="K154" s="255"/>
      <c r="L154" s="260"/>
      <c r="M154" s="261"/>
      <c r="N154" s="262"/>
      <c r="O154" s="262"/>
      <c r="P154" s="262"/>
      <c r="Q154" s="262"/>
      <c r="R154" s="262"/>
      <c r="S154" s="262"/>
      <c r="T154" s="26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4" t="s">
        <v>593</v>
      </c>
      <c r="AU154" s="264" t="s">
        <v>79</v>
      </c>
      <c r="AV154" s="14" t="s">
        <v>158</v>
      </c>
      <c r="AW154" s="14" t="s">
        <v>31</v>
      </c>
      <c r="AX154" s="14" t="s">
        <v>77</v>
      </c>
      <c r="AY154" s="264" t="s">
        <v>150</v>
      </c>
    </row>
    <row r="155" s="2" customFormat="1" ht="16.5" customHeight="1">
      <c r="A155" s="40"/>
      <c r="B155" s="41"/>
      <c r="C155" s="228" t="s">
        <v>215</v>
      </c>
      <c r="D155" s="228" t="s">
        <v>254</v>
      </c>
      <c r="E155" s="229" t="s">
        <v>916</v>
      </c>
      <c r="F155" s="230" t="s">
        <v>917</v>
      </c>
      <c r="G155" s="231" t="s">
        <v>310</v>
      </c>
      <c r="H155" s="232">
        <v>9.1799999999999997</v>
      </c>
      <c r="I155" s="233"/>
      <c r="J155" s="234">
        <f>ROUND(I155*H155,2)</f>
        <v>0</v>
      </c>
      <c r="K155" s="230" t="s">
        <v>157</v>
      </c>
      <c r="L155" s="235"/>
      <c r="M155" s="236" t="s">
        <v>19</v>
      </c>
      <c r="N155" s="237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171</v>
      </c>
      <c r="AT155" s="217" t="s">
        <v>254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345</v>
      </c>
    </row>
    <row r="156" s="13" customFormat="1">
      <c r="A156" s="13"/>
      <c r="B156" s="242"/>
      <c r="C156" s="243"/>
      <c r="D156" s="244" t="s">
        <v>593</v>
      </c>
      <c r="E156" s="245" t="s">
        <v>19</v>
      </c>
      <c r="F156" s="246" t="s">
        <v>1871</v>
      </c>
      <c r="G156" s="243"/>
      <c r="H156" s="247">
        <v>9.1799999999999997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79</v>
      </c>
      <c r="AV156" s="13" t="s">
        <v>79</v>
      </c>
      <c r="AW156" s="13" t="s">
        <v>31</v>
      </c>
      <c r="AX156" s="13" t="s">
        <v>69</v>
      </c>
      <c r="AY156" s="253" t="s">
        <v>150</v>
      </c>
    </row>
    <row r="157" s="14" customFormat="1">
      <c r="A157" s="14"/>
      <c r="B157" s="254"/>
      <c r="C157" s="255"/>
      <c r="D157" s="244" t="s">
        <v>593</v>
      </c>
      <c r="E157" s="256" t="s">
        <v>19</v>
      </c>
      <c r="F157" s="257" t="s">
        <v>595</v>
      </c>
      <c r="G157" s="255"/>
      <c r="H157" s="258">
        <v>9.1799999999999997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4" t="s">
        <v>593</v>
      </c>
      <c r="AU157" s="264" t="s">
        <v>79</v>
      </c>
      <c r="AV157" s="14" t="s">
        <v>158</v>
      </c>
      <c r="AW157" s="14" t="s">
        <v>31</v>
      </c>
      <c r="AX157" s="14" t="s">
        <v>77</v>
      </c>
      <c r="AY157" s="264" t="s">
        <v>150</v>
      </c>
    </row>
    <row r="158" s="2" customFormat="1" ht="24.15" customHeight="1">
      <c r="A158" s="40"/>
      <c r="B158" s="41"/>
      <c r="C158" s="228" t="s">
        <v>346</v>
      </c>
      <c r="D158" s="228" t="s">
        <v>254</v>
      </c>
      <c r="E158" s="229" t="s">
        <v>921</v>
      </c>
      <c r="F158" s="230" t="s">
        <v>922</v>
      </c>
      <c r="G158" s="231" t="s">
        <v>310</v>
      </c>
      <c r="H158" s="232">
        <v>9.1799999999999997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349</v>
      </c>
    </row>
    <row r="159" s="13" customFormat="1">
      <c r="A159" s="13"/>
      <c r="B159" s="242"/>
      <c r="C159" s="243"/>
      <c r="D159" s="244" t="s">
        <v>593</v>
      </c>
      <c r="E159" s="245" t="s">
        <v>19</v>
      </c>
      <c r="F159" s="246" t="s">
        <v>1871</v>
      </c>
      <c r="G159" s="243"/>
      <c r="H159" s="247">
        <v>9.1799999999999997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31</v>
      </c>
      <c r="AX159" s="13" t="s">
        <v>69</v>
      </c>
      <c r="AY159" s="253" t="s">
        <v>150</v>
      </c>
    </row>
    <row r="160" s="14" customFormat="1">
      <c r="A160" s="14"/>
      <c r="B160" s="254"/>
      <c r="C160" s="255"/>
      <c r="D160" s="244" t="s">
        <v>593</v>
      </c>
      <c r="E160" s="256" t="s">
        <v>19</v>
      </c>
      <c r="F160" s="257" t="s">
        <v>595</v>
      </c>
      <c r="G160" s="255"/>
      <c r="H160" s="258">
        <v>9.1799999999999997</v>
      </c>
      <c r="I160" s="259"/>
      <c r="J160" s="255"/>
      <c r="K160" s="255"/>
      <c r="L160" s="260"/>
      <c r="M160" s="261"/>
      <c r="N160" s="262"/>
      <c r="O160" s="262"/>
      <c r="P160" s="262"/>
      <c r="Q160" s="262"/>
      <c r="R160" s="262"/>
      <c r="S160" s="262"/>
      <c r="T160" s="26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4" t="s">
        <v>593</v>
      </c>
      <c r="AU160" s="264" t="s">
        <v>79</v>
      </c>
      <c r="AV160" s="14" t="s">
        <v>158</v>
      </c>
      <c r="AW160" s="14" t="s">
        <v>31</v>
      </c>
      <c r="AX160" s="14" t="s">
        <v>77</v>
      </c>
      <c r="AY160" s="264" t="s">
        <v>150</v>
      </c>
    </row>
    <row r="161" s="2" customFormat="1" ht="24.15" customHeight="1">
      <c r="A161" s="40"/>
      <c r="B161" s="41"/>
      <c r="C161" s="228" t="s">
        <v>219</v>
      </c>
      <c r="D161" s="228" t="s">
        <v>254</v>
      </c>
      <c r="E161" s="229" t="s">
        <v>925</v>
      </c>
      <c r="F161" s="230" t="s">
        <v>926</v>
      </c>
      <c r="G161" s="231" t="s">
        <v>310</v>
      </c>
      <c r="H161" s="232">
        <v>2.04</v>
      </c>
      <c r="I161" s="233"/>
      <c r="J161" s="234">
        <f>ROUND(I161*H161,2)</f>
        <v>0</v>
      </c>
      <c r="K161" s="230" t="s">
        <v>157</v>
      </c>
      <c r="L161" s="235"/>
      <c r="M161" s="236" t="s">
        <v>19</v>
      </c>
      <c r="N161" s="237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171</v>
      </c>
      <c r="AT161" s="217" t="s">
        <v>254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352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1807</v>
      </c>
      <c r="G162" s="243"/>
      <c r="H162" s="247">
        <v>2.04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2.04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9.05" customHeight="1">
      <c r="A164" s="40"/>
      <c r="B164" s="41"/>
      <c r="C164" s="206" t="s">
        <v>355</v>
      </c>
      <c r="D164" s="206" t="s">
        <v>153</v>
      </c>
      <c r="E164" s="207" t="s">
        <v>930</v>
      </c>
      <c r="F164" s="208" t="s">
        <v>931</v>
      </c>
      <c r="G164" s="209" t="s">
        <v>310</v>
      </c>
      <c r="H164" s="210">
        <v>20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358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933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37.8" customHeight="1">
      <c r="A166" s="40"/>
      <c r="B166" s="41"/>
      <c r="C166" s="206" t="s">
        <v>224</v>
      </c>
      <c r="D166" s="206" t="s">
        <v>153</v>
      </c>
      <c r="E166" s="207" t="s">
        <v>1808</v>
      </c>
      <c r="F166" s="208" t="s">
        <v>1809</v>
      </c>
      <c r="G166" s="209" t="s">
        <v>310</v>
      </c>
      <c r="H166" s="210">
        <v>17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362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1810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24.15" customHeight="1">
      <c r="A168" s="40"/>
      <c r="B168" s="41"/>
      <c r="C168" s="206" t="s">
        <v>363</v>
      </c>
      <c r="D168" s="206" t="s">
        <v>153</v>
      </c>
      <c r="E168" s="207" t="s">
        <v>1811</v>
      </c>
      <c r="F168" s="208" t="s">
        <v>1812</v>
      </c>
      <c r="G168" s="209" t="s">
        <v>310</v>
      </c>
      <c r="H168" s="210">
        <v>17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366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1813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12" customFormat="1" ht="22.8" customHeight="1">
      <c r="A170" s="12"/>
      <c r="B170" s="190"/>
      <c r="C170" s="191"/>
      <c r="D170" s="192" t="s">
        <v>68</v>
      </c>
      <c r="E170" s="204" t="s">
        <v>1035</v>
      </c>
      <c r="F170" s="204" t="s">
        <v>1036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SUM(P171:P172)</f>
        <v>0</v>
      </c>
      <c r="Q170" s="198"/>
      <c r="R170" s="199">
        <f>SUM(R171:R172)</f>
        <v>0</v>
      </c>
      <c r="S170" s="198"/>
      <c r="T170" s="200">
        <f>SUM(T171:T172)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77</v>
      </c>
      <c r="AT170" s="202" t="s">
        <v>68</v>
      </c>
      <c r="AU170" s="202" t="s">
        <v>77</v>
      </c>
      <c r="AY170" s="201" t="s">
        <v>150</v>
      </c>
      <c r="BK170" s="203">
        <f>SUM(BK171:BK172)</f>
        <v>0</v>
      </c>
    </row>
    <row r="171" s="2" customFormat="1" ht="44.25" customHeight="1">
      <c r="A171" s="40"/>
      <c r="B171" s="41"/>
      <c r="C171" s="206" t="s">
        <v>230</v>
      </c>
      <c r="D171" s="206" t="s">
        <v>153</v>
      </c>
      <c r="E171" s="207" t="s">
        <v>1037</v>
      </c>
      <c r="F171" s="208" t="s">
        <v>1038</v>
      </c>
      <c r="G171" s="209" t="s">
        <v>258</v>
      </c>
      <c r="H171" s="210">
        <v>30.503</v>
      </c>
      <c r="I171" s="211"/>
      <c r="J171" s="212">
        <f>ROUND(I171*H171,2)</f>
        <v>0</v>
      </c>
      <c r="K171" s="208" t="s">
        <v>157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158</v>
      </c>
      <c r="AT171" s="217" t="s">
        <v>153</v>
      </c>
      <c r="AU171" s="217" t="s">
        <v>79</v>
      </c>
      <c r="AY171" s="19" t="s">
        <v>150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158</v>
      </c>
      <c r="BM171" s="217" t="s">
        <v>259</v>
      </c>
    </row>
    <row r="172" s="2" customFormat="1">
      <c r="A172" s="40"/>
      <c r="B172" s="41"/>
      <c r="C172" s="42"/>
      <c r="D172" s="219" t="s">
        <v>159</v>
      </c>
      <c r="E172" s="42"/>
      <c r="F172" s="220" t="s">
        <v>1040</v>
      </c>
      <c r="G172" s="42"/>
      <c r="H172" s="42"/>
      <c r="I172" s="221"/>
      <c r="J172" s="42"/>
      <c r="K172" s="42"/>
      <c r="L172" s="46"/>
      <c r="M172" s="224"/>
      <c r="N172" s="225"/>
      <c r="O172" s="226"/>
      <c r="P172" s="226"/>
      <c r="Q172" s="226"/>
      <c r="R172" s="226"/>
      <c r="S172" s="226"/>
      <c r="T172" s="22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159</v>
      </c>
      <c r="AU172" s="19" t="s">
        <v>79</v>
      </c>
    </row>
    <row r="173" s="2" customFormat="1" ht="6.96" customHeight="1">
      <c r="A173" s="40"/>
      <c r="B173" s="61"/>
      <c r="C173" s="62"/>
      <c r="D173" s="62"/>
      <c r="E173" s="62"/>
      <c r="F173" s="62"/>
      <c r="G173" s="62"/>
      <c r="H173" s="62"/>
      <c r="I173" s="62"/>
      <c r="J173" s="62"/>
      <c r="K173" s="62"/>
      <c r="L173" s="46"/>
      <c r="M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</row>
  </sheetData>
  <sheetProtection sheet="1" autoFilter="0" formatColumns="0" formatRows="0" objects="1" scenarios="1" spinCount="100000" saltValue="XRamNDxvueQ3BUGSMCNdNUZPfd4YyM7duZNv6ipe2JJrBvi+r/WUe9HJ4AEfLRpwBq+U1wFMrnxsKNNvR9bWRQ==" hashValue="0xT67D6xIk+kx2mkb/2witv7ZzLB7GzjIvPeGlWAk1FepICdxPed+4hhjp4gkayq6OrAZv8Ozf+/rZ7bttPaBA==" algorithmName="SHA-512" password="CBF1"/>
  <autoFilter ref="C83:K172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71201231"/>
    <hyperlink ref="F107" r:id="rId7" display="https://podminky.urs.cz/item/CS_URS_2024_02/171251201"/>
    <hyperlink ref="F109" r:id="rId8" display="https://podminky.urs.cz/item/CS_URS_2024_02/181951112"/>
    <hyperlink ref="F114" r:id="rId9" display="https://podminky.urs.cz/item/CS_URS_2024_02/561081111"/>
    <hyperlink ref="F121" r:id="rId10" display="https://podminky.urs.cz/item/CS_URS_2024_02/564861111"/>
    <hyperlink ref="F125" r:id="rId11" display="https://podminky.urs.cz/item/CS_URS_2024_02/565135111"/>
    <hyperlink ref="F127" r:id="rId12" display="https://podminky.urs.cz/item/CS_URS_2024_02/567122114"/>
    <hyperlink ref="F129" r:id="rId13" display="https://podminky.urs.cz/item/CS_URS_2024_02/573231106"/>
    <hyperlink ref="F133" r:id="rId14" display="https://podminky.urs.cz/item/CS_URS_2024_02/577134111"/>
    <hyperlink ref="F135" r:id="rId15" display="https://podminky.urs.cz/item/CS_URS_2024_02/577155112"/>
    <hyperlink ref="F138" r:id="rId16" display="https://podminky.urs.cz/item/CS_URS_2024_02/914111111"/>
    <hyperlink ref="F144" r:id="rId17" display="https://podminky.urs.cz/item/CS_URS_2024_02/914511112"/>
    <hyperlink ref="F150" r:id="rId18" display="https://podminky.urs.cz/item/CS_URS_2024_02/916131213"/>
    <hyperlink ref="F165" r:id="rId19" display="https://podminky.urs.cz/item/CS_URS_2024_02/916231293"/>
    <hyperlink ref="F167" r:id="rId20" display="https://podminky.urs.cz/item/CS_URS_2024_02/919112233"/>
    <hyperlink ref="F169" r:id="rId21" display="https://podminky.urs.cz/item/CS_URS_2024_02/919735112"/>
    <hyperlink ref="F172" r:id="rId22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1872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ROUND((SUM(BE88:BE205)),  2)</f>
        <v>0</v>
      </c>
      <c r="G33" s="40"/>
      <c r="H33" s="40"/>
      <c r="I33" s="150">
        <v>0.20999999999999999</v>
      </c>
      <c r="J33" s="149">
        <f>ROUND(((SUM(BE88:BE205))*I33),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ROUND((SUM(BF88:BF205)),  2)</f>
        <v>0</v>
      </c>
      <c r="G34" s="40"/>
      <c r="H34" s="40"/>
      <c r="I34" s="150">
        <v>0.12</v>
      </c>
      <c r="J34" s="149">
        <f>ROUND(((SUM(BF88:BF205))*I34),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ROUND((SUM(BG88:BG205)),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ROUND((SUM(BH88:BH205)),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ROUND((SUM(BI88:BI205)),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101.1b - Dočasné napojení místní komunikace ul. Hradlová - průleh s rýhou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1873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233</v>
      </c>
      <c r="E61" s="170"/>
      <c r="F61" s="170"/>
      <c r="G61" s="170"/>
      <c r="H61" s="170"/>
      <c r="I61" s="170"/>
      <c r="J61" s="171">
        <f>J90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10" customFormat="1" ht="19.92" customHeight="1">
      <c r="A62" s="10"/>
      <c r="B62" s="173"/>
      <c r="C62" s="174"/>
      <c r="D62" s="175" t="s">
        <v>567</v>
      </c>
      <c r="E62" s="176"/>
      <c r="F62" s="176"/>
      <c r="G62" s="176"/>
      <c r="H62" s="176"/>
      <c r="I62" s="176"/>
      <c r="J62" s="177">
        <f>J91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1424</v>
      </c>
      <c r="E63" s="176"/>
      <c r="F63" s="176"/>
      <c r="G63" s="176"/>
      <c r="H63" s="176"/>
      <c r="I63" s="176"/>
      <c r="J63" s="177">
        <f>J157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1087</v>
      </c>
      <c r="E64" s="176"/>
      <c r="F64" s="176"/>
      <c r="G64" s="176"/>
      <c r="H64" s="176"/>
      <c r="I64" s="176"/>
      <c r="J64" s="177">
        <f>J167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J195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1425</v>
      </c>
      <c r="E66" s="170"/>
      <c r="F66" s="170"/>
      <c r="G66" s="170"/>
      <c r="H66" s="170"/>
      <c r="I66" s="170"/>
      <c r="J66" s="171">
        <f>J198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67"/>
      <c r="C67" s="168"/>
      <c r="D67" s="169" t="s">
        <v>129</v>
      </c>
      <c r="E67" s="170"/>
      <c r="F67" s="170"/>
      <c r="G67" s="170"/>
      <c r="H67" s="170"/>
      <c r="I67" s="170"/>
      <c r="J67" s="171">
        <f>J201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1874</v>
      </c>
      <c r="E68" s="176"/>
      <c r="F68" s="176"/>
      <c r="G68" s="176"/>
      <c r="H68" s="176"/>
      <c r="I68" s="176"/>
      <c r="J68" s="177">
        <f>J202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135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6.25" customHeight="1">
      <c r="A78" s="40"/>
      <c r="B78" s="41"/>
      <c r="C78" s="42"/>
      <c r="D78" s="42"/>
      <c r="E78" s="162" t="str">
        <f>E7</f>
        <v>PŘESTAVBA ŽELEZNIČNÍHO UZLU BRNO - PRODLOUŽENÍ UL. KALOVÁ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123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30" customHeight="1">
      <c r="A80" s="40"/>
      <c r="B80" s="41"/>
      <c r="C80" s="42"/>
      <c r="D80" s="42"/>
      <c r="E80" s="71" t="str">
        <f>E9</f>
        <v>SO 101.1b - Dočasné napojení místní komunikace ul. Hradlová - průleh s rýhou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 xml:space="preserve"> </v>
      </c>
      <c r="G82" s="42"/>
      <c r="H82" s="42"/>
      <c r="I82" s="34" t="s">
        <v>23</v>
      </c>
      <c r="J82" s="74" t="str">
        <f>IF(J12="","",J12)</f>
        <v>3. 6. 2025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 xml:space="preserve"> </v>
      </c>
      <c r="G84" s="42"/>
      <c r="H84" s="42"/>
      <c r="I84" s="34" t="s">
        <v>30</v>
      </c>
      <c r="J84" s="38" t="str">
        <f>E21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28</v>
      </c>
      <c r="D85" s="42"/>
      <c r="E85" s="42"/>
      <c r="F85" s="29" t="str">
        <f>IF(E18="","",E18)</f>
        <v>Vyplň údaj</v>
      </c>
      <c r="G85" s="42"/>
      <c r="H85" s="42"/>
      <c r="I85" s="34" t="s">
        <v>32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136</v>
      </c>
      <c r="D87" s="182" t="s">
        <v>54</v>
      </c>
      <c r="E87" s="182" t="s">
        <v>50</v>
      </c>
      <c r="F87" s="182" t="s">
        <v>51</v>
      </c>
      <c r="G87" s="182" t="s">
        <v>137</v>
      </c>
      <c r="H87" s="182" t="s">
        <v>138</v>
      </c>
      <c r="I87" s="182" t="s">
        <v>139</v>
      </c>
      <c r="J87" s="182" t="s">
        <v>127</v>
      </c>
      <c r="K87" s="183" t="s">
        <v>140</v>
      </c>
      <c r="L87" s="184"/>
      <c r="M87" s="94" t="s">
        <v>19</v>
      </c>
      <c r="N87" s="95" t="s">
        <v>39</v>
      </c>
      <c r="O87" s="95" t="s">
        <v>141</v>
      </c>
      <c r="P87" s="95" t="s">
        <v>142</v>
      </c>
      <c r="Q87" s="95" t="s">
        <v>143</v>
      </c>
      <c r="R87" s="95" t="s">
        <v>144</v>
      </c>
      <c r="S87" s="95" t="s">
        <v>145</v>
      </c>
      <c r="T87" s="96" t="s">
        <v>146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147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P89+P90+P198+P201</f>
        <v>0</v>
      </c>
      <c r="Q88" s="98"/>
      <c r="R88" s="187">
        <f>R89+R90+R198+R201</f>
        <v>33.238546199999995</v>
      </c>
      <c r="S88" s="98"/>
      <c r="T88" s="188">
        <f>T89+T90+T198+T201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68</v>
      </c>
      <c r="AU88" s="19" t="s">
        <v>128</v>
      </c>
      <c r="BK88" s="189">
        <f>BK89+BK90+BK198+BK201</f>
        <v>0</v>
      </c>
    </row>
    <row r="89" s="12" customFormat="1" ht="25.92" customHeight="1">
      <c r="A89" s="12"/>
      <c r="B89" s="190"/>
      <c r="C89" s="191"/>
      <c r="D89" s="192" t="s">
        <v>68</v>
      </c>
      <c r="E89" s="193" t="s">
        <v>69</v>
      </c>
      <c r="F89" s="193" t="s">
        <v>1875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v>0</v>
      </c>
      <c r="Q89" s="198"/>
      <c r="R89" s="199">
        <v>0</v>
      </c>
      <c r="S89" s="198"/>
      <c r="T89" s="200"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77</v>
      </c>
      <c r="AT89" s="202" t="s">
        <v>68</v>
      </c>
      <c r="AU89" s="202" t="s">
        <v>69</v>
      </c>
      <c r="AY89" s="201" t="s">
        <v>150</v>
      </c>
      <c r="BK89" s="203"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P91+P157+P167+P195</f>
        <v>0</v>
      </c>
      <c r="Q90" s="198"/>
      <c r="R90" s="199">
        <f>R91+R157+R167+R195</f>
        <v>33.238546199999995</v>
      </c>
      <c r="S90" s="198"/>
      <c r="T90" s="200">
        <f>T91+T157+T167+T195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BK91+BK157+BK167+BK195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SUM(P92:P156)</f>
        <v>0</v>
      </c>
      <c r="Q91" s="198"/>
      <c r="R91" s="199">
        <f>SUM(R92:R156)</f>
        <v>32.841995999999995</v>
      </c>
      <c r="S91" s="198"/>
      <c r="T91" s="200">
        <f>SUM(T92:T156)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SUM(BK92:BK156)</f>
        <v>0</v>
      </c>
    </row>
    <row r="92" s="2" customFormat="1" ht="24.15" customHeight="1">
      <c r="A92" s="40"/>
      <c r="B92" s="41"/>
      <c r="C92" s="206" t="s">
        <v>77</v>
      </c>
      <c r="D92" s="206" t="s">
        <v>153</v>
      </c>
      <c r="E92" s="207" t="s">
        <v>1106</v>
      </c>
      <c r="F92" s="208" t="s">
        <v>1107</v>
      </c>
      <c r="G92" s="209" t="s">
        <v>344</v>
      </c>
      <c r="H92" s="210">
        <v>240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3.0000000000000001E-05</v>
      </c>
      <c r="R92" s="215">
        <f>Q92*H92</f>
        <v>0.0071999999999999998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1876</v>
      </c>
    </row>
    <row r="93" s="2" customFormat="1">
      <c r="A93" s="40"/>
      <c r="B93" s="41"/>
      <c r="C93" s="42"/>
      <c r="D93" s="219" t="s">
        <v>159</v>
      </c>
      <c r="E93" s="42"/>
      <c r="F93" s="220" t="s">
        <v>1109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1877</v>
      </c>
      <c r="G94" s="243"/>
      <c r="H94" s="247">
        <v>240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240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37.8" customHeight="1">
      <c r="A96" s="40"/>
      <c r="B96" s="41"/>
      <c r="C96" s="206" t="s">
        <v>79</v>
      </c>
      <c r="D96" s="206" t="s">
        <v>153</v>
      </c>
      <c r="E96" s="207" t="s">
        <v>1111</v>
      </c>
      <c r="F96" s="208" t="s">
        <v>1112</v>
      </c>
      <c r="G96" s="209" t="s">
        <v>1113</v>
      </c>
      <c r="H96" s="210">
        <v>20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1878</v>
      </c>
    </row>
    <row r="97" s="2" customFormat="1">
      <c r="A97" s="40"/>
      <c r="B97" s="41"/>
      <c r="C97" s="42"/>
      <c r="D97" s="219" t="s">
        <v>159</v>
      </c>
      <c r="E97" s="42"/>
      <c r="F97" s="220" t="s">
        <v>1115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49.05" customHeight="1">
      <c r="A98" s="40"/>
      <c r="B98" s="41"/>
      <c r="C98" s="206" t="s">
        <v>164</v>
      </c>
      <c r="D98" s="206" t="s">
        <v>153</v>
      </c>
      <c r="E98" s="207" t="s">
        <v>1879</v>
      </c>
      <c r="F98" s="208" t="s">
        <v>1880</v>
      </c>
      <c r="G98" s="209" t="s">
        <v>375</v>
      </c>
      <c r="H98" s="210">
        <v>24.719999999999999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1881</v>
      </c>
    </row>
    <row r="99" s="2" customFormat="1">
      <c r="A99" s="40"/>
      <c r="B99" s="41"/>
      <c r="C99" s="42"/>
      <c r="D99" s="219" t="s">
        <v>159</v>
      </c>
      <c r="E99" s="42"/>
      <c r="F99" s="220" t="s">
        <v>1882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2" customFormat="1">
      <c r="A100" s="40"/>
      <c r="B100" s="41"/>
      <c r="C100" s="42"/>
      <c r="D100" s="244" t="s">
        <v>1183</v>
      </c>
      <c r="E100" s="42"/>
      <c r="F100" s="278" t="s">
        <v>1883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1183</v>
      </c>
      <c r="AU100" s="19" t="s">
        <v>79</v>
      </c>
    </row>
    <row r="101" s="2" customFormat="1" ht="49.05" customHeight="1">
      <c r="A101" s="40"/>
      <c r="B101" s="41"/>
      <c r="C101" s="206" t="s">
        <v>158</v>
      </c>
      <c r="D101" s="206" t="s">
        <v>153</v>
      </c>
      <c r="E101" s="207" t="s">
        <v>1139</v>
      </c>
      <c r="F101" s="208" t="s">
        <v>1140</v>
      </c>
      <c r="G101" s="209" t="s">
        <v>375</v>
      </c>
      <c r="H101" s="210">
        <v>1.3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1884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1142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>
      <c r="A103" s="40"/>
      <c r="B103" s="41"/>
      <c r="C103" s="42"/>
      <c r="D103" s="244" t="s">
        <v>1183</v>
      </c>
      <c r="E103" s="42"/>
      <c r="F103" s="278" t="s">
        <v>1883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1183</v>
      </c>
      <c r="AU103" s="19" t="s">
        <v>79</v>
      </c>
    </row>
    <row r="104" s="2" customFormat="1" ht="24.15" customHeight="1">
      <c r="A104" s="40"/>
      <c r="B104" s="41"/>
      <c r="C104" s="206" t="s">
        <v>149</v>
      </c>
      <c r="D104" s="206" t="s">
        <v>153</v>
      </c>
      <c r="E104" s="207" t="s">
        <v>1885</v>
      </c>
      <c r="F104" s="208" t="s">
        <v>1886</v>
      </c>
      <c r="G104" s="209" t="s">
        <v>375</v>
      </c>
      <c r="H104" s="210">
        <v>0.46300000000000002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0.0035999999999999999</v>
      </c>
      <c r="R104" s="215">
        <f>Q104*H104</f>
        <v>0.0016668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1887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1888</v>
      </c>
      <c r="G105" s="243"/>
      <c r="H105" s="247">
        <v>0.46300000000000002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0.46300000000000002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16.5" customHeight="1">
      <c r="A107" s="40"/>
      <c r="B107" s="41"/>
      <c r="C107" s="228" t="s">
        <v>167</v>
      </c>
      <c r="D107" s="228" t="s">
        <v>254</v>
      </c>
      <c r="E107" s="229" t="s">
        <v>1889</v>
      </c>
      <c r="F107" s="230" t="s">
        <v>1890</v>
      </c>
      <c r="G107" s="231" t="s">
        <v>258</v>
      </c>
      <c r="H107" s="232">
        <v>0.46300000000000002</v>
      </c>
      <c r="I107" s="233"/>
      <c r="J107" s="234">
        <f>ROUND(I107*H107,2)</f>
        <v>0</v>
      </c>
      <c r="K107" s="230" t="s">
        <v>19</v>
      </c>
      <c r="L107" s="235"/>
      <c r="M107" s="236" t="s">
        <v>19</v>
      </c>
      <c r="N107" s="237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171</v>
      </c>
      <c r="AT107" s="217" t="s">
        <v>254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1891</v>
      </c>
    </row>
    <row r="108" s="2" customFormat="1">
      <c r="A108" s="40"/>
      <c r="B108" s="41"/>
      <c r="C108" s="42"/>
      <c r="D108" s="244" t="s">
        <v>1183</v>
      </c>
      <c r="E108" s="42"/>
      <c r="F108" s="278" t="s">
        <v>1892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1183</v>
      </c>
      <c r="AU108" s="19" t="s">
        <v>79</v>
      </c>
    </row>
    <row r="109" s="2" customFormat="1" ht="37.8" customHeight="1">
      <c r="A109" s="40"/>
      <c r="B109" s="41"/>
      <c r="C109" s="206" t="s">
        <v>180</v>
      </c>
      <c r="D109" s="206" t="s">
        <v>153</v>
      </c>
      <c r="E109" s="207" t="s">
        <v>1147</v>
      </c>
      <c r="F109" s="208" t="s">
        <v>1148</v>
      </c>
      <c r="G109" s="209" t="s">
        <v>380</v>
      </c>
      <c r="H109" s="210">
        <v>40.630000000000003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0.00084000000000000003</v>
      </c>
      <c r="R109" s="215">
        <f>Q109*H109</f>
        <v>0.034129200000000005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1893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1150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>
      <c r="A111" s="40"/>
      <c r="B111" s="41"/>
      <c r="C111" s="42"/>
      <c r="D111" s="244" t="s">
        <v>1183</v>
      </c>
      <c r="E111" s="42"/>
      <c r="F111" s="278" t="s">
        <v>1883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1183</v>
      </c>
      <c r="AU111" s="19" t="s">
        <v>79</v>
      </c>
    </row>
    <row r="112" s="2" customFormat="1" ht="44.25" customHeight="1">
      <c r="A112" s="40"/>
      <c r="B112" s="41"/>
      <c r="C112" s="206" t="s">
        <v>171</v>
      </c>
      <c r="D112" s="206" t="s">
        <v>153</v>
      </c>
      <c r="E112" s="207" t="s">
        <v>1151</v>
      </c>
      <c r="F112" s="208" t="s">
        <v>1152</v>
      </c>
      <c r="G112" s="209" t="s">
        <v>380</v>
      </c>
      <c r="H112" s="210">
        <v>40.630000000000003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1894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1154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>
      <c r="A114" s="40"/>
      <c r="B114" s="41"/>
      <c r="C114" s="42"/>
      <c r="D114" s="244" t="s">
        <v>1183</v>
      </c>
      <c r="E114" s="42"/>
      <c r="F114" s="278" t="s">
        <v>1883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1183</v>
      </c>
      <c r="AU114" s="19" t="s">
        <v>79</v>
      </c>
    </row>
    <row r="115" s="2" customFormat="1" ht="62.7" customHeight="1">
      <c r="A115" s="40"/>
      <c r="B115" s="41"/>
      <c r="C115" s="206" t="s">
        <v>190</v>
      </c>
      <c r="D115" s="206" t="s">
        <v>153</v>
      </c>
      <c r="E115" s="207" t="s">
        <v>714</v>
      </c>
      <c r="F115" s="208" t="s">
        <v>715</v>
      </c>
      <c r="G115" s="209" t="s">
        <v>375</v>
      </c>
      <c r="H115" s="210">
        <v>26.48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1895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716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5" customFormat="1">
      <c r="A117" s="15"/>
      <c r="B117" s="265"/>
      <c r="C117" s="266"/>
      <c r="D117" s="244" t="s">
        <v>593</v>
      </c>
      <c r="E117" s="267" t="s">
        <v>19</v>
      </c>
      <c r="F117" s="268" t="s">
        <v>1896</v>
      </c>
      <c r="G117" s="266"/>
      <c r="H117" s="267" t="s">
        <v>19</v>
      </c>
      <c r="I117" s="269"/>
      <c r="J117" s="266"/>
      <c r="K117" s="266"/>
      <c r="L117" s="270"/>
      <c r="M117" s="271"/>
      <c r="N117" s="272"/>
      <c r="O117" s="272"/>
      <c r="P117" s="272"/>
      <c r="Q117" s="272"/>
      <c r="R117" s="272"/>
      <c r="S117" s="272"/>
      <c r="T117" s="273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74" t="s">
        <v>593</v>
      </c>
      <c r="AU117" s="274" t="s">
        <v>79</v>
      </c>
      <c r="AV117" s="15" t="s">
        <v>77</v>
      </c>
      <c r="AW117" s="15" t="s">
        <v>31</v>
      </c>
      <c r="AX117" s="15" t="s">
        <v>69</v>
      </c>
      <c r="AY117" s="274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1897</v>
      </c>
      <c r="G118" s="243"/>
      <c r="H118" s="247">
        <v>26.02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3" customFormat="1">
      <c r="A119" s="13"/>
      <c r="B119" s="242"/>
      <c r="C119" s="243"/>
      <c r="D119" s="244" t="s">
        <v>593</v>
      </c>
      <c r="E119" s="245" t="s">
        <v>19</v>
      </c>
      <c r="F119" s="246" t="s">
        <v>1898</v>
      </c>
      <c r="G119" s="243"/>
      <c r="H119" s="247">
        <v>0.46000000000000002</v>
      </c>
      <c r="I119" s="248"/>
      <c r="J119" s="243"/>
      <c r="K119" s="243"/>
      <c r="L119" s="249"/>
      <c r="M119" s="250"/>
      <c r="N119" s="251"/>
      <c r="O119" s="251"/>
      <c r="P119" s="251"/>
      <c r="Q119" s="251"/>
      <c r="R119" s="251"/>
      <c r="S119" s="251"/>
      <c r="T119" s="25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3" t="s">
        <v>593</v>
      </c>
      <c r="AU119" s="253" t="s">
        <v>79</v>
      </c>
      <c r="AV119" s="13" t="s">
        <v>79</v>
      </c>
      <c r="AW119" s="13" t="s">
        <v>31</v>
      </c>
      <c r="AX119" s="13" t="s">
        <v>69</v>
      </c>
      <c r="AY119" s="253" t="s">
        <v>150</v>
      </c>
    </row>
    <row r="120" s="14" customFormat="1">
      <c r="A120" s="14"/>
      <c r="B120" s="254"/>
      <c r="C120" s="255"/>
      <c r="D120" s="244" t="s">
        <v>593</v>
      </c>
      <c r="E120" s="256" t="s">
        <v>19</v>
      </c>
      <c r="F120" s="257" t="s">
        <v>595</v>
      </c>
      <c r="G120" s="255"/>
      <c r="H120" s="258">
        <v>26.48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593</v>
      </c>
      <c r="AU120" s="264" t="s">
        <v>79</v>
      </c>
      <c r="AV120" s="14" t="s">
        <v>158</v>
      </c>
      <c r="AW120" s="14" t="s">
        <v>31</v>
      </c>
      <c r="AX120" s="14" t="s">
        <v>77</v>
      </c>
      <c r="AY120" s="264" t="s">
        <v>150</v>
      </c>
    </row>
    <row r="121" s="2" customFormat="1" ht="66.75" customHeight="1">
      <c r="A121" s="40"/>
      <c r="B121" s="41"/>
      <c r="C121" s="206" t="s">
        <v>175</v>
      </c>
      <c r="D121" s="206" t="s">
        <v>153</v>
      </c>
      <c r="E121" s="207" t="s">
        <v>1899</v>
      </c>
      <c r="F121" s="208" t="s">
        <v>1900</v>
      </c>
      <c r="G121" s="209" t="s">
        <v>375</v>
      </c>
      <c r="H121" s="210">
        <v>132.40000000000001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1901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1902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5" customFormat="1">
      <c r="A123" s="15"/>
      <c r="B123" s="265"/>
      <c r="C123" s="266"/>
      <c r="D123" s="244" t="s">
        <v>593</v>
      </c>
      <c r="E123" s="267" t="s">
        <v>19</v>
      </c>
      <c r="F123" s="268" t="s">
        <v>1896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593</v>
      </c>
      <c r="AU123" s="274" t="s">
        <v>79</v>
      </c>
      <c r="AV123" s="15" t="s">
        <v>77</v>
      </c>
      <c r="AW123" s="15" t="s">
        <v>31</v>
      </c>
      <c r="AX123" s="15" t="s">
        <v>69</v>
      </c>
      <c r="AY123" s="274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1897</v>
      </c>
      <c r="G124" s="243"/>
      <c r="H124" s="247">
        <v>26.02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1898</v>
      </c>
      <c r="G125" s="243"/>
      <c r="H125" s="247">
        <v>0.46000000000000002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4" customFormat="1">
      <c r="A126" s="14"/>
      <c r="B126" s="254"/>
      <c r="C126" s="255"/>
      <c r="D126" s="244" t="s">
        <v>593</v>
      </c>
      <c r="E126" s="256" t="s">
        <v>19</v>
      </c>
      <c r="F126" s="257" t="s">
        <v>595</v>
      </c>
      <c r="G126" s="255"/>
      <c r="H126" s="258">
        <v>26.48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593</v>
      </c>
      <c r="AU126" s="264" t="s">
        <v>79</v>
      </c>
      <c r="AV126" s="14" t="s">
        <v>158</v>
      </c>
      <c r="AW126" s="14" t="s">
        <v>31</v>
      </c>
      <c r="AX126" s="14" t="s">
        <v>77</v>
      </c>
      <c r="AY126" s="264" t="s">
        <v>150</v>
      </c>
    </row>
    <row r="127" s="13" customFormat="1">
      <c r="A127" s="13"/>
      <c r="B127" s="242"/>
      <c r="C127" s="243"/>
      <c r="D127" s="244" t="s">
        <v>593</v>
      </c>
      <c r="E127" s="243"/>
      <c r="F127" s="246" t="s">
        <v>1903</v>
      </c>
      <c r="G127" s="243"/>
      <c r="H127" s="247">
        <v>132.40000000000001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4</v>
      </c>
      <c r="AX127" s="13" t="s">
        <v>77</v>
      </c>
      <c r="AY127" s="253" t="s">
        <v>150</v>
      </c>
    </row>
    <row r="128" s="2" customFormat="1" ht="44.25" customHeight="1">
      <c r="A128" s="40"/>
      <c r="B128" s="41"/>
      <c r="C128" s="206" t="s">
        <v>201</v>
      </c>
      <c r="D128" s="206" t="s">
        <v>153</v>
      </c>
      <c r="E128" s="207" t="s">
        <v>717</v>
      </c>
      <c r="F128" s="208" t="s">
        <v>718</v>
      </c>
      <c r="G128" s="209" t="s">
        <v>375</v>
      </c>
      <c r="H128" s="210">
        <v>26.48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1904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719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1897</v>
      </c>
      <c r="G130" s="243"/>
      <c r="H130" s="247">
        <v>26.02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3" customFormat="1">
      <c r="A131" s="13"/>
      <c r="B131" s="242"/>
      <c r="C131" s="243"/>
      <c r="D131" s="244" t="s">
        <v>593</v>
      </c>
      <c r="E131" s="245" t="s">
        <v>19</v>
      </c>
      <c r="F131" s="246" t="s">
        <v>1898</v>
      </c>
      <c r="G131" s="243"/>
      <c r="H131" s="247">
        <v>0.46000000000000002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593</v>
      </c>
      <c r="AU131" s="253" t="s">
        <v>79</v>
      </c>
      <c r="AV131" s="13" t="s">
        <v>79</v>
      </c>
      <c r="AW131" s="13" t="s">
        <v>31</v>
      </c>
      <c r="AX131" s="13" t="s">
        <v>69</v>
      </c>
      <c r="AY131" s="253" t="s">
        <v>150</v>
      </c>
    </row>
    <row r="132" s="14" customFormat="1">
      <c r="A132" s="14"/>
      <c r="B132" s="254"/>
      <c r="C132" s="255"/>
      <c r="D132" s="244" t="s">
        <v>593</v>
      </c>
      <c r="E132" s="256" t="s">
        <v>19</v>
      </c>
      <c r="F132" s="257" t="s">
        <v>595</v>
      </c>
      <c r="G132" s="255"/>
      <c r="H132" s="258">
        <v>26.48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593</v>
      </c>
      <c r="AU132" s="264" t="s">
        <v>79</v>
      </c>
      <c r="AV132" s="14" t="s">
        <v>158</v>
      </c>
      <c r="AW132" s="14" t="s">
        <v>31</v>
      </c>
      <c r="AX132" s="14" t="s">
        <v>77</v>
      </c>
      <c r="AY132" s="264" t="s">
        <v>150</v>
      </c>
    </row>
    <row r="133" s="2" customFormat="1" ht="44.25" customHeight="1">
      <c r="A133" s="40"/>
      <c r="B133" s="41"/>
      <c r="C133" s="206" t="s">
        <v>8</v>
      </c>
      <c r="D133" s="206" t="s">
        <v>153</v>
      </c>
      <c r="E133" s="207" t="s">
        <v>725</v>
      </c>
      <c r="F133" s="208" t="s">
        <v>726</v>
      </c>
      <c r="G133" s="209" t="s">
        <v>258</v>
      </c>
      <c r="H133" s="210">
        <v>45.015999999999998</v>
      </c>
      <c r="I133" s="211"/>
      <c r="J133" s="212">
        <f>ROUND(I133*H133,2)</f>
        <v>0</v>
      </c>
      <c r="K133" s="208" t="s">
        <v>157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158</v>
      </c>
      <c r="AT133" s="217" t="s">
        <v>153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1905</v>
      </c>
    </row>
    <row r="134" s="2" customFormat="1">
      <c r="A134" s="40"/>
      <c r="B134" s="41"/>
      <c r="C134" s="42"/>
      <c r="D134" s="219" t="s">
        <v>159</v>
      </c>
      <c r="E134" s="42"/>
      <c r="F134" s="220" t="s">
        <v>727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159</v>
      </c>
      <c r="AU134" s="19" t="s">
        <v>79</v>
      </c>
    </row>
    <row r="135" s="2" customFormat="1">
      <c r="A135" s="40"/>
      <c r="B135" s="41"/>
      <c r="C135" s="42"/>
      <c r="D135" s="244" t="s">
        <v>1183</v>
      </c>
      <c r="E135" s="42"/>
      <c r="F135" s="278" t="s">
        <v>1883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1183</v>
      </c>
      <c r="AU135" s="19" t="s">
        <v>79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1897</v>
      </c>
      <c r="G136" s="243"/>
      <c r="H136" s="247">
        <v>26.02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1898</v>
      </c>
      <c r="G137" s="243"/>
      <c r="H137" s="247">
        <v>0.46000000000000002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26.48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13" customFormat="1">
      <c r="A139" s="13"/>
      <c r="B139" s="242"/>
      <c r="C139" s="243"/>
      <c r="D139" s="244" t="s">
        <v>593</v>
      </c>
      <c r="E139" s="243"/>
      <c r="F139" s="246" t="s">
        <v>1906</v>
      </c>
      <c r="G139" s="243"/>
      <c r="H139" s="247">
        <v>45.015999999999998</v>
      </c>
      <c r="I139" s="248"/>
      <c r="J139" s="243"/>
      <c r="K139" s="243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593</v>
      </c>
      <c r="AU139" s="253" t="s">
        <v>79</v>
      </c>
      <c r="AV139" s="13" t="s">
        <v>79</v>
      </c>
      <c r="AW139" s="13" t="s">
        <v>4</v>
      </c>
      <c r="AX139" s="13" t="s">
        <v>77</v>
      </c>
      <c r="AY139" s="253" t="s">
        <v>150</v>
      </c>
    </row>
    <row r="140" s="2" customFormat="1" ht="44.25" customHeight="1">
      <c r="A140" s="40"/>
      <c r="B140" s="41"/>
      <c r="C140" s="206" t="s">
        <v>212</v>
      </c>
      <c r="D140" s="206" t="s">
        <v>153</v>
      </c>
      <c r="E140" s="207" t="s">
        <v>738</v>
      </c>
      <c r="F140" s="208" t="s">
        <v>739</v>
      </c>
      <c r="G140" s="209" t="s">
        <v>375</v>
      </c>
      <c r="H140" s="210">
        <v>9.7799999999999994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1907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740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>
      <c r="A142" s="40"/>
      <c r="B142" s="41"/>
      <c r="C142" s="42"/>
      <c r="D142" s="244" t="s">
        <v>1183</v>
      </c>
      <c r="E142" s="42"/>
      <c r="F142" s="278" t="s">
        <v>1883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1183</v>
      </c>
      <c r="AU142" s="19" t="s">
        <v>79</v>
      </c>
    </row>
    <row r="143" s="2" customFormat="1" ht="16.5" customHeight="1">
      <c r="A143" s="40"/>
      <c r="B143" s="41"/>
      <c r="C143" s="228" t="s">
        <v>183</v>
      </c>
      <c r="D143" s="228" t="s">
        <v>254</v>
      </c>
      <c r="E143" s="229" t="s">
        <v>1163</v>
      </c>
      <c r="F143" s="230" t="s">
        <v>1164</v>
      </c>
      <c r="G143" s="231" t="s">
        <v>258</v>
      </c>
      <c r="H143" s="232">
        <v>16.332999999999998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1</v>
      </c>
      <c r="R143" s="215">
        <f>Q143*H143</f>
        <v>16.332999999999998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1908</v>
      </c>
    </row>
    <row r="144" s="13" customFormat="1">
      <c r="A144" s="13"/>
      <c r="B144" s="242"/>
      <c r="C144" s="243"/>
      <c r="D144" s="244" t="s">
        <v>593</v>
      </c>
      <c r="E144" s="243"/>
      <c r="F144" s="246" t="s">
        <v>1909</v>
      </c>
      <c r="G144" s="243"/>
      <c r="H144" s="247">
        <v>16.332999999999998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4</v>
      </c>
      <c r="AX144" s="13" t="s">
        <v>77</v>
      </c>
      <c r="AY144" s="253" t="s">
        <v>150</v>
      </c>
    </row>
    <row r="145" s="2" customFormat="1" ht="66.75" customHeight="1">
      <c r="A145" s="40"/>
      <c r="B145" s="41"/>
      <c r="C145" s="206" t="s">
        <v>221</v>
      </c>
      <c r="D145" s="206" t="s">
        <v>153</v>
      </c>
      <c r="E145" s="207" t="s">
        <v>1166</v>
      </c>
      <c r="F145" s="208" t="s">
        <v>1167</v>
      </c>
      <c r="G145" s="209" t="s">
        <v>375</v>
      </c>
      <c r="H145" s="210">
        <v>9.8599999999999994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1910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1169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>
      <c r="A147" s="40"/>
      <c r="B147" s="41"/>
      <c r="C147" s="42"/>
      <c r="D147" s="244" t="s">
        <v>1183</v>
      </c>
      <c r="E147" s="42"/>
      <c r="F147" s="278" t="s">
        <v>1883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1183</v>
      </c>
      <c r="AU147" s="19" t="s">
        <v>79</v>
      </c>
    </row>
    <row r="148" s="2" customFormat="1" ht="16.5" customHeight="1">
      <c r="A148" s="40"/>
      <c r="B148" s="41"/>
      <c r="C148" s="228" t="s">
        <v>187</v>
      </c>
      <c r="D148" s="228" t="s">
        <v>254</v>
      </c>
      <c r="E148" s="229" t="s">
        <v>1170</v>
      </c>
      <c r="F148" s="230" t="s">
        <v>1171</v>
      </c>
      <c r="G148" s="231" t="s">
        <v>258</v>
      </c>
      <c r="H148" s="232">
        <v>16.466000000000001</v>
      </c>
      <c r="I148" s="233"/>
      <c r="J148" s="234">
        <f>ROUND(I148*H148,2)</f>
        <v>0</v>
      </c>
      <c r="K148" s="230" t="s">
        <v>157</v>
      </c>
      <c r="L148" s="235"/>
      <c r="M148" s="236" t="s">
        <v>19</v>
      </c>
      <c r="N148" s="237" t="s">
        <v>40</v>
      </c>
      <c r="O148" s="86"/>
      <c r="P148" s="215">
        <f>O148*H148</f>
        <v>0</v>
      </c>
      <c r="Q148" s="215">
        <v>1</v>
      </c>
      <c r="R148" s="215">
        <f>Q148*H148</f>
        <v>16.466000000000001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171</v>
      </c>
      <c r="AT148" s="217" t="s">
        <v>254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1911</v>
      </c>
    </row>
    <row r="149" s="13" customFormat="1">
      <c r="A149" s="13"/>
      <c r="B149" s="242"/>
      <c r="C149" s="243"/>
      <c r="D149" s="244" t="s">
        <v>593</v>
      </c>
      <c r="E149" s="243"/>
      <c r="F149" s="246" t="s">
        <v>1912</v>
      </c>
      <c r="G149" s="243"/>
      <c r="H149" s="247">
        <v>16.466000000000001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593</v>
      </c>
      <c r="AU149" s="253" t="s">
        <v>79</v>
      </c>
      <c r="AV149" s="13" t="s">
        <v>79</v>
      </c>
      <c r="AW149" s="13" t="s">
        <v>4</v>
      </c>
      <c r="AX149" s="13" t="s">
        <v>77</v>
      </c>
      <c r="AY149" s="253" t="s">
        <v>150</v>
      </c>
    </row>
    <row r="150" s="2" customFormat="1" ht="37.8" customHeight="1">
      <c r="A150" s="40"/>
      <c r="B150" s="41"/>
      <c r="C150" s="206" t="s">
        <v>304</v>
      </c>
      <c r="D150" s="206" t="s">
        <v>153</v>
      </c>
      <c r="E150" s="207" t="s">
        <v>1913</v>
      </c>
      <c r="F150" s="208" t="s">
        <v>1914</v>
      </c>
      <c r="G150" s="209" t="s">
        <v>375</v>
      </c>
      <c r="H150" s="210">
        <v>44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1915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1916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2" customFormat="1">
      <c r="A152" s="40"/>
      <c r="B152" s="41"/>
      <c r="C152" s="42"/>
      <c r="D152" s="244" t="s">
        <v>1183</v>
      </c>
      <c r="E152" s="42"/>
      <c r="F152" s="278" t="s">
        <v>1917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1183</v>
      </c>
      <c r="AU152" s="19" t="s">
        <v>79</v>
      </c>
    </row>
    <row r="153" s="2" customFormat="1" ht="16.5" customHeight="1">
      <c r="A153" s="40"/>
      <c r="B153" s="41"/>
      <c r="C153" s="206" t="s">
        <v>193</v>
      </c>
      <c r="D153" s="206" t="s">
        <v>153</v>
      </c>
      <c r="E153" s="207" t="s">
        <v>1918</v>
      </c>
      <c r="F153" s="208" t="s">
        <v>1919</v>
      </c>
      <c r="G153" s="209" t="s">
        <v>258</v>
      </c>
      <c r="H153" s="210">
        <v>14.52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411</v>
      </c>
    </row>
    <row r="154" s="2" customFormat="1">
      <c r="A154" s="40"/>
      <c r="B154" s="41"/>
      <c r="C154" s="42"/>
      <c r="D154" s="244" t="s">
        <v>1183</v>
      </c>
      <c r="E154" s="42"/>
      <c r="F154" s="278" t="s">
        <v>1883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1183</v>
      </c>
      <c r="AU154" s="19" t="s">
        <v>79</v>
      </c>
    </row>
    <row r="155" s="13" customFormat="1">
      <c r="A155" s="13"/>
      <c r="B155" s="242"/>
      <c r="C155" s="243"/>
      <c r="D155" s="244" t="s">
        <v>593</v>
      </c>
      <c r="E155" s="245" t="s">
        <v>19</v>
      </c>
      <c r="F155" s="246" t="s">
        <v>1920</v>
      </c>
      <c r="G155" s="243"/>
      <c r="H155" s="247">
        <v>14.52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593</v>
      </c>
      <c r="AU155" s="253" t="s">
        <v>79</v>
      </c>
      <c r="AV155" s="13" t="s">
        <v>79</v>
      </c>
      <c r="AW155" s="13" t="s">
        <v>31</v>
      </c>
      <c r="AX155" s="13" t="s">
        <v>69</v>
      </c>
      <c r="AY155" s="253" t="s">
        <v>150</v>
      </c>
    </row>
    <row r="156" s="14" customFormat="1">
      <c r="A156" s="14"/>
      <c r="B156" s="254"/>
      <c r="C156" s="255"/>
      <c r="D156" s="244" t="s">
        <v>593</v>
      </c>
      <c r="E156" s="256" t="s">
        <v>19</v>
      </c>
      <c r="F156" s="257" t="s">
        <v>595</v>
      </c>
      <c r="G156" s="255"/>
      <c r="H156" s="258">
        <v>14.52</v>
      </c>
      <c r="I156" s="259"/>
      <c r="J156" s="255"/>
      <c r="K156" s="255"/>
      <c r="L156" s="260"/>
      <c r="M156" s="261"/>
      <c r="N156" s="262"/>
      <c r="O156" s="262"/>
      <c r="P156" s="262"/>
      <c r="Q156" s="262"/>
      <c r="R156" s="262"/>
      <c r="S156" s="262"/>
      <c r="T156" s="26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4" t="s">
        <v>593</v>
      </c>
      <c r="AU156" s="264" t="s">
        <v>79</v>
      </c>
      <c r="AV156" s="14" t="s">
        <v>158</v>
      </c>
      <c r="AW156" s="14" t="s">
        <v>31</v>
      </c>
      <c r="AX156" s="14" t="s">
        <v>77</v>
      </c>
      <c r="AY156" s="264" t="s">
        <v>150</v>
      </c>
    </row>
    <row r="157" s="12" customFormat="1" ht="22.8" customHeight="1">
      <c r="A157" s="12"/>
      <c r="B157" s="190"/>
      <c r="C157" s="191"/>
      <c r="D157" s="192" t="s">
        <v>68</v>
      </c>
      <c r="E157" s="204" t="s">
        <v>158</v>
      </c>
      <c r="F157" s="204" t="s">
        <v>1174</v>
      </c>
      <c r="G157" s="191"/>
      <c r="H157" s="191"/>
      <c r="I157" s="194"/>
      <c r="J157" s="205">
        <f>BK157</f>
        <v>0</v>
      </c>
      <c r="K157" s="191"/>
      <c r="L157" s="196"/>
      <c r="M157" s="197"/>
      <c r="N157" s="198"/>
      <c r="O157" s="198"/>
      <c r="P157" s="199">
        <f>SUM(P158:P166)</f>
        <v>0</v>
      </c>
      <c r="Q157" s="198"/>
      <c r="R157" s="199">
        <f>SUM(R158:R166)</f>
        <v>0.0461132</v>
      </c>
      <c r="S157" s="198"/>
      <c r="T157" s="200">
        <f>SUM(T158:T166)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01" t="s">
        <v>77</v>
      </c>
      <c r="AT157" s="202" t="s">
        <v>68</v>
      </c>
      <c r="AU157" s="202" t="s">
        <v>77</v>
      </c>
      <c r="AY157" s="201" t="s">
        <v>150</v>
      </c>
      <c r="BK157" s="203">
        <f>SUM(BK158:BK166)</f>
        <v>0</v>
      </c>
    </row>
    <row r="158" s="2" customFormat="1" ht="33" customHeight="1">
      <c r="A158" s="40"/>
      <c r="B158" s="41"/>
      <c r="C158" s="206" t="s">
        <v>312</v>
      </c>
      <c r="D158" s="206" t="s">
        <v>153</v>
      </c>
      <c r="E158" s="207" t="s">
        <v>1175</v>
      </c>
      <c r="F158" s="208" t="s">
        <v>1176</v>
      </c>
      <c r="G158" s="209" t="s">
        <v>375</v>
      </c>
      <c r="H158" s="210">
        <v>1.5700000000000001</v>
      </c>
      <c r="I158" s="211"/>
      <c r="J158" s="212">
        <f>ROUND(I158*H158,2)</f>
        <v>0</v>
      </c>
      <c r="K158" s="208" t="s">
        <v>157</v>
      </c>
      <c r="L158" s="46"/>
      <c r="M158" s="213" t="s">
        <v>19</v>
      </c>
      <c r="N158" s="214" t="s">
        <v>40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158</v>
      </c>
      <c r="AT158" s="217" t="s">
        <v>153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1921</v>
      </c>
    </row>
    <row r="159" s="2" customFormat="1">
      <c r="A159" s="40"/>
      <c r="B159" s="41"/>
      <c r="C159" s="42"/>
      <c r="D159" s="219" t="s">
        <v>159</v>
      </c>
      <c r="E159" s="42"/>
      <c r="F159" s="220" t="s">
        <v>1178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159</v>
      </c>
      <c r="AU159" s="19" t="s">
        <v>79</v>
      </c>
    </row>
    <row r="160" s="2" customFormat="1">
      <c r="A160" s="40"/>
      <c r="B160" s="41"/>
      <c r="C160" s="42"/>
      <c r="D160" s="244" t="s">
        <v>1183</v>
      </c>
      <c r="E160" s="42"/>
      <c r="F160" s="278" t="s">
        <v>1883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1183</v>
      </c>
      <c r="AU160" s="19" t="s">
        <v>79</v>
      </c>
    </row>
    <row r="161" s="2" customFormat="1" ht="33" customHeight="1">
      <c r="A161" s="40"/>
      <c r="B161" s="41"/>
      <c r="C161" s="206" t="s">
        <v>199</v>
      </c>
      <c r="D161" s="206" t="s">
        <v>153</v>
      </c>
      <c r="E161" s="207" t="s">
        <v>1922</v>
      </c>
      <c r="F161" s="208" t="s">
        <v>1923</v>
      </c>
      <c r="G161" s="209" t="s">
        <v>380</v>
      </c>
      <c r="H161" s="210">
        <v>38.299999999999997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0.001</v>
      </c>
      <c r="R161" s="215">
        <f>Q161*H161</f>
        <v>0.038300000000000001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158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158</v>
      </c>
      <c r="BM161" s="217" t="s">
        <v>1924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1925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2" customFormat="1">
      <c r="A163" s="40"/>
      <c r="B163" s="41"/>
      <c r="C163" s="42"/>
      <c r="D163" s="244" t="s">
        <v>1183</v>
      </c>
      <c r="E163" s="42"/>
      <c r="F163" s="278" t="s">
        <v>1883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1183</v>
      </c>
      <c r="AU163" s="19" t="s">
        <v>79</v>
      </c>
    </row>
    <row r="164" s="2" customFormat="1" ht="24.15" customHeight="1">
      <c r="A164" s="40"/>
      <c r="B164" s="41"/>
      <c r="C164" s="228" t="s">
        <v>7</v>
      </c>
      <c r="D164" s="228" t="s">
        <v>254</v>
      </c>
      <c r="E164" s="229" t="s">
        <v>1926</v>
      </c>
      <c r="F164" s="230" t="s">
        <v>1927</v>
      </c>
      <c r="G164" s="231" t="s">
        <v>380</v>
      </c>
      <c r="H164" s="232">
        <v>39.066000000000002</v>
      </c>
      <c r="I164" s="233"/>
      <c r="J164" s="234">
        <f>ROUND(I164*H164,2)</f>
        <v>0</v>
      </c>
      <c r="K164" s="230" t="s">
        <v>157</v>
      </c>
      <c r="L164" s="235"/>
      <c r="M164" s="236" t="s">
        <v>19</v>
      </c>
      <c r="N164" s="237" t="s">
        <v>40</v>
      </c>
      <c r="O164" s="86"/>
      <c r="P164" s="215">
        <f>O164*H164</f>
        <v>0</v>
      </c>
      <c r="Q164" s="215">
        <v>0.00020000000000000001</v>
      </c>
      <c r="R164" s="215">
        <f>Q164*H164</f>
        <v>0.007813200000000001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171</v>
      </c>
      <c r="AT164" s="217" t="s">
        <v>254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1928</v>
      </c>
    </row>
    <row r="165" s="2" customFormat="1">
      <c r="A165" s="40"/>
      <c r="B165" s="41"/>
      <c r="C165" s="42"/>
      <c r="D165" s="244" t="s">
        <v>1183</v>
      </c>
      <c r="E165" s="42"/>
      <c r="F165" s="278" t="s">
        <v>1883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1183</v>
      </c>
      <c r="AU165" s="19" t="s">
        <v>79</v>
      </c>
    </row>
    <row r="166" s="13" customFormat="1">
      <c r="A166" s="13"/>
      <c r="B166" s="242"/>
      <c r="C166" s="243"/>
      <c r="D166" s="244" t="s">
        <v>593</v>
      </c>
      <c r="E166" s="243"/>
      <c r="F166" s="246" t="s">
        <v>1929</v>
      </c>
      <c r="G166" s="243"/>
      <c r="H166" s="247">
        <v>39.066000000000002</v>
      </c>
      <c r="I166" s="248"/>
      <c r="J166" s="243"/>
      <c r="K166" s="243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593</v>
      </c>
      <c r="AU166" s="253" t="s">
        <v>79</v>
      </c>
      <c r="AV166" s="13" t="s">
        <v>79</v>
      </c>
      <c r="AW166" s="13" t="s">
        <v>4</v>
      </c>
      <c r="AX166" s="13" t="s">
        <v>77</v>
      </c>
      <c r="AY166" s="253" t="s">
        <v>150</v>
      </c>
    </row>
    <row r="167" s="12" customFormat="1" ht="22.8" customHeight="1">
      <c r="A167" s="12"/>
      <c r="B167" s="190"/>
      <c r="C167" s="191"/>
      <c r="D167" s="192" t="s">
        <v>68</v>
      </c>
      <c r="E167" s="204" t="s">
        <v>171</v>
      </c>
      <c r="F167" s="204" t="s">
        <v>1186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SUM(P168:P194)</f>
        <v>0</v>
      </c>
      <c r="Q167" s="198"/>
      <c r="R167" s="199">
        <f>SUM(R168:R194)</f>
        <v>0.350437</v>
      </c>
      <c r="S167" s="198"/>
      <c r="T167" s="200">
        <f>SUM(T168:T194)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77</v>
      </c>
      <c r="AT167" s="202" t="s">
        <v>68</v>
      </c>
      <c r="AU167" s="202" t="s">
        <v>77</v>
      </c>
      <c r="AY167" s="201" t="s">
        <v>150</v>
      </c>
      <c r="BK167" s="203">
        <f>SUM(BK168:BK194)</f>
        <v>0</v>
      </c>
    </row>
    <row r="168" s="2" customFormat="1" ht="16.5" customHeight="1">
      <c r="A168" s="40"/>
      <c r="B168" s="41"/>
      <c r="C168" s="206" t="s">
        <v>204</v>
      </c>
      <c r="D168" s="206" t="s">
        <v>153</v>
      </c>
      <c r="E168" s="207" t="s">
        <v>1930</v>
      </c>
      <c r="F168" s="208" t="s">
        <v>1931</v>
      </c>
      <c r="G168" s="209" t="s">
        <v>375</v>
      </c>
      <c r="H168" s="210">
        <v>6.758</v>
      </c>
      <c r="I168" s="211"/>
      <c r="J168" s="212">
        <f>ROUND(I168*H168,2)</f>
        <v>0</v>
      </c>
      <c r="K168" s="208" t="s">
        <v>19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345</v>
      </c>
    </row>
    <row r="169" s="2" customFormat="1">
      <c r="A169" s="40"/>
      <c r="B169" s="41"/>
      <c r="C169" s="42"/>
      <c r="D169" s="244" t="s">
        <v>1183</v>
      </c>
      <c r="E169" s="42"/>
      <c r="F169" s="278" t="s">
        <v>1932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1183</v>
      </c>
      <c r="AU169" s="19" t="s">
        <v>79</v>
      </c>
    </row>
    <row r="170" s="2" customFormat="1" ht="21.75" customHeight="1">
      <c r="A170" s="40"/>
      <c r="B170" s="41"/>
      <c r="C170" s="228" t="s">
        <v>330</v>
      </c>
      <c r="D170" s="228" t="s">
        <v>254</v>
      </c>
      <c r="E170" s="229" t="s">
        <v>1933</v>
      </c>
      <c r="F170" s="230" t="s">
        <v>1934</v>
      </c>
      <c r="G170" s="231" t="s">
        <v>252</v>
      </c>
      <c r="H170" s="232">
        <v>16</v>
      </c>
      <c r="I170" s="233"/>
      <c r="J170" s="234">
        <f>ROUND(I170*H170,2)</f>
        <v>0</v>
      </c>
      <c r="K170" s="230" t="s">
        <v>19</v>
      </c>
      <c r="L170" s="235"/>
      <c r="M170" s="236" t="s">
        <v>19</v>
      </c>
      <c r="N170" s="237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171</v>
      </c>
      <c r="AT170" s="217" t="s">
        <v>254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1935</v>
      </c>
    </row>
    <row r="171" s="2" customFormat="1">
      <c r="A171" s="40"/>
      <c r="B171" s="41"/>
      <c r="C171" s="42"/>
      <c r="D171" s="244" t="s">
        <v>1183</v>
      </c>
      <c r="E171" s="42"/>
      <c r="F171" s="278" t="s">
        <v>1932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1183</v>
      </c>
      <c r="AU171" s="19" t="s">
        <v>79</v>
      </c>
    </row>
    <row r="172" s="2" customFormat="1" ht="24.15" customHeight="1">
      <c r="A172" s="40"/>
      <c r="B172" s="41"/>
      <c r="C172" s="206" t="s">
        <v>208</v>
      </c>
      <c r="D172" s="206" t="s">
        <v>153</v>
      </c>
      <c r="E172" s="207" t="s">
        <v>1936</v>
      </c>
      <c r="F172" s="208" t="s">
        <v>1937</v>
      </c>
      <c r="G172" s="209" t="s">
        <v>310</v>
      </c>
      <c r="H172" s="210">
        <v>5.7000000000000002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1.0000000000000001E-05</v>
      </c>
      <c r="R172" s="215">
        <f>Q172*H172</f>
        <v>5.7000000000000003E-05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1938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1939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>
      <c r="A174" s="40"/>
      <c r="B174" s="41"/>
      <c r="C174" s="42"/>
      <c r="D174" s="244" t="s">
        <v>1183</v>
      </c>
      <c r="E174" s="42"/>
      <c r="F174" s="278" t="s">
        <v>1940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1183</v>
      </c>
      <c r="AU174" s="19" t="s">
        <v>79</v>
      </c>
    </row>
    <row r="175" s="2" customFormat="1" ht="24.15" customHeight="1">
      <c r="A175" s="40"/>
      <c r="B175" s="41"/>
      <c r="C175" s="228" t="s">
        <v>338</v>
      </c>
      <c r="D175" s="228" t="s">
        <v>254</v>
      </c>
      <c r="E175" s="229" t="s">
        <v>1561</v>
      </c>
      <c r="F175" s="230" t="s">
        <v>1941</v>
      </c>
      <c r="G175" s="231" t="s">
        <v>310</v>
      </c>
      <c r="H175" s="232">
        <v>5.7000000000000002</v>
      </c>
      <c r="I175" s="233"/>
      <c r="J175" s="234">
        <f>ROUND(I175*H175,2)</f>
        <v>0</v>
      </c>
      <c r="K175" s="230" t="s">
        <v>19</v>
      </c>
      <c r="L175" s="235"/>
      <c r="M175" s="236" t="s">
        <v>19</v>
      </c>
      <c r="N175" s="237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171</v>
      </c>
      <c r="AT175" s="217" t="s">
        <v>254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158</v>
      </c>
      <c r="BM175" s="217" t="s">
        <v>1942</v>
      </c>
    </row>
    <row r="176" s="2" customFormat="1">
      <c r="A176" s="40"/>
      <c r="B176" s="41"/>
      <c r="C176" s="42"/>
      <c r="D176" s="244" t="s">
        <v>1183</v>
      </c>
      <c r="E176" s="42"/>
      <c r="F176" s="278" t="s">
        <v>1943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1183</v>
      </c>
      <c r="AU176" s="19" t="s">
        <v>79</v>
      </c>
    </row>
    <row r="177" s="2" customFormat="1" ht="44.25" customHeight="1">
      <c r="A177" s="40"/>
      <c r="B177" s="41"/>
      <c r="C177" s="206" t="s">
        <v>215</v>
      </c>
      <c r="D177" s="206" t="s">
        <v>153</v>
      </c>
      <c r="E177" s="207" t="s">
        <v>1944</v>
      </c>
      <c r="F177" s="208" t="s">
        <v>1945</v>
      </c>
      <c r="G177" s="209" t="s">
        <v>252</v>
      </c>
      <c r="H177" s="210">
        <v>2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1946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1947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13" customFormat="1">
      <c r="A179" s="13"/>
      <c r="B179" s="242"/>
      <c r="C179" s="243"/>
      <c r="D179" s="244" t="s">
        <v>593</v>
      </c>
      <c r="E179" s="245" t="s">
        <v>19</v>
      </c>
      <c r="F179" s="246" t="s">
        <v>1948</v>
      </c>
      <c r="G179" s="243"/>
      <c r="H179" s="247">
        <v>2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593</v>
      </c>
      <c r="AU179" s="253" t="s">
        <v>79</v>
      </c>
      <c r="AV179" s="13" t="s">
        <v>79</v>
      </c>
      <c r="AW179" s="13" t="s">
        <v>31</v>
      </c>
      <c r="AX179" s="13" t="s">
        <v>69</v>
      </c>
      <c r="AY179" s="253" t="s">
        <v>150</v>
      </c>
    </row>
    <row r="180" s="14" customFormat="1">
      <c r="A180" s="14"/>
      <c r="B180" s="254"/>
      <c r="C180" s="255"/>
      <c r="D180" s="244" t="s">
        <v>593</v>
      </c>
      <c r="E180" s="256" t="s">
        <v>19</v>
      </c>
      <c r="F180" s="257" t="s">
        <v>595</v>
      </c>
      <c r="G180" s="255"/>
      <c r="H180" s="258">
        <v>2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593</v>
      </c>
      <c r="AU180" s="264" t="s">
        <v>79</v>
      </c>
      <c r="AV180" s="14" t="s">
        <v>158</v>
      </c>
      <c r="AW180" s="14" t="s">
        <v>31</v>
      </c>
      <c r="AX180" s="14" t="s">
        <v>77</v>
      </c>
      <c r="AY180" s="264" t="s">
        <v>150</v>
      </c>
    </row>
    <row r="181" s="2" customFormat="1" ht="16.5" customHeight="1">
      <c r="A181" s="40"/>
      <c r="B181" s="41"/>
      <c r="C181" s="228" t="s">
        <v>346</v>
      </c>
      <c r="D181" s="228" t="s">
        <v>254</v>
      </c>
      <c r="E181" s="229" t="s">
        <v>1949</v>
      </c>
      <c r="F181" s="230" t="s">
        <v>1950</v>
      </c>
      <c r="G181" s="231" t="s">
        <v>252</v>
      </c>
      <c r="H181" s="232">
        <v>2</v>
      </c>
      <c r="I181" s="233"/>
      <c r="J181" s="234">
        <f>ROUND(I181*H181,2)</f>
        <v>0</v>
      </c>
      <c r="K181" s="230" t="s">
        <v>157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0.00050000000000000001</v>
      </c>
      <c r="R181" s="215">
        <f>Q181*H181</f>
        <v>0.001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1951</v>
      </c>
    </row>
    <row r="182" s="2" customFormat="1" ht="37.8" customHeight="1">
      <c r="A182" s="40"/>
      <c r="B182" s="41"/>
      <c r="C182" s="206" t="s">
        <v>219</v>
      </c>
      <c r="D182" s="206" t="s">
        <v>153</v>
      </c>
      <c r="E182" s="207" t="s">
        <v>1952</v>
      </c>
      <c r="F182" s="208" t="s">
        <v>1953</v>
      </c>
      <c r="G182" s="209" t="s">
        <v>252</v>
      </c>
      <c r="H182" s="210">
        <v>2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1954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1955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1956</v>
      </c>
      <c r="G184" s="243"/>
      <c r="H184" s="247">
        <v>2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4" customFormat="1">
      <c r="A185" s="14"/>
      <c r="B185" s="254"/>
      <c r="C185" s="255"/>
      <c r="D185" s="244" t="s">
        <v>593</v>
      </c>
      <c r="E185" s="256" t="s">
        <v>19</v>
      </c>
      <c r="F185" s="257" t="s">
        <v>595</v>
      </c>
      <c r="G185" s="255"/>
      <c r="H185" s="258">
        <v>2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593</v>
      </c>
      <c r="AU185" s="264" t="s">
        <v>79</v>
      </c>
      <c r="AV185" s="14" t="s">
        <v>158</v>
      </c>
      <c r="AW185" s="14" t="s">
        <v>31</v>
      </c>
      <c r="AX185" s="14" t="s">
        <v>77</v>
      </c>
      <c r="AY185" s="264" t="s">
        <v>150</v>
      </c>
    </row>
    <row r="186" s="2" customFormat="1" ht="24.15" customHeight="1">
      <c r="A186" s="40"/>
      <c r="B186" s="41"/>
      <c r="C186" s="228" t="s">
        <v>355</v>
      </c>
      <c r="D186" s="228" t="s">
        <v>254</v>
      </c>
      <c r="E186" s="229" t="s">
        <v>1957</v>
      </c>
      <c r="F186" s="230" t="s">
        <v>1958</v>
      </c>
      <c r="G186" s="231" t="s">
        <v>252</v>
      </c>
      <c r="H186" s="232">
        <v>2</v>
      </c>
      <c r="I186" s="233"/>
      <c r="J186" s="234">
        <f>ROUND(I186*H186,2)</f>
        <v>0</v>
      </c>
      <c r="K186" s="230" t="s">
        <v>157</v>
      </c>
      <c r="L186" s="235"/>
      <c r="M186" s="236" t="s">
        <v>19</v>
      </c>
      <c r="N186" s="237" t="s">
        <v>40</v>
      </c>
      <c r="O186" s="86"/>
      <c r="P186" s="215">
        <f>O186*H186</f>
        <v>0</v>
      </c>
      <c r="Q186" s="215">
        <v>0.001</v>
      </c>
      <c r="R186" s="215">
        <f>Q186*H186</f>
        <v>0.002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171</v>
      </c>
      <c r="AT186" s="217" t="s">
        <v>254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1959</v>
      </c>
    </row>
    <row r="187" s="2" customFormat="1" ht="37.8" customHeight="1">
      <c r="A187" s="40"/>
      <c r="B187" s="41"/>
      <c r="C187" s="206" t="s">
        <v>224</v>
      </c>
      <c r="D187" s="206" t="s">
        <v>153</v>
      </c>
      <c r="E187" s="207" t="s">
        <v>1960</v>
      </c>
      <c r="F187" s="208" t="s">
        <v>1961</v>
      </c>
      <c r="G187" s="209" t="s">
        <v>252</v>
      </c>
      <c r="H187" s="210">
        <v>2</v>
      </c>
      <c r="I187" s="211"/>
      <c r="J187" s="212">
        <f>ROUND(I187*H187,2)</f>
        <v>0</v>
      </c>
      <c r="K187" s="208" t="s">
        <v>157</v>
      </c>
      <c r="L187" s="46"/>
      <c r="M187" s="213" t="s">
        <v>19</v>
      </c>
      <c r="N187" s="214" t="s">
        <v>40</v>
      </c>
      <c r="O187" s="86"/>
      <c r="P187" s="215">
        <f>O187*H187</f>
        <v>0</v>
      </c>
      <c r="Q187" s="215">
        <v>0.064509999999999998</v>
      </c>
      <c r="R187" s="215">
        <f>Q187*H187</f>
        <v>0.12902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158</v>
      </c>
      <c r="AT187" s="217" t="s">
        <v>153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1962</v>
      </c>
    </row>
    <row r="188" s="2" customFormat="1">
      <c r="A188" s="40"/>
      <c r="B188" s="41"/>
      <c r="C188" s="42"/>
      <c r="D188" s="219" t="s">
        <v>159</v>
      </c>
      <c r="E188" s="42"/>
      <c r="F188" s="220" t="s">
        <v>1963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159</v>
      </c>
      <c r="AU188" s="19" t="s">
        <v>79</v>
      </c>
    </row>
    <row r="189" s="2" customFormat="1" ht="44.25" customHeight="1">
      <c r="A189" s="40"/>
      <c r="B189" s="41"/>
      <c r="C189" s="206" t="s">
        <v>363</v>
      </c>
      <c r="D189" s="206" t="s">
        <v>153</v>
      </c>
      <c r="E189" s="207" t="s">
        <v>1964</v>
      </c>
      <c r="F189" s="208" t="s">
        <v>1965</v>
      </c>
      <c r="G189" s="209" t="s">
        <v>252</v>
      </c>
      <c r="H189" s="210">
        <v>2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0.012420000000000001</v>
      </c>
      <c r="R189" s="215">
        <f>Q189*H189</f>
        <v>0.024840000000000001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1966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1967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2" customFormat="1" ht="44.25" customHeight="1">
      <c r="A191" s="40"/>
      <c r="B191" s="41"/>
      <c r="C191" s="206" t="s">
        <v>230</v>
      </c>
      <c r="D191" s="206" t="s">
        <v>153</v>
      </c>
      <c r="E191" s="207" t="s">
        <v>1968</v>
      </c>
      <c r="F191" s="208" t="s">
        <v>1969</v>
      </c>
      <c r="G191" s="209" t="s">
        <v>252</v>
      </c>
      <c r="H191" s="210">
        <v>2</v>
      </c>
      <c r="I191" s="211"/>
      <c r="J191" s="212">
        <f>ROUND(I191*H191,2)</f>
        <v>0</v>
      </c>
      <c r="K191" s="208" t="s">
        <v>157</v>
      </c>
      <c r="L191" s="46"/>
      <c r="M191" s="213" t="s">
        <v>19</v>
      </c>
      <c r="N191" s="214" t="s">
        <v>40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158</v>
      </c>
      <c r="AT191" s="217" t="s">
        <v>153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1970</v>
      </c>
    </row>
    <row r="192" s="2" customFormat="1">
      <c r="A192" s="40"/>
      <c r="B192" s="41"/>
      <c r="C192" s="42"/>
      <c r="D192" s="219" t="s">
        <v>159</v>
      </c>
      <c r="E192" s="42"/>
      <c r="F192" s="220" t="s">
        <v>1971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159</v>
      </c>
      <c r="AU192" s="19" t="s">
        <v>79</v>
      </c>
    </row>
    <row r="193" s="2" customFormat="1" ht="37.8" customHeight="1">
      <c r="A193" s="40"/>
      <c r="B193" s="41"/>
      <c r="C193" s="206" t="s">
        <v>372</v>
      </c>
      <c r="D193" s="206" t="s">
        <v>153</v>
      </c>
      <c r="E193" s="207" t="s">
        <v>1972</v>
      </c>
      <c r="F193" s="208" t="s">
        <v>1973</v>
      </c>
      <c r="G193" s="209" t="s">
        <v>252</v>
      </c>
      <c r="H193" s="210">
        <v>2</v>
      </c>
      <c r="I193" s="211"/>
      <c r="J193" s="212">
        <f>ROUND(I193*H193,2)</f>
        <v>0</v>
      </c>
      <c r="K193" s="208" t="s">
        <v>157</v>
      </c>
      <c r="L193" s="46"/>
      <c r="M193" s="213" t="s">
        <v>19</v>
      </c>
      <c r="N193" s="214" t="s">
        <v>40</v>
      </c>
      <c r="O193" s="86"/>
      <c r="P193" s="215">
        <f>O193*H193</f>
        <v>0</v>
      </c>
      <c r="Q193" s="215">
        <v>0.096759999999999999</v>
      </c>
      <c r="R193" s="215">
        <f>Q193*H193</f>
        <v>0.19352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158</v>
      </c>
      <c r="AT193" s="217" t="s">
        <v>153</v>
      </c>
      <c r="AU193" s="217" t="s">
        <v>79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77</v>
      </c>
      <c r="BK193" s="218">
        <f>ROUND(I193*H193,2)</f>
        <v>0</v>
      </c>
      <c r="BL193" s="19" t="s">
        <v>158</v>
      </c>
      <c r="BM193" s="217" t="s">
        <v>1974</v>
      </c>
    </row>
    <row r="194" s="2" customFormat="1">
      <c r="A194" s="40"/>
      <c r="B194" s="41"/>
      <c r="C194" s="42"/>
      <c r="D194" s="219" t="s">
        <v>159</v>
      </c>
      <c r="E194" s="42"/>
      <c r="F194" s="220" t="s">
        <v>1975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159</v>
      </c>
      <c r="AU194" s="19" t="s">
        <v>79</v>
      </c>
    </row>
    <row r="195" s="12" customFormat="1" ht="22.8" customHeight="1">
      <c r="A195" s="12"/>
      <c r="B195" s="190"/>
      <c r="C195" s="191"/>
      <c r="D195" s="192" t="s">
        <v>68</v>
      </c>
      <c r="E195" s="204" t="s">
        <v>1035</v>
      </c>
      <c r="F195" s="204" t="s">
        <v>1036</v>
      </c>
      <c r="G195" s="191"/>
      <c r="H195" s="191"/>
      <c r="I195" s="194"/>
      <c r="J195" s="205">
        <f>BK195</f>
        <v>0</v>
      </c>
      <c r="K195" s="191"/>
      <c r="L195" s="196"/>
      <c r="M195" s="197"/>
      <c r="N195" s="198"/>
      <c r="O195" s="198"/>
      <c r="P195" s="199">
        <f>SUM(P196:P197)</f>
        <v>0</v>
      </c>
      <c r="Q195" s="198"/>
      <c r="R195" s="199">
        <f>SUM(R196:R197)</f>
        <v>0</v>
      </c>
      <c r="S195" s="198"/>
      <c r="T195" s="200">
        <f>SUM(T196:T197)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1" t="s">
        <v>77</v>
      </c>
      <c r="AT195" s="202" t="s">
        <v>68</v>
      </c>
      <c r="AU195" s="202" t="s">
        <v>77</v>
      </c>
      <c r="AY195" s="201" t="s">
        <v>150</v>
      </c>
      <c r="BK195" s="203">
        <f>SUM(BK196:BK197)</f>
        <v>0</v>
      </c>
    </row>
    <row r="196" s="2" customFormat="1" ht="49.05" customHeight="1">
      <c r="A196" s="40"/>
      <c r="B196" s="41"/>
      <c r="C196" s="206" t="s">
        <v>307</v>
      </c>
      <c r="D196" s="206" t="s">
        <v>153</v>
      </c>
      <c r="E196" s="207" t="s">
        <v>1976</v>
      </c>
      <c r="F196" s="208" t="s">
        <v>1977</v>
      </c>
      <c r="G196" s="209" t="s">
        <v>258</v>
      </c>
      <c r="H196" s="210">
        <v>48.079999999999998</v>
      </c>
      <c r="I196" s="211"/>
      <c r="J196" s="212">
        <f>ROUND(I196*H196,2)</f>
        <v>0</v>
      </c>
      <c r="K196" s="208" t="s">
        <v>157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158</v>
      </c>
      <c r="AT196" s="217" t="s">
        <v>153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1978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1979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79</v>
      </c>
    </row>
    <row r="198" s="12" customFormat="1" ht="25.92" customHeight="1">
      <c r="A198" s="12"/>
      <c r="B198" s="190"/>
      <c r="C198" s="191"/>
      <c r="D198" s="192" t="s">
        <v>68</v>
      </c>
      <c r="E198" s="193" t="s">
        <v>1686</v>
      </c>
      <c r="F198" s="193" t="s">
        <v>1687</v>
      </c>
      <c r="G198" s="191"/>
      <c r="H198" s="191"/>
      <c r="I198" s="194"/>
      <c r="J198" s="195">
        <f>BK198</f>
        <v>0</v>
      </c>
      <c r="K198" s="191"/>
      <c r="L198" s="196"/>
      <c r="M198" s="197"/>
      <c r="N198" s="198"/>
      <c r="O198" s="198"/>
      <c r="P198" s="199">
        <f>SUM(P199:P200)</f>
        <v>0</v>
      </c>
      <c r="Q198" s="198"/>
      <c r="R198" s="199">
        <f>SUM(R199:R200)</f>
        <v>0</v>
      </c>
      <c r="S198" s="198"/>
      <c r="T198" s="200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01" t="s">
        <v>77</v>
      </c>
      <c r="AT198" s="202" t="s">
        <v>68</v>
      </c>
      <c r="AU198" s="202" t="s">
        <v>69</v>
      </c>
      <c r="AY198" s="201" t="s">
        <v>150</v>
      </c>
      <c r="BK198" s="203">
        <f>SUM(BK199:BK200)</f>
        <v>0</v>
      </c>
    </row>
    <row r="199" s="2" customFormat="1" ht="24.15" customHeight="1">
      <c r="A199" s="40"/>
      <c r="B199" s="41"/>
      <c r="C199" s="206" t="s">
        <v>382</v>
      </c>
      <c r="D199" s="206" t="s">
        <v>153</v>
      </c>
      <c r="E199" s="207" t="s">
        <v>1416</v>
      </c>
      <c r="F199" s="208" t="s">
        <v>1980</v>
      </c>
      <c r="G199" s="209" t="s">
        <v>310</v>
      </c>
      <c r="H199" s="210">
        <v>50.799999999999997</v>
      </c>
      <c r="I199" s="211"/>
      <c r="J199" s="212">
        <f>ROUND(I199*H199,2)</f>
        <v>0</v>
      </c>
      <c r="K199" s="208" t="s">
        <v>19</v>
      </c>
      <c r="L199" s="46"/>
      <c r="M199" s="213" t="s">
        <v>19</v>
      </c>
      <c r="N199" s="214" t="s">
        <v>40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158</v>
      </c>
      <c r="AT199" s="217" t="s">
        <v>153</v>
      </c>
      <c r="AU199" s="217" t="s">
        <v>77</v>
      </c>
      <c r="AY199" s="19" t="s">
        <v>150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77</v>
      </c>
      <c r="BK199" s="218">
        <f>ROUND(I199*H199,2)</f>
        <v>0</v>
      </c>
      <c r="BL199" s="19" t="s">
        <v>158</v>
      </c>
      <c r="BM199" s="217" t="s">
        <v>1981</v>
      </c>
    </row>
    <row r="200" s="2" customFormat="1">
      <c r="A200" s="40"/>
      <c r="B200" s="41"/>
      <c r="C200" s="42"/>
      <c r="D200" s="244" t="s">
        <v>1183</v>
      </c>
      <c r="E200" s="42"/>
      <c r="F200" s="278" t="s">
        <v>1688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1183</v>
      </c>
      <c r="AU200" s="19" t="s">
        <v>77</v>
      </c>
    </row>
    <row r="201" s="12" customFormat="1" ht="25.92" customHeight="1">
      <c r="A201" s="12"/>
      <c r="B201" s="190"/>
      <c r="C201" s="191"/>
      <c r="D201" s="192" t="s">
        <v>68</v>
      </c>
      <c r="E201" s="193" t="s">
        <v>148</v>
      </c>
      <c r="F201" s="193" t="s">
        <v>75</v>
      </c>
      <c r="G201" s="191"/>
      <c r="H201" s="191"/>
      <c r="I201" s="194"/>
      <c r="J201" s="195">
        <f>BK201</f>
        <v>0</v>
      </c>
      <c r="K201" s="191"/>
      <c r="L201" s="196"/>
      <c r="M201" s="197"/>
      <c r="N201" s="198"/>
      <c r="O201" s="198"/>
      <c r="P201" s="199">
        <f>P202</f>
        <v>0</v>
      </c>
      <c r="Q201" s="198"/>
      <c r="R201" s="199">
        <f>R202</f>
        <v>0</v>
      </c>
      <c r="S201" s="198"/>
      <c r="T201" s="200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1" t="s">
        <v>149</v>
      </c>
      <c r="AT201" s="202" t="s">
        <v>68</v>
      </c>
      <c r="AU201" s="202" t="s">
        <v>69</v>
      </c>
      <c r="AY201" s="201" t="s">
        <v>150</v>
      </c>
      <c r="BK201" s="203">
        <f>BK202</f>
        <v>0</v>
      </c>
    </row>
    <row r="202" s="12" customFormat="1" ht="22.8" customHeight="1">
      <c r="A202" s="12"/>
      <c r="B202" s="190"/>
      <c r="C202" s="191"/>
      <c r="D202" s="192" t="s">
        <v>68</v>
      </c>
      <c r="E202" s="204" t="s">
        <v>151</v>
      </c>
      <c r="F202" s="204" t="s">
        <v>1982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SUM(P203:P205)</f>
        <v>0</v>
      </c>
      <c r="Q202" s="198"/>
      <c r="R202" s="199">
        <f>SUM(R203:R205)</f>
        <v>0</v>
      </c>
      <c r="S202" s="198"/>
      <c r="T202" s="200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149</v>
      </c>
      <c r="AT202" s="202" t="s">
        <v>68</v>
      </c>
      <c r="AU202" s="202" t="s">
        <v>77</v>
      </c>
      <c r="AY202" s="201" t="s">
        <v>150</v>
      </c>
      <c r="BK202" s="203">
        <f>SUM(BK203:BK205)</f>
        <v>0</v>
      </c>
    </row>
    <row r="203" s="2" customFormat="1" ht="21.75" customHeight="1">
      <c r="A203" s="40"/>
      <c r="B203" s="41"/>
      <c r="C203" s="206" t="s">
        <v>311</v>
      </c>
      <c r="D203" s="206" t="s">
        <v>153</v>
      </c>
      <c r="E203" s="207" t="s">
        <v>181</v>
      </c>
      <c r="F203" s="208" t="s">
        <v>1983</v>
      </c>
      <c r="G203" s="209" t="s">
        <v>327</v>
      </c>
      <c r="H203" s="210">
        <v>1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1984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1984</v>
      </c>
      <c r="BM203" s="217" t="s">
        <v>1985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184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2" customFormat="1">
      <c r="A205" s="40"/>
      <c r="B205" s="41"/>
      <c r="C205" s="42"/>
      <c r="D205" s="244" t="s">
        <v>1183</v>
      </c>
      <c r="E205" s="42"/>
      <c r="F205" s="278" t="s">
        <v>1883</v>
      </c>
      <c r="G205" s="42"/>
      <c r="H205" s="42"/>
      <c r="I205" s="221"/>
      <c r="J205" s="42"/>
      <c r="K205" s="42"/>
      <c r="L205" s="46"/>
      <c r="M205" s="224"/>
      <c r="N205" s="225"/>
      <c r="O205" s="226"/>
      <c r="P205" s="226"/>
      <c r="Q205" s="226"/>
      <c r="R205" s="226"/>
      <c r="S205" s="226"/>
      <c r="T205" s="22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1183</v>
      </c>
      <c r="AU205" s="19" t="s">
        <v>79</v>
      </c>
    </row>
    <row r="206" s="2" customFormat="1" ht="6.96" customHeight="1">
      <c r="A206" s="40"/>
      <c r="B206" s="61"/>
      <c r="C206" s="62"/>
      <c r="D206" s="62"/>
      <c r="E206" s="62"/>
      <c r="F206" s="62"/>
      <c r="G206" s="62"/>
      <c r="H206" s="62"/>
      <c r="I206" s="62"/>
      <c r="J206" s="62"/>
      <c r="K206" s="62"/>
      <c r="L206" s="46"/>
      <c r="M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</row>
  </sheetData>
  <sheetProtection sheet="1" autoFilter="0" formatColumns="0" formatRows="0" objects="1" scenarios="1" spinCount="100000" saltValue="NlMXobKF9jzFfXL3B1tYPSAH5TuD3VuaUoky6Ebq/MVqaed8OcVfNd4N1RrB17wXPLMk73qz3dpNJ+/6ZcP43w==" hashValue="voayBM2L/xH6W4iUoKQsJyI399e1qCrNgzI0UOahH3LZks3WmmydBqX/QhpbLmPwIjWBPySnoxLkY1NtTbCtUw==" algorithmName="SHA-512" password="CBF1"/>
  <autoFilter ref="C87:K205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4_02/115101201"/>
    <hyperlink ref="F97" r:id="rId2" display="https://podminky.urs.cz/item/CS_URS_2024_02/115101301"/>
    <hyperlink ref="F99" r:id="rId3" display="https://podminky.urs.cz/item/CS_URS_2024_02/132254202"/>
    <hyperlink ref="F102" r:id="rId4" display="https://podminky.urs.cz/item/CS_URS_2024_02/132354202"/>
    <hyperlink ref="F110" r:id="rId5" display="https://podminky.urs.cz/item/CS_URS_2024_02/151101101"/>
    <hyperlink ref="F113" r:id="rId6" display="https://podminky.urs.cz/item/CS_URS_2024_02/151101111"/>
    <hyperlink ref="F116" r:id="rId7" display="https://podminky.urs.cz/item/CS_URS_2024_02/162751117"/>
    <hyperlink ref="F122" r:id="rId8" display="https://podminky.urs.cz/item/CS_URS_2024_02/162751119"/>
    <hyperlink ref="F129" r:id="rId9" display="https://podminky.urs.cz/item/CS_URS_2024_02/167151101"/>
    <hyperlink ref="F134" r:id="rId10" display="https://podminky.urs.cz/item/CS_URS_2024_02/171201231"/>
    <hyperlink ref="F141" r:id="rId11" display="https://podminky.urs.cz/item/CS_URS_2024_02/174151101"/>
    <hyperlink ref="F146" r:id="rId12" display="https://podminky.urs.cz/item/CS_URS_2024_02/175151101"/>
    <hyperlink ref="F151" r:id="rId13" display="https://podminky.urs.cz/item/CS_URS_2024_02/181101132"/>
    <hyperlink ref="F159" r:id="rId14" display="https://podminky.urs.cz/item/CS_URS_2024_02/451572111"/>
    <hyperlink ref="F162" r:id="rId15" display="https://podminky.urs.cz/item/CS_URS_2024_02/461991111"/>
    <hyperlink ref="F173" r:id="rId16" display="https://podminky.urs.cz/item/CS_URS_2024_02/871353121"/>
    <hyperlink ref="F178" r:id="rId17" display="https://podminky.urs.cz/item/CS_URS_2024_02/877350310"/>
    <hyperlink ref="F183" r:id="rId18" display="https://podminky.urs.cz/item/CS_URS_2024_02/877350330"/>
    <hyperlink ref="F188" r:id="rId19" display="https://podminky.urs.cz/item/CS_URS_2024_02/894812205"/>
    <hyperlink ref="F190" r:id="rId20" display="https://podminky.urs.cz/item/CS_URS_2024_02/894812242"/>
    <hyperlink ref="F192" r:id="rId21" display="https://podminky.urs.cz/item/CS_URS_2024_02/894812249"/>
    <hyperlink ref="F194" r:id="rId22" display="https://podminky.urs.cz/item/CS_URS_2024_02/894812267"/>
    <hyperlink ref="F197" r:id="rId23" display="https://podminky.urs.cz/item/CS_URS_2024_02/998276101"/>
    <hyperlink ref="F204" r:id="rId24" display="https://podminky.urs.cz/item/CS_URS_2024_02/01329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1986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ROUND((SUM(BE84:BE148)),  2)</f>
        <v>0</v>
      </c>
      <c r="G33" s="40"/>
      <c r="H33" s="40"/>
      <c r="I33" s="150">
        <v>0.20999999999999999</v>
      </c>
      <c r="J33" s="149">
        <f>ROUND(((SUM(BE84:BE148))*I33),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ROUND((SUM(BF84:BF148)),  2)</f>
        <v>0</v>
      </c>
      <c r="G34" s="40"/>
      <c r="H34" s="40"/>
      <c r="I34" s="150">
        <v>0.12</v>
      </c>
      <c r="J34" s="149">
        <f>ROUND(((SUM(BF84:BF148))*I34),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ROUND((SUM(BG84:BG148)),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ROUND((SUM(BH84:BH148)),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ROUND((SUM(BI84:BI148)),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101.2 - Dočasné napojení místní komunikace ul. Hradlová - chodník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J119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J138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J146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30" customHeight="1">
      <c r="A76" s="40"/>
      <c r="B76" s="41"/>
      <c r="C76" s="42"/>
      <c r="D76" s="42"/>
      <c r="E76" s="71" t="str">
        <f>E9</f>
        <v>SO 101.2 - Dočasné napojení místní komunikace ul. Hradlová - chodník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P86+P119+P138+P146</f>
        <v>0</v>
      </c>
      <c r="Q85" s="198"/>
      <c r="R85" s="199">
        <f>R86+R119+R138+R146</f>
        <v>0</v>
      </c>
      <c r="S85" s="198"/>
      <c r="T85" s="200">
        <f>T86+T119+T138+T146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BK86+BK119+BK138+BK146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SUM(P87:P118)</f>
        <v>0</v>
      </c>
      <c r="Q86" s="198"/>
      <c r="R86" s="199">
        <f>SUM(R87:R118)</f>
        <v>0</v>
      </c>
      <c r="S86" s="198"/>
      <c r="T86" s="200">
        <f>SUM(T87:T118)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SUM(BK87:BK118)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30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30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1987</v>
      </c>
      <c r="G91" s="243"/>
      <c r="H91" s="247">
        <v>30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30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33" customHeight="1">
      <c r="A93" s="40"/>
      <c r="B93" s="41"/>
      <c r="C93" s="206" t="s">
        <v>164</v>
      </c>
      <c r="D93" s="206" t="s">
        <v>153</v>
      </c>
      <c r="E93" s="207" t="s">
        <v>1775</v>
      </c>
      <c r="F93" s="208" t="s">
        <v>1776</v>
      </c>
      <c r="G93" s="209" t="s">
        <v>375</v>
      </c>
      <c r="H93" s="210">
        <v>33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1777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13" customFormat="1">
      <c r="A95" s="13"/>
      <c r="B95" s="242"/>
      <c r="C95" s="243"/>
      <c r="D95" s="244" t="s">
        <v>593</v>
      </c>
      <c r="E95" s="245" t="s">
        <v>19</v>
      </c>
      <c r="F95" s="246" t="s">
        <v>1988</v>
      </c>
      <c r="G95" s="243"/>
      <c r="H95" s="247">
        <v>33</v>
      </c>
      <c r="I95" s="248"/>
      <c r="J95" s="243"/>
      <c r="K95" s="243"/>
      <c r="L95" s="249"/>
      <c r="M95" s="250"/>
      <c r="N95" s="251"/>
      <c r="O95" s="251"/>
      <c r="P95" s="251"/>
      <c r="Q95" s="251"/>
      <c r="R95" s="251"/>
      <c r="S95" s="251"/>
      <c r="T95" s="25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53" t="s">
        <v>593</v>
      </c>
      <c r="AU95" s="253" t="s">
        <v>79</v>
      </c>
      <c r="AV95" s="13" t="s">
        <v>79</v>
      </c>
      <c r="AW95" s="13" t="s">
        <v>31</v>
      </c>
      <c r="AX95" s="13" t="s">
        <v>69</v>
      </c>
      <c r="AY95" s="253" t="s">
        <v>150</v>
      </c>
    </row>
    <row r="96" s="14" customFormat="1">
      <c r="A96" s="14"/>
      <c r="B96" s="254"/>
      <c r="C96" s="255"/>
      <c r="D96" s="244" t="s">
        <v>593</v>
      </c>
      <c r="E96" s="256" t="s">
        <v>19</v>
      </c>
      <c r="F96" s="257" t="s">
        <v>595</v>
      </c>
      <c r="G96" s="255"/>
      <c r="H96" s="258">
        <v>33</v>
      </c>
      <c r="I96" s="259"/>
      <c r="J96" s="255"/>
      <c r="K96" s="255"/>
      <c r="L96" s="260"/>
      <c r="M96" s="261"/>
      <c r="N96" s="262"/>
      <c r="O96" s="262"/>
      <c r="P96" s="262"/>
      <c r="Q96" s="262"/>
      <c r="R96" s="262"/>
      <c r="S96" s="262"/>
      <c r="T96" s="263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64" t="s">
        <v>593</v>
      </c>
      <c r="AU96" s="264" t="s">
        <v>79</v>
      </c>
      <c r="AV96" s="14" t="s">
        <v>158</v>
      </c>
      <c r="AW96" s="14" t="s">
        <v>31</v>
      </c>
      <c r="AX96" s="14" t="s">
        <v>77</v>
      </c>
      <c r="AY96" s="264" t="s">
        <v>150</v>
      </c>
    </row>
    <row r="97" s="2" customFormat="1" ht="62.7" customHeight="1">
      <c r="A97" s="40"/>
      <c r="B97" s="41"/>
      <c r="C97" s="206" t="s">
        <v>158</v>
      </c>
      <c r="D97" s="206" t="s">
        <v>153</v>
      </c>
      <c r="E97" s="207" t="s">
        <v>711</v>
      </c>
      <c r="F97" s="208" t="s">
        <v>712</v>
      </c>
      <c r="G97" s="209" t="s">
        <v>375</v>
      </c>
      <c r="H97" s="210">
        <v>12.5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171</v>
      </c>
    </row>
    <row r="98" s="2" customFormat="1">
      <c r="A98" s="40"/>
      <c r="B98" s="41"/>
      <c r="C98" s="42"/>
      <c r="D98" s="219" t="s">
        <v>159</v>
      </c>
      <c r="E98" s="42"/>
      <c r="F98" s="220" t="s">
        <v>713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62.7" customHeight="1">
      <c r="A99" s="40"/>
      <c r="B99" s="41"/>
      <c r="C99" s="206" t="s">
        <v>149</v>
      </c>
      <c r="D99" s="206" t="s">
        <v>153</v>
      </c>
      <c r="E99" s="207" t="s">
        <v>714</v>
      </c>
      <c r="F99" s="208" t="s">
        <v>715</v>
      </c>
      <c r="G99" s="209" t="s">
        <v>375</v>
      </c>
      <c r="H99" s="210">
        <v>29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716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167</v>
      </c>
      <c r="D101" s="206" t="s">
        <v>153</v>
      </c>
      <c r="E101" s="207" t="s">
        <v>717</v>
      </c>
      <c r="F101" s="208" t="s">
        <v>718</v>
      </c>
      <c r="G101" s="209" t="s">
        <v>375</v>
      </c>
      <c r="H101" s="210">
        <v>4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719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180</v>
      </c>
      <c r="D103" s="206" t="s">
        <v>153</v>
      </c>
      <c r="E103" s="207" t="s">
        <v>720</v>
      </c>
      <c r="F103" s="208" t="s">
        <v>721</v>
      </c>
      <c r="G103" s="209" t="s">
        <v>375</v>
      </c>
      <c r="H103" s="210">
        <v>4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722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5" customFormat="1">
      <c r="A105" s="15"/>
      <c r="B105" s="265"/>
      <c r="C105" s="266"/>
      <c r="D105" s="244" t="s">
        <v>593</v>
      </c>
      <c r="E105" s="267" t="s">
        <v>19</v>
      </c>
      <c r="F105" s="268" t="s">
        <v>723</v>
      </c>
      <c r="G105" s="266"/>
      <c r="H105" s="267" t="s">
        <v>19</v>
      </c>
      <c r="I105" s="269"/>
      <c r="J105" s="266"/>
      <c r="K105" s="266"/>
      <c r="L105" s="270"/>
      <c r="M105" s="271"/>
      <c r="N105" s="272"/>
      <c r="O105" s="272"/>
      <c r="P105" s="272"/>
      <c r="Q105" s="272"/>
      <c r="R105" s="272"/>
      <c r="S105" s="272"/>
      <c r="T105" s="273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74" t="s">
        <v>593</v>
      </c>
      <c r="AU105" s="274" t="s">
        <v>79</v>
      </c>
      <c r="AV105" s="15" t="s">
        <v>77</v>
      </c>
      <c r="AW105" s="15" t="s">
        <v>31</v>
      </c>
      <c r="AX105" s="15" t="s">
        <v>69</v>
      </c>
      <c r="AY105" s="274" t="s">
        <v>150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1989</v>
      </c>
      <c r="G106" s="243"/>
      <c r="H106" s="247">
        <v>4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4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44.25" customHeight="1">
      <c r="A108" s="40"/>
      <c r="B108" s="41"/>
      <c r="C108" s="206" t="s">
        <v>171</v>
      </c>
      <c r="D108" s="206" t="s">
        <v>153</v>
      </c>
      <c r="E108" s="207" t="s">
        <v>725</v>
      </c>
      <c r="F108" s="208" t="s">
        <v>726</v>
      </c>
      <c r="G108" s="209" t="s">
        <v>258</v>
      </c>
      <c r="H108" s="210">
        <v>58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187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727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15" customFormat="1">
      <c r="A110" s="15"/>
      <c r="B110" s="265"/>
      <c r="C110" s="266"/>
      <c r="D110" s="244" t="s">
        <v>593</v>
      </c>
      <c r="E110" s="267" t="s">
        <v>19</v>
      </c>
      <c r="F110" s="268" t="s">
        <v>728</v>
      </c>
      <c r="G110" s="266"/>
      <c r="H110" s="267" t="s">
        <v>19</v>
      </c>
      <c r="I110" s="269"/>
      <c r="J110" s="266"/>
      <c r="K110" s="266"/>
      <c r="L110" s="270"/>
      <c r="M110" s="271"/>
      <c r="N110" s="272"/>
      <c r="O110" s="272"/>
      <c r="P110" s="272"/>
      <c r="Q110" s="272"/>
      <c r="R110" s="272"/>
      <c r="S110" s="272"/>
      <c r="T110" s="273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74" t="s">
        <v>593</v>
      </c>
      <c r="AU110" s="274" t="s">
        <v>79</v>
      </c>
      <c r="AV110" s="15" t="s">
        <v>77</v>
      </c>
      <c r="AW110" s="15" t="s">
        <v>31</v>
      </c>
      <c r="AX110" s="15" t="s">
        <v>69</v>
      </c>
      <c r="AY110" s="274" t="s">
        <v>150</v>
      </c>
    </row>
    <row r="111" s="13" customFormat="1">
      <c r="A111" s="13"/>
      <c r="B111" s="242"/>
      <c r="C111" s="243"/>
      <c r="D111" s="244" t="s">
        <v>593</v>
      </c>
      <c r="E111" s="245" t="s">
        <v>19</v>
      </c>
      <c r="F111" s="246" t="s">
        <v>1990</v>
      </c>
      <c r="G111" s="243"/>
      <c r="H111" s="247">
        <v>58</v>
      </c>
      <c r="I111" s="248"/>
      <c r="J111" s="243"/>
      <c r="K111" s="243"/>
      <c r="L111" s="249"/>
      <c r="M111" s="250"/>
      <c r="N111" s="251"/>
      <c r="O111" s="251"/>
      <c r="P111" s="251"/>
      <c r="Q111" s="251"/>
      <c r="R111" s="251"/>
      <c r="S111" s="251"/>
      <c r="T111" s="25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3" t="s">
        <v>593</v>
      </c>
      <c r="AU111" s="253" t="s">
        <v>79</v>
      </c>
      <c r="AV111" s="13" t="s">
        <v>79</v>
      </c>
      <c r="AW111" s="13" t="s">
        <v>31</v>
      </c>
      <c r="AX111" s="13" t="s">
        <v>69</v>
      </c>
      <c r="AY111" s="253" t="s">
        <v>150</v>
      </c>
    </row>
    <row r="112" s="14" customFormat="1">
      <c r="A112" s="14"/>
      <c r="B112" s="254"/>
      <c r="C112" s="255"/>
      <c r="D112" s="244" t="s">
        <v>593</v>
      </c>
      <c r="E112" s="256" t="s">
        <v>19</v>
      </c>
      <c r="F112" s="257" t="s">
        <v>595</v>
      </c>
      <c r="G112" s="255"/>
      <c r="H112" s="258">
        <v>58</v>
      </c>
      <c r="I112" s="259"/>
      <c r="J112" s="255"/>
      <c r="K112" s="255"/>
      <c r="L112" s="260"/>
      <c r="M112" s="261"/>
      <c r="N112" s="262"/>
      <c r="O112" s="262"/>
      <c r="P112" s="262"/>
      <c r="Q112" s="262"/>
      <c r="R112" s="262"/>
      <c r="S112" s="262"/>
      <c r="T112" s="263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64" t="s">
        <v>593</v>
      </c>
      <c r="AU112" s="264" t="s">
        <v>79</v>
      </c>
      <c r="AV112" s="14" t="s">
        <v>158</v>
      </c>
      <c r="AW112" s="14" t="s">
        <v>31</v>
      </c>
      <c r="AX112" s="14" t="s">
        <v>77</v>
      </c>
      <c r="AY112" s="264" t="s">
        <v>150</v>
      </c>
    </row>
    <row r="113" s="2" customFormat="1" ht="37.8" customHeight="1">
      <c r="A113" s="40"/>
      <c r="B113" s="41"/>
      <c r="C113" s="206" t="s">
        <v>190</v>
      </c>
      <c r="D113" s="206" t="s">
        <v>153</v>
      </c>
      <c r="E113" s="207" t="s">
        <v>730</v>
      </c>
      <c r="F113" s="208" t="s">
        <v>731</v>
      </c>
      <c r="G113" s="209" t="s">
        <v>375</v>
      </c>
      <c r="H113" s="210">
        <v>37.5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732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3" customHeight="1">
      <c r="A115" s="40"/>
      <c r="B115" s="41"/>
      <c r="C115" s="206" t="s">
        <v>175</v>
      </c>
      <c r="D115" s="206" t="s">
        <v>153</v>
      </c>
      <c r="E115" s="207" t="s">
        <v>761</v>
      </c>
      <c r="F115" s="208" t="s">
        <v>762</v>
      </c>
      <c r="G115" s="209" t="s">
        <v>380</v>
      </c>
      <c r="H115" s="210">
        <v>30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199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763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1991</v>
      </c>
      <c r="G117" s="243"/>
      <c r="H117" s="247">
        <v>30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30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12" customFormat="1" ht="22.8" customHeight="1">
      <c r="A119" s="12"/>
      <c r="B119" s="190"/>
      <c r="C119" s="191"/>
      <c r="D119" s="192" t="s">
        <v>68</v>
      </c>
      <c r="E119" s="204" t="s">
        <v>149</v>
      </c>
      <c r="F119" s="204" t="s">
        <v>822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SUM(P120:P137)</f>
        <v>0</v>
      </c>
      <c r="Q119" s="198"/>
      <c r="R119" s="199">
        <f>SUM(R120:R137)</f>
        <v>0</v>
      </c>
      <c r="S119" s="198"/>
      <c r="T119" s="200">
        <f>SUM(T120:T137)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77</v>
      </c>
      <c r="AT119" s="202" t="s">
        <v>68</v>
      </c>
      <c r="AU119" s="202" t="s">
        <v>77</v>
      </c>
      <c r="AY119" s="201" t="s">
        <v>150</v>
      </c>
      <c r="BK119" s="203">
        <f>SUM(BK120:BK137)</f>
        <v>0</v>
      </c>
    </row>
    <row r="120" s="2" customFormat="1" ht="33" customHeight="1">
      <c r="A120" s="40"/>
      <c r="B120" s="41"/>
      <c r="C120" s="206" t="s">
        <v>201</v>
      </c>
      <c r="D120" s="206" t="s">
        <v>153</v>
      </c>
      <c r="E120" s="207" t="s">
        <v>1057</v>
      </c>
      <c r="F120" s="208" t="s">
        <v>1058</v>
      </c>
      <c r="G120" s="209" t="s">
        <v>380</v>
      </c>
      <c r="H120" s="210">
        <v>30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204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1059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78" customHeight="1">
      <c r="A122" s="40"/>
      <c r="B122" s="41"/>
      <c r="C122" s="206" t="s">
        <v>8</v>
      </c>
      <c r="D122" s="206" t="s">
        <v>153</v>
      </c>
      <c r="E122" s="207" t="s">
        <v>1060</v>
      </c>
      <c r="F122" s="208" t="s">
        <v>1061</v>
      </c>
      <c r="G122" s="209" t="s">
        <v>380</v>
      </c>
      <c r="H122" s="210">
        <v>30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208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1062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15" customFormat="1">
      <c r="A124" s="15"/>
      <c r="B124" s="265"/>
      <c r="C124" s="266"/>
      <c r="D124" s="244" t="s">
        <v>593</v>
      </c>
      <c r="E124" s="267" t="s">
        <v>19</v>
      </c>
      <c r="F124" s="268" t="s">
        <v>1063</v>
      </c>
      <c r="G124" s="266"/>
      <c r="H124" s="267" t="s">
        <v>19</v>
      </c>
      <c r="I124" s="269"/>
      <c r="J124" s="266"/>
      <c r="K124" s="266"/>
      <c r="L124" s="270"/>
      <c r="M124" s="271"/>
      <c r="N124" s="272"/>
      <c r="O124" s="272"/>
      <c r="P124" s="272"/>
      <c r="Q124" s="272"/>
      <c r="R124" s="272"/>
      <c r="S124" s="272"/>
      <c r="T124" s="273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74" t="s">
        <v>593</v>
      </c>
      <c r="AU124" s="274" t="s">
        <v>79</v>
      </c>
      <c r="AV124" s="15" t="s">
        <v>77</v>
      </c>
      <c r="AW124" s="15" t="s">
        <v>31</v>
      </c>
      <c r="AX124" s="15" t="s">
        <v>69</v>
      </c>
      <c r="AY124" s="274" t="s">
        <v>150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1992</v>
      </c>
      <c r="G125" s="243"/>
      <c r="H125" s="247">
        <v>16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3" customFormat="1">
      <c r="A126" s="13"/>
      <c r="B126" s="242"/>
      <c r="C126" s="243"/>
      <c r="D126" s="244" t="s">
        <v>593</v>
      </c>
      <c r="E126" s="245" t="s">
        <v>19</v>
      </c>
      <c r="F126" s="246" t="s">
        <v>1993</v>
      </c>
      <c r="G126" s="243"/>
      <c r="H126" s="247">
        <v>7</v>
      </c>
      <c r="I126" s="248"/>
      <c r="J126" s="243"/>
      <c r="K126" s="243"/>
      <c r="L126" s="249"/>
      <c r="M126" s="250"/>
      <c r="N126" s="251"/>
      <c r="O126" s="251"/>
      <c r="P126" s="251"/>
      <c r="Q126" s="251"/>
      <c r="R126" s="251"/>
      <c r="S126" s="251"/>
      <c r="T126" s="25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3" t="s">
        <v>593</v>
      </c>
      <c r="AU126" s="253" t="s">
        <v>79</v>
      </c>
      <c r="AV126" s="13" t="s">
        <v>79</v>
      </c>
      <c r="AW126" s="13" t="s">
        <v>31</v>
      </c>
      <c r="AX126" s="13" t="s">
        <v>69</v>
      </c>
      <c r="AY126" s="253" t="s">
        <v>150</v>
      </c>
    </row>
    <row r="127" s="13" customFormat="1">
      <c r="A127" s="13"/>
      <c r="B127" s="242"/>
      <c r="C127" s="243"/>
      <c r="D127" s="244" t="s">
        <v>593</v>
      </c>
      <c r="E127" s="245" t="s">
        <v>19</v>
      </c>
      <c r="F127" s="246" t="s">
        <v>1994</v>
      </c>
      <c r="G127" s="243"/>
      <c r="H127" s="247">
        <v>7</v>
      </c>
      <c r="I127" s="248"/>
      <c r="J127" s="243"/>
      <c r="K127" s="243"/>
      <c r="L127" s="249"/>
      <c r="M127" s="250"/>
      <c r="N127" s="251"/>
      <c r="O127" s="251"/>
      <c r="P127" s="251"/>
      <c r="Q127" s="251"/>
      <c r="R127" s="251"/>
      <c r="S127" s="251"/>
      <c r="T127" s="25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3" t="s">
        <v>593</v>
      </c>
      <c r="AU127" s="253" t="s">
        <v>79</v>
      </c>
      <c r="AV127" s="13" t="s">
        <v>79</v>
      </c>
      <c r="AW127" s="13" t="s">
        <v>31</v>
      </c>
      <c r="AX127" s="13" t="s">
        <v>69</v>
      </c>
      <c r="AY127" s="253" t="s">
        <v>150</v>
      </c>
    </row>
    <row r="128" s="14" customFormat="1">
      <c r="A128" s="14"/>
      <c r="B128" s="254"/>
      <c r="C128" s="255"/>
      <c r="D128" s="244" t="s">
        <v>593</v>
      </c>
      <c r="E128" s="256" t="s">
        <v>19</v>
      </c>
      <c r="F128" s="257" t="s">
        <v>595</v>
      </c>
      <c r="G128" s="255"/>
      <c r="H128" s="258">
        <v>30</v>
      </c>
      <c r="I128" s="259"/>
      <c r="J128" s="255"/>
      <c r="K128" s="255"/>
      <c r="L128" s="260"/>
      <c r="M128" s="261"/>
      <c r="N128" s="262"/>
      <c r="O128" s="262"/>
      <c r="P128" s="262"/>
      <c r="Q128" s="262"/>
      <c r="R128" s="262"/>
      <c r="S128" s="262"/>
      <c r="T128" s="26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4" t="s">
        <v>593</v>
      </c>
      <c r="AU128" s="264" t="s">
        <v>79</v>
      </c>
      <c r="AV128" s="14" t="s">
        <v>158</v>
      </c>
      <c r="AW128" s="14" t="s">
        <v>31</v>
      </c>
      <c r="AX128" s="14" t="s">
        <v>77</v>
      </c>
      <c r="AY128" s="264" t="s">
        <v>150</v>
      </c>
    </row>
    <row r="129" s="2" customFormat="1" ht="24.15" customHeight="1">
      <c r="A129" s="40"/>
      <c r="B129" s="41"/>
      <c r="C129" s="228" t="s">
        <v>212</v>
      </c>
      <c r="D129" s="228" t="s">
        <v>254</v>
      </c>
      <c r="E129" s="229" t="s">
        <v>1067</v>
      </c>
      <c r="F129" s="230" t="s">
        <v>1068</v>
      </c>
      <c r="G129" s="231" t="s">
        <v>380</v>
      </c>
      <c r="H129" s="232">
        <v>16.48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215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1995</v>
      </c>
      <c r="G130" s="243"/>
      <c r="H130" s="247">
        <v>16.48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16.48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24.15" customHeight="1">
      <c r="A132" s="40"/>
      <c r="B132" s="41"/>
      <c r="C132" s="228" t="s">
        <v>183</v>
      </c>
      <c r="D132" s="228" t="s">
        <v>254</v>
      </c>
      <c r="E132" s="229" t="s">
        <v>1070</v>
      </c>
      <c r="F132" s="230" t="s">
        <v>1071</v>
      </c>
      <c r="G132" s="231" t="s">
        <v>380</v>
      </c>
      <c r="H132" s="232">
        <v>7.21</v>
      </c>
      <c r="I132" s="233"/>
      <c r="J132" s="234">
        <f>ROUND(I132*H132,2)</f>
        <v>0</v>
      </c>
      <c r="K132" s="230" t="s">
        <v>157</v>
      </c>
      <c r="L132" s="235"/>
      <c r="M132" s="236" t="s">
        <v>19</v>
      </c>
      <c r="N132" s="237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171</v>
      </c>
      <c r="AT132" s="217" t="s">
        <v>254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1996</v>
      </c>
      <c r="G133" s="243"/>
      <c r="H133" s="247">
        <v>7.21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7.21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21.75" customHeight="1">
      <c r="A135" s="40"/>
      <c r="B135" s="41"/>
      <c r="C135" s="228" t="s">
        <v>221</v>
      </c>
      <c r="D135" s="228" t="s">
        <v>254</v>
      </c>
      <c r="E135" s="229" t="s">
        <v>1073</v>
      </c>
      <c r="F135" s="230" t="s">
        <v>1074</v>
      </c>
      <c r="G135" s="231" t="s">
        <v>380</v>
      </c>
      <c r="H135" s="232">
        <v>7.21</v>
      </c>
      <c r="I135" s="233"/>
      <c r="J135" s="234">
        <f>ROUND(I135*H135,2)</f>
        <v>0</v>
      </c>
      <c r="K135" s="230" t="s">
        <v>19</v>
      </c>
      <c r="L135" s="235"/>
      <c r="M135" s="236" t="s">
        <v>19</v>
      </c>
      <c r="N135" s="237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171</v>
      </c>
      <c r="AT135" s="217" t="s">
        <v>254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224</v>
      </c>
    </row>
    <row r="136" s="13" customFormat="1">
      <c r="A136" s="13"/>
      <c r="B136" s="242"/>
      <c r="C136" s="243"/>
      <c r="D136" s="244" t="s">
        <v>593</v>
      </c>
      <c r="E136" s="245" t="s">
        <v>19</v>
      </c>
      <c r="F136" s="246" t="s">
        <v>1996</v>
      </c>
      <c r="G136" s="243"/>
      <c r="H136" s="247">
        <v>7.21</v>
      </c>
      <c r="I136" s="248"/>
      <c r="J136" s="243"/>
      <c r="K136" s="243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593</v>
      </c>
      <c r="AU136" s="253" t="s">
        <v>79</v>
      </c>
      <c r="AV136" s="13" t="s">
        <v>79</v>
      </c>
      <c r="AW136" s="13" t="s">
        <v>31</v>
      </c>
      <c r="AX136" s="13" t="s">
        <v>69</v>
      </c>
      <c r="AY136" s="253" t="s">
        <v>150</v>
      </c>
    </row>
    <row r="137" s="14" customFormat="1">
      <c r="A137" s="14"/>
      <c r="B137" s="254"/>
      <c r="C137" s="255"/>
      <c r="D137" s="244" t="s">
        <v>593</v>
      </c>
      <c r="E137" s="256" t="s">
        <v>19</v>
      </c>
      <c r="F137" s="257" t="s">
        <v>595</v>
      </c>
      <c r="G137" s="255"/>
      <c r="H137" s="258">
        <v>7.21</v>
      </c>
      <c r="I137" s="259"/>
      <c r="J137" s="255"/>
      <c r="K137" s="255"/>
      <c r="L137" s="260"/>
      <c r="M137" s="261"/>
      <c r="N137" s="262"/>
      <c r="O137" s="262"/>
      <c r="P137" s="262"/>
      <c r="Q137" s="262"/>
      <c r="R137" s="262"/>
      <c r="S137" s="262"/>
      <c r="T137" s="26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4" t="s">
        <v>593</v>
      </c>
      <c r="AU137" s="264" t="s">
        <v>79</v>
      </c>
      <c r="AV137" s="14" t="s">
        <v>158</v>
      </c>
      <c r="AW137" s="14" t="s">
        <v>31</v>
      </c>
      <c r="AX137" s="14" t="s">
        <v>77</v>
      </c>
      <c r="AY137" s="264" t="s">
        <v>150</v>
      </c>
    </row>
    <row r="138" s="12" customFormat="1" ht="22.8" customHeight="1">
      <c r="A138" s="12"/>
      <c r="B138" s="190"/>
      <c r="C138" s="191"/>
      <c r="D138" s="192" t="s">
        <v>68</v>
      </c>
      <c r="E138" s="204" t="s">
        <v>190</v>
      </c>
      <c r="F138" s="204" t="s">
        <v>879</v>
      </c>
      <c r="G138" s="191"/>
      <c r="H138" s="191"/>
      <c r="I138" s="194"/>
      <c r="J138" s="205">
        <f>BK138</f>
        <v>0</v>
      </c>
      <c r="K138" s="191"/>
      <c r="L138" s="196"/>
      <c r="M138" s="197"/>
      <c r="N138" s="198"/>
      <c r="O138" s="198"/>
      <c r="P138" s="199">
        <f>SUM(P139:P145)</f>
        <v>0</v>
      </c>
      <c r="Q138" s="198"/>
      <c r="R138" s="199">
        <f>SUM(R139:R145)</f>
        <v>0</v>
      </c>
      <c r="S138" s="198"/>
      <c r="T138" s="200">
        <f>SUM(T139:T145)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1" t="s">
        <v>77</v>
      </c>
      <c r="AT138" s="202" t="s">
        <v>68</v>
      </c>
      <c r="AU138" s="202" t="s">
        <v>77</v>
      </c>
      <c r="AY138" s="201" t="s">
        <v>150</v>
      </c>
      <c r="BK138" s="203">
        <f>SUM(BK139:BK145)</f>
        <v>0</v>
      </c>
    </row>
    <row r="139" s="2" customFormat="1" ht="49.05" customHeight="1">
      <c r="A139" s="40"/>
      <c r="B139" s="41"/>
      <c r="C139" s="206" t="s">
        <v>187</v>
      </c>
      <c r="D139" s="206" t="s">
        <v>153</v>
      </c>
      <c r="E139" s="207" t="s">
        <v>1075</v>
      </c>
      <c r="F139" s="208" t="s">
        <v>1076</v>
      </c>
      <c r="G139" s="209" t="s">
        <v>310</v>
      </c>
      <c r="H139" s="210">
        <v>18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230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1077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1997</v>
      </c>
      <c r="G141" s="243"/>
      <c r="H141" s="247">
        <v>18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18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16.5" customHeight="1">
      <c r="A143" s="40"/>
      <c r="B143" s="41"/>
      <c r="C143" s="228" t="s">
        <v>304</v>
      </c>
      <c r="D143" s="228" t="s">
        <v>254</v>
      </c>
      <c r="E143" s="229" t="s">
        <v>1079</v>
      </c>
      <c r="F143" s="230" t="s">
        <v>1080</v>
      </c>
      <c r="G143" s="231" t="s">
        <v>310</v>
      </c>
      <c r="H143" s="232">
        <v>18.359999999999999</v>
      </c>
      <c r="I143" s="233"/>
      <c r="J143" s="234">
        <f>ROUND(I143*H143,2)</f>
        <v>0</v>
      </c>
      <c r="K143" s="230" t="s">
        <v>157</v>
      </c>
      <c r="L143" s="235"/>
      <c r="M143" s="236" t="s">
        <v>19</v>
      </c>
      <c r="N143" s="237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254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307</v>
      </c>
    </row>
    <row r="144" s="13" customFormat="1">
      <c r="A144" s="13"/>
      <c r="B144" s="242"/>
      <c r="C144" s="243"/>
      <c r="D144" s="244" t="s">
        <v>593</v>
      </c>
      <c r="E144" s="245" t="s">
        <v>19</v>
      </c>
      <c r="F144" s="246" t="s">
        <v>1998</v>
      </c>
      <c r="G144" s="243"/>
      <c r="H144" s="247">
        <v>18.359999999999999</v>
      </c>
      <c r="I144" s="248"/>
      <c r="J144" s="243"/>
      <c r="K144" s="243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593</v>
      </c>
      <c r="AU144" s="253" t="s">
        <v>79</v>
      </c>
      <c r="AV144" s="13" t="s">
        <v>79</v>
      </c>
      <c r="AW144" s="13" t="s">
        <v>31</v>
      </c>
      <c r="AX144" s="13" t="s">
        <v>69</v>
      </c>
      <c r="AY144" s="253" t="s">
        <v>150</v>
      </c>
    </row>
    <row r="145" s="14" customFormat="1">
      <c r="A145" s="14"/>
      <c r="B145" s="254"/>
      <c r="C145" s="255"/>
      <c r="D145" s="244" t="s">
        <v>593</v>
      </c>
      <c r="E145" s="256" t="s">
        <v>19</v>
      </c>
      <c r="F145" s="257" t="s">
        <v>595</v>
      </c>
      <c r="G145" s="255"/>
      <c r="H145" s="258">
        <v>18.359999999999999</v>
      </c>
      <c r="I145" s="259"/>
      <c r="J145" s="255"/>
      <c r="K145" s="255"/>
      <c r="L145" s="260"/>
      <c r="M145" s="261"/>
      <c r="N145" s="262"/>
      <c r="O145" s="262"/>
      <c r="P145" s="262"/>
      <c r="Q145" s="262"/>
      <c r="R145" s="262"/>
      <c r="S145" s="262"/>
      <c r="T145" s="26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4" t="s">
        <v>593</v>
      </c>
      <c r="AU145" s="264" t="s">
        <v>79</v>
      </c>
      <c r="AV145" s="14" t="s">
        <v>158</v>
      </c>
      <c r="AW145" s="14" t="s">
        <v>31</v>
      </c>
      <c r="AX145" s="14" t="s">
        <v>77</v>
      </c>
      <c r="AY145" s="264" t="s">
        <v>150</v>
      </c>
    </row>
    <row r="146" s="12" customFormat="1" ht="22.8" customHeight="1">
      <c r="A146" s="12"/>
      <c r="B146" s="190"/>
      <c r="C146" s="191"/>
      <c r="D146" s="192" t="s">
        <v>68</v>
      </c>
      <c r="E146" s="204" t="s">
        <v>1035</v>
      </c>
      <c r="F146" s="204" t="s">
        <v>1036</v>
      </c>
      <c r="G146" s="191"/>
      <c r="H146" s="191"/>
      <c r="I146" s="194"/>
      <c r="J146" s="205">
        <f>BK146</f>
        <v>0</v>
      </c>
      <c r="K146" s="191"/>
      <c r="L146" s="196"/>
      <c r="M146" s="197"/>
      <c r="N146" s="198"/>
      <c r="O146" s="198"/>
      <c r="P146" s="199">
        <f>SUM(P147:P148)</f>
        <v>0</v>
      </c>
      <c r="Q146" s="198"/>
      <c r="R146" s="199">
        <f>SUM(R147:R148)</f>
        <v>0</v>
      </c>
      <c r="S146" s="198"/>
      <c r="T146" s="200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1" t="s">
        <v>77</v>
      </c>
      <c r="AT146" s="202" t="s">
        <v>68</v>
      </c>
      <c r="AU146" s="202" t="s">
        <v>77</v>
      </c>
      <c r="AY146" s="201" t="s">
        <v>150</v>
      </c>
      <c r="BK146" s="203">
        <f>SUM(BK147:BK148)</f>
        <v>0</v>
      </c>
    </row>
    <row r="147" s="2" customFormat="1" ht="37.8" customHeight="1">
      <c r="A147" s="40"/>
      <c r="B147" s="41"/>
      <c r="C147" s="206" t="s">
        <v>193</v>
      </c>
      <c r="D147" s="206" t="s">
        <v>153</v>
      </c>
      <c r="E147" s="207" t="s">
        <v>1082</v>
      </c>
      <c r="F147" s="208" t="s">
        <v>1083</v>
      </c>
      <c r="G147" s="209" t="s">
        <v>258</v>
      </c>
      <c r="H147" s="210">
        <v>27.309000000000001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1084</v>
      </c>
      <c r="G148" s="42"/>
      <c r="H148" s="42"/>
      <c r="I148" s="221"/>
      <c r="J148" s="42"/>
      <c r="K148" s="42"/>
      <c r="L148" s="46"/>
      <c r="M148" s="224"/>
      <c r="N148" s="225"/>
      <c r="O148" s="226"/>
      <c r="P148" s="226"/>
      <c r="Q148" s="226"/>
      <c r="R148" s="226"/>
      <c r="S148" s="226"/>
      <c r="T148" s="22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.96" customHeight="1">
      <c r="A149" s="40"/>
      <c r="B149" s="61"/>
      <c r="C149" s="62"/>
      <c r="D149" s="62"/>
      <c r="E149" s="62"/>
      <c r="F149" s="62"/>
      <c r="G149" s="62"/>
      <c r="H149" s="62"/>
      <c r="I149" s="62"/>
      <c r="J149" s="62"/>
      <c r="K149" s="62"/>
      <c r="L149" s="46"/>
      <c r="M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</row>
  </sheetData>
  <sheetProtection sheet="1" autoFilter="0" formatColumns="0" formatRows="0" objects="1" scenarios="1" spinCount="100000" saltValue="f42ayxAomQjwO1sY3nW4KUBcbfBA2Q2jtDMpQR2pmkTeWEYVaFex7LgKk2UPtOKEWRBJmYAcVSpddjpaRrPmXg==" hashValue="iyMrU4+q5gBIoG4BGrLWL2aJUrQFvwS15+5DtJLbgaPG8PSw5q+3TdOLlrZ1D3B+Qa5XTiSiHFtMO7La8/MzgQ==" algorithmName="SHA-512" password="CBF1"/>
  <autoFilter ref="C83:K14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22251104"/>
    <hyperlink ref="F98" r:id="rId4" display="https://podminky.urs.cz/item/CS_URS_2024_02/162351103"/>
    <hyperlink ref="F100" r:id="rId5" display="https://podminky.urs.cz/item/CS_URS_2024_02/162751117"/>
    <hyperlink ref="F102" r:id="rId6" display="https://podminky.urs.cz/item/CS_URS_2024_02/167151101"/>
    <hyperlink ref="F104" r:id="rId7" display="https://podminky.urs.cz/item/CS_URS_2024_02/171151103"/>
    <hyperlink ref="F109" r:id="rId8" display="https://podminky.urs.cz/item/CS_URS_2024_02/171201231"/>
    <hyperlink ref="F114" r:id="rId9" display="https://podminky.urs.cz/item/CS_URS_2024_02/171251201"/>
    <hyperlink ref="F116" r:id="rId10" display="https://podminky.urs.cz/item/CS_URS_2024_02/181951112"/>
    <hyperlink ref="F121" r:id="rId11" display="https://podminky.urs.cz/item/CS_URS_2024_02/564871011"/>
    <hyperlink ref="F123" r:id="rId12" display="https://podminky.urs.cz/item/CS_URS_2024_02/596211120"/>
    <hyperlink ref="F140" r:id="rId13" display="https://podminky.urs.cz/item/CS_URS_2024_02/916231213"/>
    <hyperlink ref="F148" r:id="rId14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121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1999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ROUND((SUM(BE85:BE216)),  2)</f>
        <v>0</v>
      </c>
      <c r="G33" s="40"/>
      <c r="H33" s="40"/>
      <c r="I33" s="150">
        <v>0.20999999999999999</v>
      </c>
      <c r="J33" s="149">
        <f>ROUND(((SUM(BE85:BE216))*I33),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ROUND((SUM(BF85:BF216)),  2)</f>
        <v>0</v>
      </c>
      <c r="G34" s="40"/>
      <c r="H34" s="40"/>
      <c r="I34" s="150">
        <v>0.12</v>
      </c>
      <c r="J34" s="149">
        <f>ROUND(((SUM(BF85:BF216))*I34),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ROUND((SUM(BG85:BG216)),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ROUND((SUM(BH85:BH216)),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ROUND((SUM(BI85:BI216)),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101.3 - Dočasná účelová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J185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234</v>
      </c>
      <c r="E64" s="176"/>
      <c r="F64" s="176"/>
      <c r="G64" s="176"/>
      <c r="H64" s="176"/>
      <c r="I64" s="176"/>
      <c r="J64" s="177">
        <f>J188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573</v>
      </c>
      <c r="E65" s="176"/>
      <c r="F65" s="176"/>
      <c r="G65" s="176"/>
      <c r="H65" s="176"/>
      <c r="I65" s="176"/>
      <c r="J65" s="177">
        <f>J214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101.3 - Dočasná účelová komunikace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242</v>
      </c>
      <c r="F86" s="193" t="s">
        <v>243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P87+P154+P185+P188+P214</f>
        <v>0</v>
      </c>
      <c r="Q86" s="198"/>
      <c r="R86" s="199">
        <f>R87+R154+R185+R188+R214</f>
        <v>0</v>
      </c>
      <c r="S86" s="198"/>
      <c r="T86" s="200">
        <f>T87+T154+T185+T188+T214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69</v>
      </c>
      <c r="AY86" s="201" t="s">
        <v>150</v>
      </c>
      <c r="BK86" s="203">
        <f>BK87+BK154+BK185+BK188+BK214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77</v>
      </c>
      <c r="F87" s="204" t="s">
        <v>574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SUM(P88:P153)</f>
        <v>0</v>
      </c>
      <c r="Q87" s="198"/>
      <c r="R87" s="199">
        <f>SUM(R88:R153)</f>
        <v>0</v>
      </c>
      <c r="S87" s="198"/>
      <c r="T87" s="200">
        <f>SUM(T88:T153)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77</v>
      </c>
      <c r="AT87" s="202" t="s">
        <v>68</v>
      </c>
      <c r="AU87" s="202" t="s">
        <v>77</v>
      </c>
      <c r="AY87" s="201" t="s">
        <v>150</v>
      </c>
      <c r="BK87" s="203">
        <f>SUM(BK88:BK153)</f>
        <v>0</v>
      </c>
    </row>
    <row r="88" s="2" customFormat="1" ht="24.15" customHeight="1">
      <c r="A88" s="40"/>
      <c r="B88" s="41"/>
      <c r="C88" s="206" t="s">
        <v>77</v>
      </c>
      <c r="D88" s="206" t="s">
        <v>153</v>
      </c>
      <c r="E88" s="207" t="s">
        <v>575</v>
      </c>
      <c r="F88" s="208" t="s">
        <v>576</v>
      </c>
      <c r="G88" s="209" t="s">
        <v>380</v>
      </c>
      <c r="H88" s="210">
        <v>328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577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66.75" customHeight="1">
      <c r="A90" s="40"/>
      <c r="B90" s="41"/>
      <c r="C90" s="206" t="s">
        <v>79</v>
      </c>
      <c r="D90" s="206" t="s">
        <v>153</v>
      </c>
      <c r="E90" s="207" t="s">
        <v>1829</v>
      </c>
      <c r="F90" s="208" t="s">
        <v>1830</v>
      </c>
      <c r="G90" s="209" t="s">
        <v>380</v>
      </c>
      <c r="H90" s="210">
        <v>96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1831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13" customFormat="1">
      <c r="A92" s="13"/>
      <c r="B92" s="242"/>
      <c r="C92" s="243"/>
      <c r="D92" s="244" t="s">
        <v>593</v>
      </c>
      <c r="E92" s="245" t="s">
        <v>19</v>
      </c>
      <c r="F92" s="246" t="s">
        <v>2000</v>
      </c>
      <c r="G92" s="243"/>
      <c r="H92" s="247">
        <v>96</v>
      </c>
      <c r="I92" s="248"/>
      <c r="J92" s="243"/>
      <c r="K92" s="243"/>
      <c r="L92" s="249"/>
      <c r="M92" s="250"/>
      <c r="N92" s="251"/>
      <c r="O92" s="251"/>
      <c r="P92" s="251"/>
      <c r="Q92" s="251"/>
      <c r="R92" s="251"/>
      <c r="S92" s="251"/>
      <c r="T92" s="252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53" t="s">
        <v>593</v>
      </c>
      <c r="AU92" s="253" t="s">
        <v>79</v>
      </c>
      <c r="AV92" s="13" t="s">
        <v>79</v>
      </c>
      <c r="AW92" s="13" t="s">
        <v>31</v>
      </c>
      <c r="AX92" s="13" t="s">
        <v>69</v>
      </c>
      <c r="AY92" s="253" t="s">
        <v>150</v>
      </c>
    </row>
    <row r="93" s="14" customFormat="1">
      <c r="A93" s="14"/>
      <c r="B93" s="254"/>
      <c r="C93" s="255"/>
      <c r="D93" s="244" t="s">
        <v>593</v>
      </c>
      <c r="E93" s="256" t="s">
        <v>19</v>
      </c>
      <c r="F93" s="257" t="s">
        <v>595</v>
      </c>
      <c r="G93" s="255"/>
      <c r="H93" s="258">
        <v>96</v>
      </c>
      <c r="I93" s="259"/>
      <c r="J93" s="255"/>
      <c r="K93" s="255"/>
      <c r="L93" s="260"/>
      <c r="M93" s="261"/>
      <c r="N93" s="262"/>
      <c r="O93" s="262"/>
      <c r="P93" s="262"/>
      <c r="Q93" s="262"/>
      <c r="R93" s="262"/>
      <c r="S93" s="262"/>
      <c r="T93" s="26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64" t="s">
        <v>593</v>
      </c>
      <c r="AU93" s="264" t="s">
        <v>79</v>
      </c>
      <c r="AV93" s="14" t="s">
        <v>158</v>
      </c>
      <c r="AW93" s="14" t="s">
        <v>31</v>
      </c>
      <c r="AX93" s="14" t="s">
        <v>77</v>
      </c>
      <c r="AY93" s="264" t="s">
        <v>150</v>
      </c>
    </row>
    <row r="94" s="2" customFormat="1" ht="44.25" customHeight="1">
      <c r="A94" s="40"/>
      <c r="B94" s="41"/>
      <c r="C94" s="206" t="s">
        <v>164</v>
      </c>
      <c r="D94" s="206" t="s">
        <v>153</v>
      </c>
      <c r="E94" s="207" t="s">
        <v>612</v>
      </c>
      <c r="F94" s="208" t="s">
        <v>613</v>
      </c>
      <c r="G94" s="209" t="s">
        <v>380</v>
      </c>
      <c r="H94" s="210">
        <v>84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167</v>
      </c>
    </row>
    <row r="95" s="2" customFormat="1">
      <c r="A95" s="40"/>
      <c r="B95" s="41"/>
      <c r="C95" s="42"/>
      <c r="D95" s="219" t="s">
        <v>159</v>
      </c>
      <c r="E95" s="42"/>
      <c r="F95" s="220" t="s">
        <v>614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13" customFormat="1">
      <c r="A96" s="13"/>
      <c r="B96" s="242"/>
      <c r="C96" s="243"/>
      <c r="D96" s="244" t="s">
        <v>593</v>
      </c>
      <c r="E96" s="245" t="s">
        <v>19</v>
      </c>
      <c r="F96" s="246" t="s">
        <v>2001</v>
      </c>
      <c r="G96" s="243"/>
      <c r="H96" s="247">
        <v>84</v>
      </c>
      <c r="I96" s="248"/>
      <c r="J96" s="243"/>
      <c r="K96" s="243"/>
      <c r="L96" s="249"/>
      <c r="M96" s="250"/>
      <c r="N96" s="251"/>
      <c r="O96" s="251"/>
      <c r="P96" s="251"/>
      <c r="Q96" s="251"/>
      <c r="R96" s="251"/>
      <c r="S96" s="251"/>
      <c r="T96" s="25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53" t="s">
        <v>593</v>
      </c>
      <c r="AU96" s="253" t="s">
        <v>79</v>
      </c>
      <c r="AV96" s="13" t="s">
        <v>79</v>
      </c>
      <c r="AW96" s="13" t="s">
        <v>31</v>
      </c>
      <c r="AX96" s="13" t="s">
        <v>69</v>
      </c>
      <c r="AY96" s="253" t="s">
        <v>150</v>
      </c>
    </row>
    <row r="97" s="14" customFormat="1">
      <c r="A97" s="14"/>
      <c r="B97" s="254"/>
      <c r="C97" s="255"/>
      <c r="D97" s="244" t="s">
        <v>593</v>
      </c>
      <c r="E97" s="256" t="s">
        <v>19</v>
      </c>
      <c r="F97" s="257" t="s">
        <v>595</v>
      </c>
      <c r="G97" s="255"/>
      <c r="H97" s="258">
        <v>84</v>
      </c>
      <c r="I97" s="259"/>
      <c r="J97" s="255"/>
      <c r="K97" s="255"/>
      <c r="L97" s="260"/>
      <c r="M97" s="261"/>
      <c r="N97" s="262"/>
      <c r="O97" s="262"/>
      <c r="P97" s="262"/>
      <c r="Q97" s="262"/>
      <c r="R97" s="262"/>
      <c r="S97" s="262"/>
      <c r="T97" s="263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64" t="s">
        <v>593</v>
      </c>
      <c r="AU97" s="264" t="s">
        <v>79</v>
      </c>
      <c r="AV97" s="14" t="s">
        <v>158</v>
      </c>
      <c r="AW97" s="14" t="s">
        <v>31</v>
      </c>
      <c r="AX97" s="14" t="s">
        <v>77</v>
      </c>
      <c r="AY97" s="264" t="s">
        <v>150</v>
      </c>
    </row>
    <row r="98" s="2" customFormat="1" ht="44.25" customHeight="1">
      <c r="A98" s="40"/>
      <c r="B98" s="41"/>
      <c r="C98" s="206" t="s">
        <v>158</v>
      </c>
      <c r="D98" s="206" t="s">
        <v>153</v>
      </c>
      <c r="E98" s="207" t="s">
        <v>620</v>
      </c>
      <c r="F98" s="208" t="s">
        <v>621</v>
      </c>
      <c r="G98" s="209" t="s">
        <v>380</v>
      </c>
      <c r="H98" s="210">
        <v>90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171</v>
      </c>
    </row>
    <row r="99" s="2" customFormat="1">
      <c r="A99" s="40"/>
      <c r="B99" s="41"/>
      <c r="C99" s="42"/>
      <c r="D99" s="219" t="s">
        <v>159</v>
      </c>
      <c r="E99" s="42"/>
      <c r="F99" s="220" t="s">
        <v>622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13" customFormat="1">
      <c r="A100" s="13"/>
      <c r="B100" s="242"/>
      <c r="C100" s="243"/>
      <c r="D100" s="244" t="s">
        <v>593</v>
      </c>
      <c r="E100" s="245" t="s">
        <v>19</v>
      </c>
      <c r="F100" s="246" t="s">
        <v>2002</v>
      </c>
      <c r="G100" s="243"/>
      <c r="H100" s="247">
        <v>90</v>
      </c>
      <c r="I100" s="248"/>
      <c r="J100" s="243"/>
      <c r="K100" s="243"/>
      <c r="L100" s="249"/>
      <c r="M100" s="250"/>
      <c r="N100" s="251"/>
      <c r="O100" s="251"/>
      <c r="P100" s="251"/>
      <c r="Q100" s="251"/>
      <c r="R100" s="251"/>
      <c r="S100" s="251"/>
      <c r="T100" s="252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53" t="s">
        <v>593</v>
      </c>
      <c r="AU100" s="253" t="s">
        <v>79</v>
      </c>
      <c r="AV100" s="13" t="s">
        <v>79</v>
      </c>
      <c r="AW100" s="13" t="s">
        <v>31</v>
      </c>
      <c r="AX100" s="13" t="s">
        <v>69</v>
      </c>
      <c r="AY100" s="253" t="s">
        <v>150</v>
      </c>
    </row>
    <row r="101" s="14" customFormat="1">
      <c r="A101" s="14"/>
      <c r="B101" s="254"/>
      <c r="C101" s="255"/>
      <c r="D101" s="244" t="s">
        <v>593</v>
      </c>
      <c r="E101" s="256" t="s">
        <v>19</v>
      </c>
      <c r="F101" s="257" t="s">
        <v>595</v>
      </c>
      <c r="G101" s="255"/>
      <c r="H101" s="258">
        <v>90</v>
      </c>
      <c r="I101" s="259"/>
      <c r="J101" s="255"/>
      <c r="K101" s="255"/>
      <c r="L101" s="260"/>
      <c r="M101" s="261"/>
      <c r="N101" s="262"/>
      <c r="O101" s="262"/>
      <c r="P101" s="262"/>
      <c r="Q101" s="262"/>
      <c r="R101" s="262"/>
      <c r="S101" s="262"/>
      <c r="T101" s="263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64" t="s">
        <v>593</v>
      </c>
      <c r="AU101" s="264" t="s">
        <v>79</v>
      </c>
      <c r="AV101" s="14" t="s">
        <v>158</v>
      </c>
      <c r="AW101" s="14" t="s">
        <v>31</v>
      </c>
      <c r="AX101" s="14" t="s">
        <v>77</v>
      </c>
      <c r="AY101" s="264" t="s">
        <v>150</v>
      </c>
    </row>
    <row r="102" s="2" customFormat="1" ht="24.15" customHeight="1">
      <c r="A102" s="40"/>
      <c r="B102" s="41"/>
      <c r="C102" s="206" t="s">
        <v>149</v>
      </c>
      <c r="D102" s="206" t="s">
        <v>153</v>
      </c>
      <c r="E102" s="207" t="s">
        <v>632</v>
      </c>
      <c r="F102" s="208" t="s">
        <v>633</v>
      </c>
      <c r="G102" s="209" t="s">
        <v>380</v>
      </c>
      <c r="H102" s="210">
        <v>328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175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634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79</v>
      </c>
    </row>
    <row r="104" s="13" customFormat="1">
      <c r="A104" s="13"/>
      <c r="B104" s="242"/>
      <c r="C104" s="243"/>
      <c r="D104" s="244" t="s">
        <v>593</v>
      </c>
      <c r="E104" s="245" t="s">
        <v>19</v>
      </c>
      <c r="F104" s="246" t="s">
        <v>2003</v>
      </c>
      <c r="G104" s="243"/>
      <c r="H104" s="247">
        <v>328</v>
      </c>
      <c r="I104" s="248"/>
      <c r="J104" s="243"/>
      <c r="K104" s="243"/>
      <c r="L104" s="249"/>
      <c r="M104" s="250"/>
      <c r="N104" s="251"/>
      <c r="O104" s="251"/>
      <c r="P104" s="251"/>
      <c r="Q104" s="251"/>
      <c r="R104" s="251"/>
      <c r="S104" s="251"/>
      <c r="T104" s="25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3" t="s">
        <v>593</v>
      </c>
      <c r="AU104" s="253" t="s">
        <v>79</v>
      </c>
      <c r="AV104" s="13" t="s">
        <v>79</v>
      </c>
      <c r="AW104" s="13" t="s">
        <v>31</v>
      </c>
      <c r="AX104" s="13" t="s">
        <v>69</v>
      </c>
      <c r="AY104" s="253" t="s">
        <v>150</v>
      </c>
    </row>
    <row r="105" s="14" customFormat="1">
      <c r="A105" s="14"/>
      <c r="B105" s="254"/>
      <c r="C105" s="255"/>
      <c r="D105" s="244" t="s">
        <v>593</v>
      </c>
      <c r="E105" s="256" t="s">
        <v>19</v>
      </c>
      <c r="F105" s="257" t="s">
        <v>595</v>
      </c>
      <c r="G105" s="255"/>
      <c r="H105" s="258">
        <v>328</v>
      </c>
      <c r="I105" s="259"/>
      <c r="J105" s="255"/>
      <c r="K105" s="255"/>
      <c r="L105" s="260"/>
      <c r="M105" s="261"/>
      <c r="N105" s="262"/>
      <c r="O105" s="262"/>
      <c r="P105" s="262"/>
      <c r="Q105" s="262"/>
      <c r="R105" s="262"/>
      <c r="S105" s="262"/>
      <c r="T105" s="263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4" t="s">
        <v>593</v>
      </c>
      <c r="AU105" s="264" t="s">
        <v>79</v>
      </c>
      <c r="AV105" s="14" t="s">
        <v>158</v>
      </c>
      <c r="AW105" s="14" t="s">
        <v>31</v>
      </c>
      <c r="AX105" s="14" t="s">
        <v>77</v>
      </c>
      <c r="AY105" s="264" t="s">
        <v>150</v>
      </c>
    </row>
    <row r="106" s="2" customFormat="1" ht="33" customHeight="1">
      <c r="A106" s="40"/>
      <c r="B106" s="41"/>
      <c r="C106" s="206" t="s">
        <v>167</v>
      </c>
      <c r="D106" s="206" t="s">
        <v>153</v>
      </c>
      <c r="E106" s="207" t="s">
        <v>1775</v>
      </c>
      <c r="F106" s="208" t="s">
        <v>1776</v>
      </c>
      <c r="G106" s="209" t="s">
        <v>375</v>
      </c>
      <c r="H106" s="210">
        <v>200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8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1777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13" customFormat="1">
      <c r="A108" s="13"/>
      <c r="B108" s="242"/>
      <c r="C108" s="243"/>
      <c r="D108" s="244" t="s">
        <v>593</v>
      </c>
      <c r="E108" s="245" t="s">
        <v>19</v>
      </c>
      <c r="F108" s="246" t="s">
        <v>2004</v>
      </c>
      <c r="G108" s="243"/>
      <c r="H108" s="247">
        <v>200</v>
      </c>
      <c r="I108" s="248"/>
      <c r="J108" s="243"/>
      <c r="K108" s="243"/>
      <c r="L108" s="249"/>
      <c r="M108" s="250"/>
      <c r="N108" s="251"/>
      <c r="O108" s="251"/>
      <c r="P108" s="251"/>
      <c r="Q108" s="251"/>
      <c r="R108" s="251"/>
      <c r="S108" s="251"/>
      <c r="T108" s="25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3" t="s">
        <v>593</v>
      </c>
      <c r="AU108" s="253" t="s">
        <v>79</v>
      </c>
      <c r="AV108" s="13" t="s">
        <v>79</v>
      </c>
      <c r="AW108" s="13" t="s">
        <v>31</v>
      </c>
      <c r="AX108" s="13" t="s">
        <v>69</v>
      </c>
      <c r="AY108" s="253" t="s">
        <v>150</v>
      </c>
    </row>
    <row r="109" s="14" customFormat="1">
      <c r="A109" s="14"/>
      <c r="B109" s="254"/>
      <c r="C109" s="255"/>
      <c r="D109" s="244" t="s">
        <v>593</v>
      </c>
      <c r="E109" s="256" t="s">
        <v>19</v>
      </c>
      <c r="F109" s="257" t="s">
        <v>595</v>
      </c>
      <c r="G109" s="255"/>
      <c r="H109" s="258">
        <v>200</v>
      </c>
      <c r="I109" s="259"/>
      <c r="J109" s="255"/>
      <c r="K109" s="255"/>
      <c r="L109" s="260"/>
      <c r="M109" s="261"/>
      <c r="N109" s="262"/>
      <c r="O109" s="262"/>
      <c r="P109" s="262"/>
      <c r="Q109" s="262"/>
      <c r="R109" s="262"/>
      <c r="S109" s="262"/>
      <c r="T109" s="263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4" t="s">
        <v>593</v>
      </c>
      <c r="AU109" s="264" t="s">
        <v>79</v>
      </c>
      <c r="AV109" s="14" t="s">
        <v>158</v>
      </c>
      <c r="AW109" s="14" t="s">
        <v>31</v>
      </c>
      <c r="AX109" s="14" t="s">
        <v>77</v>
      </c>
      <c r="AY109" s="264" t="s">
        <v>150</v>
      </c>
    </row>
    <row r="110" s="2" customFormat="1" ht="62.7" customHeight="1">
      <c r="A110" s="40"/>
      <c r="B110" s="41"/>
      <c r="C110" s="206" t="s">
        <v>180</v>
      </c>
      <c r="D110" s="206" t="s">
        <v>153</v>
      </c>
      <c r="E110" s="207" t="s">
        <v>711</v>
      </c>
      <c r="F110" s="208" t="s">
        <v>712</v>
      </c>
      <c r="G110" s="209" t="s">
        <v>375</v>
      </c>
      <c r="H110" s="210">
        <v>102.65000000000001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713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62.7" customHeight="1">
      <c r="A112" s="40"/>
      <c r="B112" s="41"/>
      <c r="C112" s="206" t="s">
        <v>171</v>
      </c>
      <c r="D112" s="206" t="s">
        <v>153</v>
      </c>
      <c r="E112" s="207" t="s">
        <v>714</v>
      </c>
      <c r="F112" s="208" t="s">
        <v>715</v>
      </c>
      <c r="G112" s="209" t="s">
        <v>375</v>
      </c>
      <c r="H112" s="210">
        <v>190</v>
      </c>
      <c r="I112" s="211"/>
      <c r="J112" s="212">
        <f>ROUND(I112*H112,2)</f>
        <v>0</v>
      </c>
      <c r="K112" s="208" t="s">
        <v>157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158</v>
      </c>
      <c r="AT112" s="217" t="s">
        <v>153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158</v>
      </c>
      <c r="BM112" s="217" t="s">
        <v>187</v>
      </c>
    </row>
    <row r="113" s="2" customFormat="1">
      <c r="A113" s="40"/>
      <c r="B113" s="41"/>
      <c r="C113" s="42"/>
      <c r="D113" s="219" t="s">
        <v>159</v>
      </c>
      <c r="E113" s="42"/>
      <c r="F113" s="220" t="s">
        <v>716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159</v>
      </c>
      <c r="AU113" s="19" t="s">
        <v>79</v>
      </c>
    </row>
    <row r="114" s="2" customFormat="1" ht="44.25" customHeight="1">
      <c r="A114" s="40"/>
      <c r="B114" s="41"/>
      <c r="C114" s="206" t="s">
        <v>190</v>
      </c>
      <c r="D114" s="206" t="s">
        <v>153</v>
      </c>
      <c r="E114" s="207" t="s">
        <v>717</v>
      </c>
      <c r="F114" s="208" t="s">
        <v>718</v>
      </c>
      <c r="G114" s="209" t="s">
        <v>375</v>
      </c>
      <c r="H114" s="210">
        <v>43.450000000000003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193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719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44.25" customHeight="1">
      <c r="A116" s="40"/>
      <c r="B116" s="41"/>
      <c r="C116" s="206" t="s">
        <v>175</v>
      </c>
      <c r="D116" s="206" t="s">
        <v>153</v>
      </c>
      <c r="E116" s="207" t="s">
        <v>720</v>
      </c>
      <c r="F116" s="208" t="s">
        <v>721</v>
      </c>
      <c r="G116" s="209" t="s">
        <v>375</v>
      </c>
      <c r="H116" s="210">
        <v>10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199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722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15" customFormat="1">
      <c r="A118" s="15"/>
      <c r="B118" s="265"/>
      <c r="C118" s="266"/>
      <c r="D118" s="244" t="s">
        <v>593</v>
      </c>
      <c r="E118" s="267" t="s">
        <v>19</v>
      </c>
      <c r="F118" s="268" t="s">
        <v>723</v>
      </c>
      <c r="G118" s="266"/>
      <c r="H118" s="267" t="s">
        <v>19</v>
      </c>
      <c r="I118" s="269"/>
      <c r="J118" s="266"/>
      <c r="K118" s="266"/>
      <c r="L118" s="270"/>
      <c r="M118" s="271"/>
      <c r="N118" s="272"/>
      <c r="O118" s="272"/>
      <c r="P118" s="272"/>
      <c r="Q118" s="272"/>
      <c r="R118" s="272"/>
      <c r="S118" s="272"/>
      <c r="T118" s="273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74" t="s">
        <v>593</v>
      </c>
      <c r="AU118" s="274" t="s">
        <v>79</v>
      </c>
      <c r="AV118" s="15" t="s">
        <v>77</v>
      </c>
      <c r="AW118" s="15" t="s">
        <v>31</v>
      </c>
      <c r="AX118" s="15" t="s">
        <v>69</v>
      </c>
      <c r="AY118" s="274" t="s">
        <v>150</v>
      </c>
    </row>
    <row r="119" s="13" customFormat="1">
      <c r="A119" s="13"/>
      <c r="B119" s="242"/>
      <c r="C119" s="243"/>
      <c r="D119" s="244" t="s">
        <v>593</v>
      </c>
      <c r="E119" s="245" t="s">
        <v>19</v>
      </c>
      <c r="F119" s="246" t="s">
        <v>1837</v>
      </c>
      <c r="G119" s="243"/>
      <c r="H119" s="247">
        <v>10</v>
      </c>
      <c r="I119" s="248"/>
      <c r="J119" s="243"/>
      <c r="K119" s="243"/>
      <c r="L119" s="249"/>
      <c r="M119" s="250"/>
      <c r="N119" s="251"/>
      <c r="O119" s="251"/>
      <c r="P119" s="251"/>
      <c r="Q119" s="251"/>
      <c r="R119" s="251"/>
      <c r="S119" s="251"/>
      <c r="T119" s="25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3" t="s">
        <v>593</v>
      </c>
      <c r="AU119" s="253" t="s">
        <v>79</v>
      </c>
      <c r="AV119" s="13" t="s">
        <v>79</v>
      </c>
      <c r="AW119" s="13" t="s">
        <v>31</v>
      </c>
      <c r="AX119" s="13" t="s">
        <v>69</v>
      </c>
      <c r="AY119" s="253" t="s">
        <v>150</v>
      </c>
    </row>
    <row r="120" s="14" customFormat="1">
      <c r="A120" s="14"/>
      <c r="B120" s="254"/>
      <c r="C120" s="255"/>
      <c r="D120" s="244" t="s">
        <v>593</v>
      </c>
      <c r="E120" s="256" t="s">
        <v>19</v>
      </c>
      <c r="F120" s="257" t="s">
        <v>595</v>
      </c>
      <c r="G120" s="255"/>
      <c r="H120" s="258">
        <v>10</v>
      </c>
      <c r="I120" s="259"/>
      <c r="J120" s="255"/>
      <c r="K120" s="255"/>
      <c r="L120" s="260"/>
      <c r="M120" s="261"/>
      <c r="N120" s="262"/>
      <c r="O120" s="262"/>
      <c r="P120" s="262"/>
      <c r="Q120" s="262"/>
      <c r="R120" s="262"/>
      <c r="S120" s="262"/>
      <c r="T120" s="263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64" t="s">
        <v>593</v>
      </c>
      <c r="AU120" s="264" t="s">
        <v>79</v>
      </c>
      <c r="AV120" s="14" t="s">
        <v>158</v>
      </c>
      <c r="AW120" s="14" t="s">
        <v>31</v>
      </c>
      <c r="AX120" s="14" t="s">
        <v>77</v>
      </c>
      <c r="AY120" s="264" t="s">
        <v>150</v>
      </c>
    </row>
    <row r="121" s="2" customFormat="1" ht="44.25" customHeight="1">
      <c r="A121" s="40"/>
      <c r="B121" s="41"/>
      <c r="C121" s="206" t="s">
        <v>201</v>
      </c>
      <c r="D121" s="206" t="s">
        <v>153</v>
      </c>
      <c r="E121" s="207" t="s">
        <v>725</v>
      </c>
      <c r="F121" s="208" t="s">
        <v>726</v>
      </c>
      <c r="G121" s="209" t="s">
        <v>258</v>
      </c>
      <c r="H121" s="210">
        <v>380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204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727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5" customFormat="1">
      <c r="A123" s="15"/>
      <c r="B123" s="265"/>
      <c r="C123" s="266"/>
      <c r="D123" s="244" t="s">
        <v>593</v>
      </c>
      <c r="E123" s="267" t="s">
        <v>19</v>
      </c>
      <c r="F123" s="268" t="s">
        <v>728</v>
      </c>
      <c r="G123" s="266"/>
      <c r="H123" s="267" t="s">
        <v>19</v>
      </c>
      <c r="I123" s="269"/>
      <c r="J123" s="266"/>
      <c r="K123" s="266"/>
      <c r="L123" s="270"/>
      <c r="M123" s="271"/>
      <c r="N123" s="272"/>
      <c r="O123" s="272"/>
      <c r="P123" s="272"/>
      <c r="Q123" s="272"/>
      <c r="R123" s="272"/>
      <c r="S123" s="272"/>
      <c r="T123" s="273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74" t="s">
        <v>593</v>
      </c>
      <c r="AU123" s="274" t="s">
        <v>79</v>
      </c>
      <c r="AV123" s="15" t="s">
        <v>77</v>
      </c>
      <c r="AW123" s="15" t="s">
        <v>31</v>
      </c>
      <c r="AX123" s="15" t="s">
        <v>69</v>
      </c>
      <c r="AY123" s="274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2005</v>
      </c>
      <c r="G124" s="243"/>
      <c r="H124" s="247">
        <v>380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380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37.8" customHeight="1">
      <c r="A126" s="40"/>
      <c r="B126" s="41"/>
      <c r="C126" s="206" t="s">
        <v>8</v>
      </c>
      <c r="D126" s="206" t="s">
        <v>153</v>
      </c>
      <c r="E126" s="207" t="s">
        <v>730</v>
      </c>
      <c r="F126" s="208" t="s">
        <v>731</v>
      </c>
      <c r="G126" s="209" t="s">
        <v>375</v>
      </c>
      <c r="H126" s="210">
        <v>249.19999999999999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208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732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37.8" customHeight="1">
      <c r="A128" s="40"/>
      <c r="B128" s="41"/>
      <c r="C128" s="206" t="s">
        <v>212</v>
      </c>
      <c r="D128" s="206" t="s">
        <v>153</v>
      </c>
      <c r="E128" s="207" t="s">
        <v>746</v>
      </c>
      <c r="F128" s="208" t="s">
        <v>747</v>
      </c>
      <c r="G128" s="209" t="s">
        <v>380</v>
      </c>
      <c r="H128" s="210">
        <v>223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215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748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2006</v>
      </c>
      <c r="G130" s="243"/>
      <c r="H130" s="247">
        <v>223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223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37.8" customHeight="1">
      <c r="A132" s="40"/>
      <c r="B132" s="41"/>
      <c r="C132" s="206" t="s">
        <v>183</v>
      </c>
      <c r="D132" s="206" t="s">
        <v>153</v>
      </c>
      <c r="E132" s="207" t="s">
        <v>752</v>
      </c>
      <c r="F132" s="208" t="s">
        <v>753</v>
      </c>
      <c r="G132" s="209" t="s">
        <v>380</v>
      </c>
      <c r="H132" s="210">
        <v>223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219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754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16.5" customHeight="1">
      <c r="A134" s="40"/>
      <c r="B134" s="41"/>
      <c r="C134" s="228" t="s">
        <v>221</v>
      </c>
      <c r="D134" s="228" t="s">
        <v>254</v>
      </c>
      <c r="E134" s="229" t="s">
        <v>755</v>
      </c>
      <c r="F134" s="230" t="s">
        <v>756</v>
      </c>
      <c r="G134" s="231" t="s">
        <v>319</v>
      </c>
      <c r="H134" s="232">
        <v>4.46</v>
      </c>
      <c r="I134" s="233"/>
      <c r="J134" s="234">
        <f>ROUND(I134*H134,2)</f>
        <v>0</v>
      </c>
      <c r="K134" s="230" t="s">
        <v>157</v>
      </c>
      <c r="L134" s="235"/>
      <c r="M134" s="236" t="s">
        <v>19</v>
      </c>
      <c r="N134" s="237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171</v>
      </c>
      <c r="AT134" s="217" t="s">
        <v>254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224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2007</v>
      </c>
      <c r="G135" s="243"/>
      <c r="H135" s="247">
        <v>4.46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4.46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3" customHeight="1">
      <c r="A137" s="40"/>
      <c r="B137" s="41"/>
      <c r="C137" s="206" t="s">
        <v>187</v>
      </c>
      <c r="D137" s="206" t="s">
        <v>153</v>
      </c>
      <c r="E137" s="207" t="s">
        <v>758</v>
      </c>
      <c r="F137" s="208" t="s">
        <v>759</v>
      </c>
      <c r="G137" s="209" t="s">
        <v>380</v>
      </c>
      <c r="H137" s="210">
        <v>223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230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760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3" customHeight="1">
      <c r="A139" s="40"/>
      <c r="B139" s="41"/>
      <c r="C139" s="206" t="s">
        <v>315</v>
      </c>
      <c r="D139" s="206" t="s">
        <v>153</v>
      </c>
      <c r="E139" s="207" t="s">
        <v>761</v>
      </c>
      <c r="F139" s="208" t="s">
        <v>762</v>
      </c>
      <c r="G139" s="209" t="s">
        <v>380</v>
      </c>
      <c r="H139" s="210">
        <v>210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307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763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2008</v>
      </c>
      <c r="G141" s="243"/>
      <c r="H141" s="247">
        <v>210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210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49.05" customHeight="1">
      <c r="A143" s="40"/>
      <c r="B143" s="41"/>
      <c r="C143" s="206" t="s">
        <v>304</v>
      </c>
      <c r="D143" s="206" t="s">
        <v>153</v>
      </c>
      <c r="E143" s="207" t="s">
        <v>765</v>
      </c>
      <c r="F143" s="208" t="s">
        <v>766</v>
      </c>
      <c r="G143" s="209" t="s">
        <v>380</v>
      </c>
      <c r="H143" s="210">
        <v>70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311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767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21.75" customHeight="1">
      <c r="A145" s="40"/>
      <c r="B145" s="41"/>
      <c r="C145" s="206" t="s">
        <v>193</v>
      </c>
      <c r="D145" s="206" t="s">
        <v>153</v>
      </c>
      <c r="E145" s="207" t="s">
        <v>768</v>
      </c>
      <c r="F145" s="208" t="s">
        <v>769</v>
      </c>
      <c r="G145" s="209" t="s">
        <v>375</v>
      </c>
      <c r="H145" s="210">
        <v>13.380000000000001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315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770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21.75" customHeight="1">
      <c r="A147" s="40"/>
      <c r="B147" s="41"/>
      <c r="C147" s="206" t="s">
        <v>312</v>
      </c>
      <c r="D147" s="206" t="s">
        <v>153</v>
      </c>
      <c r="E147" s="207" t="s">
        <v>771</v>
      </c>
      <c r="F147" s="208" t="s">
        <v>772</v>
      </c>
      <c r="G147" s="209" t="s">
        <v>375</v>
      </c>
      <c r="H147" s="210">
        <v>13.380000000000001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773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24.15" customHeight="1">
      <c r="A149" s="40"/>
      <c r="B149" s="41"/>
      <c r="C149" s="206" t="s">
        <v>199</v>
      </c>
      <c r="D149" s="206" t="s">
        <v>153</v>
      </c>
      <c r="E149" s="207" t="s">
        <v>774</v>
      </c>
      <c r="F149" s="208" t="s">
        <v>775</v>
      </c>
      <c r="G149" s="209" t="s">
        <v>375</v>
      </c>
      <c r="H149" s="210">
        <v>53.520000000000003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323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776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15" customFormat="1">
      <c r="A151" s="15"/>
      <c r="B151" s="265"/>
      <c r="C151" s="266"/>
      <c r="D151" s="244" t="s">
        <v>593</v>
      </c>
      <c r="E151" s="267" t="s">
        <v>19</v>
      </c>
      <c r="F151" s="268" t="s">
        <v>777</v>
      </c>
      <c r="G151" s="266"/>
      <c r="H151" s="267" t="s">
        <v>19</v>
      </c>
      <c r="I151" s="269"/>
      <c r="J151" s="266"/>
      <c r="K151" s="266"/>
      <c r="L151" s="270"/>
      <c r="M151" s="271"/>
      <c r="N151" s="272"/>
      <c r="O151" s="272"/>
      <c r="P151" s="272"/>
      <c r="Q151" s="272"/>
      <c r="R151" s="272"/>
      <c r="S151" s="272"/>
      <c r="T151" s="273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4" t="s">
        <v>593</v>
      </c>
      <c r="AU151" s="274" t="s">
        <v>79</v>
      </c>
      <c r="AV151" s="15" t="s">
        <v>77</v>
      </c>
      <c r="AW151" s="15" t="s">
        <v>31</v>
      </c>
      <c r="AX151" s="15" t="s">
        <v>69</v>
      </c>
      <c r="AY151" s="274" t="s">
        <v>150</v>
      </c>
    </row>
    <row r="152" s="13" customFormat="1">
      <c r="A152" s="13"/>
      <c r="B152" s="242"/>
      <c r="C152" s="243"/>
      <c r="D152" s="244" t="s">
        <v>593</v>
      </c>
      <c r="E152" s="245" t="s">
        <v>19</v>
      </c>
      <c r="F152" s="246" t="s">
        <v>2009</v>
      </c>
      <c r="G152" s="243"/>
      <c r="H152" s="247">
        <v>53.520000000000003</v>
      </c>
      <c r="I152" s="248"/>
      <c r="J152" s="243"/>
      <c r="K152" s="243"/>
      <c r="L152" s="249"/>
      <c r="M152" s="250"/>
      <c r="N152" s="251"/>
      <c r="O152" s="251"/>
      <c r="P152" s="251"/>
      <c r="Q152" s="251"/>
      <c r="R152" s="251"/>
      <c r="S152" s="251"/>
      <c r="T152" s="25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3" t="s">
        <v>593</v>
      </c>
      <c r="AU152" s="253" t="s">
        <v>79</v>
      </c>
      <c r="AV152" s="13" t="s">
        <v>79</v>
      </c>
      <c r="AW152" s="13" t="s">
        <v>31</v>
      </c>
      <c r="AX152" s="13" t="s">
        <v>69</v>
      </c>
      <c r="AY152" s="253" t="s">
        <v>150</v>
      </c>
    </row>
    <row r="153" s="14" customFormat="1">
      <c r="A153" s="14"/>
      <c r="B153" s="254"/>
      <c r="C153" s="255"/>
      <c r="D153" s="244" t="s">
        <v>593</v>
      </c>
      <c r="E153" s="256" t="s">
        <v>19</v>
      </c>
      <c r="F153" s="257" t="s">
        <v>595</v>
      </c>
      <c r="G153" s="255"/>
      <c r="H153" s="258">
        <v>53.520000000000003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4" t="s">
        <v>593</v>
      </c>
      <c r="AU153" s="264" t="s">
        <v>79</v>
      </c>
      <c r="AV153" s="14" t="s">
        <v>158</v>
      </c>
      <c r="AW153" s="14" t="s">
        <v>31</v>
      </c>
      <c r="AX153" s="14" t="s">
        <v>77</v>
      </c>
      <c r="AY153" s="264" t="s">
        <v>150</v>
      </c>
    </row>
    <row r="154" s="12" customFormat="1" ht="22.8" customHeight="1">
      <c r="A154" s="12"/>
      <c r="B154" s="190"/>
      <c r="C154" s="191"/>
      <c r="D154" s="192" t="s">
        <v>68</v>
      </c>
      <c r="E154" s="204" t="s">
        <v>149</v>
      </c>
      <c r="F154" s="204" t="s">
        <v>822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SUM(P155:P184)</f>
        <v>0</v>
      </c>
      <c r="Q154" s="198"/>
      <c r="R154" s="199">
        <f>SUM(R155:R184)</f>
        <v>0</v>
      </c>
      <c r="S154" s="198"/>
      <c r="T154" s="200">
        <f>SUM(T155:T184)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77</v>
      </c>
      <c r="AY154" s="201" t="s">
        <v>150</v>
      </c>
      <c r="BK154" s="203">
        <f>SUM(BK155:BK184)</f>
        <v>0</v>
      </c>
    </row>
    <row r="155" s="2" customFormat="1" ht="66.75" customHeight="1">
      <c r="A155" s="40"/>
      <c r="B155" s="41"/>
      <c r="C155" s="206" t="s">
        <v>7</v>
      </c>
      <c r="D155" s="206" t="s">
        <v>153</v>
      </c>
      <c r="E155" s="207" t="s">
        <v>823</v>
      </c>
      <c r="F155" s="208" t="s">
        <v>824</v>
      </c>
      <c r="G155" s="209" t="s">
        <v>380</v>
      </c>
      <c r="H155" s="210">
        <v>210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328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826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13" customFormat="1">
      <c r="A157" s="13"/>
      <c r="B157" s="242"/>
      <c r="C157" s="243"/>
      <c r="D157" s="244" t="s">
        <v>593</v>
      </c>
      <c r="E157" s="245" t="s">
        <v>19</v>
      </c>
      <c r="F157" s="246" t="s">
        <v>2010</v>
      </c>
      <c r="G157" s="243"/>
      <c r="H157" s="247">
        <v>210</v>
      </c>
      <c r="I157" s="248"/>
      <c r="J157" s="243"/>
      <c r="K157" s="243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593</v>
      </c>
      <c r="AU157" s="253" t="s">
        <v>79</v>
      </c>
      <c r="AV157" s="13" t="s">
        <v>79</v>
      </c>
      <c r="AW157" s="13" t="s">
        <v>31</v>
      </c>
      <c r="AX157" s="13" t="s">
        <v>69</v>
      </c>
      <c r="AY157" s="253" t="s">
        <v>150</v>
      </c>
    </row>
    <row r="158" s="14" customFormat="1">
      <c r="A158" s="14"/>
      <c r="B158" s="254"/>
      <c r="C158" s="255"/>
      <c r="D158" s="244" t="s">
        <v>593</v>
      </c>
      <c r="E158" s="256" t="s">
        <v>19</v>
      </c>
      <c r="F158" s="257" t="s">
        <v>595</v>
      </c>
      <c r="G158" s="255"/>
      <c r="H158" s="258">
        <v>210</v>
      </c>
      <c r="I158" s="259"/>
      <c r="J158" s="255"/>
      <c r="K158" s="255"/>
      <c r="L158" s="260"/>
      <c r="M158" s="261"/>
      <c r="N158" s="262"/>
      <c r="O158" s="262"/>
      <c r="P158" s="262"/>
      <c r="Q158" s="262"/>
      <c r="R158" s="262"/>
      <c r="S158" s="262"/>
      <c r="T158" s="26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4" t="s">
        <v>593</v>
      </c>
      <c r="AU158" s="264" t="s">
        <v>79</v>
      </c>
      <c r="AV158" s="14" t="s">
        <v>158</v>
      </c>
      <c r="AW158" s="14" t="s">
        <v>31</v>
      </c>
      <c r="AX158" s="14" t="s">
        <v>77</v>
      </c>
      <c r="AY158" s="264" t="s">
        <v>150</v>
      </c>
    </row>
    <row r="159" s="2" customFormat="1" ht="21.75" customHeight="1">
      <c r="A159" s="40"/>
      <c r="B159" s="41"/>
      <c r="C159" s="228" t="s">
        <v>204</v>
      </c>
      <c r="D159" s="228" t="s">
        <v>254</v>
      </c>
      <c r="E159" s="229" t="s">
        <v>829</v>
      </c>
      <c r="F159" s="230" t="s">
        <v>830</v>
      </c>
      <c r="G159" s="231" t="s">
        <v>258</v>
      </c>
      <c r="H159" s="232">
        <v>3.7170000000000001</v>
      </c>
      <c r="I159" s="233"/>
      <c r="J159" s="234">
        <f>ROUND(I159*H159,2)</f>
        <v>0</v>
      </c>
      <c r="K159" s="230" t="s">
        <v>157</v>
      </c>
      <c r="L159" s="235"/>
      <c r="M159" s="236" t="s">
        <v>19</v>
      </c>
      <c r="N159" s="237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171</v>
      </c>
      <c r="AT159" s="217" t="s">
        <v>254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158</v>
      </c>
      <c r="BM159" s="217" t="s">
        <v>333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2011</v>
      </c>
      <c r="G160" s="243"/>
      <c r="H160" s="247">
        <v>3.7170000000000001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79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3.7170000000000001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79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2" customFormat="1" ht="33" customHeight="1">
      <c r="A162" s="40"/>
      <c r="B162" s="41"/>
      <c r="C162" s="206" t="s">
        <v>330</v>
      </c>
      <c r="D162" s="206" t="s">
        <v>153</v>
      </c>
      <c r="E162" s="207" t="s">
        <v>833</v>
      </c>
      <c r="F162" s="208" t="s">
        <v>834</v>
      </c>
      <c r="G162" s="209" t="s">
        <v>380</v>
      </c>
      <c r="H162" s="210">
        <v>210</v>
      </c>
      <c r="I162" s="211"/>
      <c r="J162" s="212">
        <f>ROUND(I162*H162,2)</f>
        <v>0</v>
      </c>
      <c r="K162" s="208" t="s">
        <v>157</v>
      </c>
      <c r="L162" s="46"/>
      <c r="M162" s="213" t="s">
        <v>19</v>
      </c>
      <c r="N162" s="214" t="s">
        <v>40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158</v>
      </c>
      <c r="AT162" s="217" t="s">
        <v>153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337</v>
      </c>
    </row>
    <row r="163" s="2" customFormat="1">
      <c r="A163" s="40"/>
      <c r="B163" s="41"/>
      <c r="C163" s="42"/>
      <c r="D163" s="219" t="s">
        <v>159</v>
      </c>
      <c r="E163" s="42"/>
      <c r="F163" s="220" t="s">
        <v>836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159</v>
      </c>
      <c r="AU163" s="19" t="s">
        <v>79</v>
      </c>
    </row>
    <row r="164" s="13" customFormat="1">
      <c r="A164" s="13"/>
      <c r="B164" s="242"/>
      <c r="C164" s="243"/>
      <c r="D164" s="244" t="s">
        <v>593</v>
      </c>
      <c r="E164" s="245" t="s">
        <v>19</v>
      </c>
      <c r="F164" s="246" t="s">
        <v>2012</v>
      </c>
      <c r="G164" s="243"/>
      <c r="H164" s="247">
        <v>210</v>
      </c>
      <c r="I164" s="248"/>
      <c r="J164" s="243"/>
      <c r="K164" s="243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593</v>
      </c>
      <c r="AU164" s="253" t="s">
        <v>79</v>
      </c>
      <c r="AV164" s="13" t="s">
        <v>79</v>
      </c>
      <c r="AW164" s="13" t="s">
        <v>31</v>
      </c>
      <c r="AX164" s="13" t="s">
        <v>69</v>
      </c>
      <c r="AY164" s="253" t="s">
        <v>150</v>
      </c>
    </row>
    <row r="165" s="14" customFormat="1">
      <c r="A165" s="14"/>
      <c r="B165" s="254"/>
      <c r="C165" s="255"/>
      <c r="D165" s="244" t="s">
        <v>593</v>
      </c>
      <c r="E165" s="256" t="s">
        <v>19</v>
      </c>
      <c r="F165" s="257" t="s">
        <v>595</v>
      </c>
      <c r="G165" s="255"/>
      <c r="H165" s="258">
        <v>210</v>
      </c>
      <c r="I165" s="259"/>
      <c r="J165" s="255"/>
      <c r="K165" s="255"/>
      <c r="L165" s="260"/>
      <c r="M165" s="261"/>
      <c r="N165" s="262"/>
      <c r="O165" s="262"/>
      <c r="P165" s="262"/>
      <c r="Q165" s="262"/>
      <c r="R165" s="262"/>
      <c r="S165" s="262"/>
      <c r="T165" s="26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4" t="s">
        <v>593</v>
      </c>
      <c r="AU165" s="264" t="s">
        <v>79</v>
      </c>
      <c r="AV165" s="14" t="s">
        <v>158</v>
      </c>
      <c r="AW165" s="14" t="s">
        <v>31</v>
      </c>
      <c r="AX165" s="14" t="s">
        <v>77</v>
      </c>
      <c r="AY165" s="264" t="s">
        <v>150</v>
      </c>
    </row>
    <row r="166" s="2" customFormat="1" ht="49.05" customHeight="1">
      <c r="A166" s="40"/>
      <c r="B166" s="41"/>
      <c r="C166" s="206" t="s">
        <v>208</v>
      </c>
      <c r="D166" s="206" t="s">
        <v>153</v>
      </c>
      <c r="E166" s="207" t="s">
        <v>839</v>
      </c>
      <c r="F166" s="208" t="s">
        <v>840</v>
      </c>
      <c r="G166" s="209" t="s">
        <v>380</v>
      </c>
      <c r="H166" s="210">
        <v>170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341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842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37.8" customHeight="1">
      <c r="A168" s="40"/>
      <c r="B168" s="41"/>
      <c r="C168" s="206" t="s">
        <v>338</v>
      </c>
      <c r="D168" s="206" t="s">
        <v>153</v>
      </c>
      <c r="E168" s="207" t="s">
        <v>843</v>
      </c>
      <c r="F168" s="208" t="s">
        <v>844</v>
      </c>
      <c r="G168" s="209" t="s">
        <v>380</v>
      </c>
      <c r="H168" s="210">
        <v>180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345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846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37.8" customHeight="1">
      <c r="A170" s="40"/>
      <c r="B170" s="41"/>
      <c r="C170" s="206" t="s">
        <v>215</v>
      </c>
      <c r="D170" s="206" t="s">
        <v>153</v>
      </c>
      <c r="E170" s="207" t="s">
        <v>1846</v>
      </c>
      <c r="F170" s="208" t="s">
        <v>1847</v>
      </c>
      <c r="G170" s="209" t="s">
        <v>380</v>
      </c>
      <c r="H170" s="210">
        <v>30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349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1848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24.15" customHeight="1">
      <c r="A172" s="40"/>
      <c r="B172" s="41"/>
      <c r="C172" s="206" t="s">
        <v>346</v>
      </c>
      <c r="D172" s="206" t="s">
        <v>153</v>
      </c>
      <c r="E172" s="207" t="s">
        <v>848</v>
      </c>
      <c r="F172" s="208" t="s">
        <v>849</v>
      </c>
      <c r="G172" s="209" t="s">
        <v>375</v>
      </c>
      <c r="H172" s="210">
        <v>10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352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851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16.5" customHeight="1">
      <c r="A174" s="40"/>
      <c r="B174" s="41"/>
      <c r="C174" s="228" t="s">
        <v>219</v>
      </c>
      <c r="D174" s="228" t="s">
        <v>254</v>
      </c>
      <c r="E174" s="229" t="s">
        <v>1849</v>
      </c>
      <c r="F174" s="230" t="s">
        <v>1850</v>
      </c>
      <c r="G174" s="231" t="s">
        <v>258</v>
      </c>
      <c r="H174" s="232">
        <v>20</v>
      </c>
      <c r="I174" s="233"/>
      <c r="J174" s="234">
        <f>ROUND(I174*H174,2)</f>
        <v>0</v>
      </c>
      <c r="K174" s="230" t="s">
        <v>157</v>
      </c>
      <c r="L174" s="235"/>
      <c r="M174" s="236" t="s">
        <v>19</v>
      </c>
      <c r="N174" s="237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171</v>
      </c>
      <c r="AT174" s="217" t="s">
        <v>254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358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2013</v>
      </c>
      <c r="G175" s="243"/>
      <c r="H175" s="247">
        <v>20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20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06" t="s">
        <v>355</v>
      </c>
      <c r="D177" s="206" t="s">
        <v>153</v>
      </c>
      <c r="E177" s="207" t="s">
        <v>857</v>
      </c>
      <c r="F177" s="208" t="s">
        <v>858</v>
      </c>
      <c r="G177" s="209" t="s">
        <v>380</v>
      </c>
      <c r="H177" s="210">
        <v>334</v>
      </c>
      <c r="I177" s="211"/>
      <c r="J177" s="212">
        <f>ROUND(I177*H177,2)</f>
        <v>0</v>
      </c>
      <c r="K177" s="208" t="s">
        <v>157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158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362</v>
      </c>
    </row>
    <row r="178" s="2" customFormat="1">
      <c r="A178" s="40"/>
      <c r="B178" s="41"/>
      <c r="C178" s="42"/>
      <c r="D178" s="219" t="s">
        <v>159</v>
      </c>
      <c r="E178" s="42"/>
      <c r="F178" s="220" t="s">
        <v>860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159</v>
      </c>
      <c r="AU178" s="19" t="s">
        <v>79</v>
      </c>
    </row>
    <row r="179" s="13" customFormat="1">
      <c r="A179" s="13"/>
      <c r="B179" s="242"/>
      <c r="C179" s="243"/>
      <c r="D179" s="244" t="s">
        <v>593</v>
      </c>
      <c r="E179" s="245" t="s">
        <v>19</v>
      </c>
      <c r="F179" s="246" t="s">
        <v>2014</v>
      </c>
      <c r="G179" s="243"/>
      <c r="H179" s="247">
        <v>334</v>
      </c>
      <c r="I179" s="248"/>
      <c r="J179" s="243"/>
      <c r="K179" s="243"/>
      <c r="L179" s="249"/>
      <c r="M179" s="250"/>
      <c r="N179" s="251"/>
      <c r="O179" s="251"/>
      <c r="P179" s="251"/>
      <c r="Q179" s="251"/>
      <c r="R179" s="251"/>
      <c r="S179" s="251"/>
      <c r="T179" s="25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3" t="s">
        <v>593</v>
      </c>
      <c r="AU179" s="253" t="s">
        <v>79</v>
      </c>
      <c r="AV179" s="13" t="s">
        <v>79</v>
      </c>
      <c r="AW179" s="13" t="s">
        <v>31</v>
      </c>
      <c r="AX179" s="13" t="s">
        <v>69</v>
      </c>
      <c r="AY179" s="253" t="s">
        <v>150</v>
      </c>
    </row>
    <row r="180" s="14" customFormat="1">
      <c r="A180" s="14"/>
      <c r="B180" s="254"/>
      <c r="C180" s="255"/>
      <c r="D180" s="244" t="s">
        <v>593</v>
      </c>
      <c r="E180" s="256" t="s">
        <v>19</v>
      </c>
      <c r="F180" s="257" t="s">
        <v>595</v>
      </c>
      <c r="G180" s="255"/>
      <c r="H180" s="258">
        <v>334</v>
      </c>
      <c r="I180" s="259"/>
      <c r="J180" s="255"/>
      <c r="K180" s="255"/>
      <c r="L180" s="260"/>
      <c r="M180" s="261"/>
      <c r="N180" s="262"/>
      <c r="O180" s="262"/>
      <c r="P180" s="262"/>
      <c r="Q180" s="262"/>
      <c r="R180" s="262"/>
      <c r="S180" s="262"/>
      <c r="T180" s="263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4" t="s">
        <v>593</v>
      </c>
      <c r="AU180" s="264" t="s">
        <v>79</v>
      </c>
      <c r="AV180" s="14" t="s">
        <v>158</v>
      </c>
      <c r="AW180" s="14" t="s">
        <v>31</v>
      </c>
      <c r="AX180" s="14" t="s">
        <v>77</v>
      </c>
      <c r="AY180" s="264" t="s">
        <v>150</v>
      </c>
    </row>
    <row r="181" s="2" customFormat="1" ht="49.05" customHeight="1">
      <c r="A181" s="40"/>
      <c r="B181" s="41"/>
      <c r="C181" s="206" t="s">
        <v>224</v>
      </c>
      <c r="D181" s="206" t="s">
        <v>153</v>
      </c>
      <c r="E181" s="207" t="s">
        <v>862</v>
      </c>
      <c r="F181" s="208" t="s">
        <v>863</v>
      </c>
      <c r="G181" s="209" t="s">
        <v>380</v>
      </c>
      <c r="H181" s="210">
        <v>155</v>
      </c>
      <c r="I181" s="211"/>
      <c r="J181" s="212">
        <f>ROUND(I181*H181,2)</f>
        <v>0</v>
      </c>
      <c r="K181" s="208" t="s">
        <v>157</v>
      </c>
      <c r="L181" s="46"/>
      <c r="M181" s="213" t="s">
        <v>19</v>
      </c>
      <c r="N181" s="214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158</v>
      </c>
      <c r="AT181" s="217" t="s">
        <v>153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366</v>
      </c>
    </row>
    <row r="182" s="2" customFormat="1">
      <c r="A182" s="40"/>
      <c r="B182" s="41"/>
      <c r="C182" s="42"/>
      <c r="D182" s="219" t="s">
        <v>159</v>
      </c>
      <c r="E182" s="42"/>
      <c r="F182" s="220" t="s">
        <v>865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159</v>
      </c>
      <c r="AU182" s="19" t="s">
        <v>79</v>
      </c>
    </row>
    <row r="183" s="2" customFormat="1" ht="44.25" customHeight="1">
      <c r="A183" s="40"/>
      <c r="B183" s="41"/>
      <c r="C183" s="206" t="s">
        <v>363</v>
      </c>
      <c r="D183" s="206" t="s">
        <v>153</v>
      </c>
      <c r="E183" s="207" t="s">
        <v>867</v>
      </c>
      <c r="F183" s="208" t="s">
        <v>868</v>
      </c>
      <c r="G183" s="209" t="s">
        <v>380</v>
      </c>
      <c r="H183" s="210">
        <v>164</v>
      </c>
      <c r="I183" s="211"/>
      <c r="J183" s="212">
        <f>ROUND(I183*H183,2)</f>
        <v>0</v>
      </c>
      <c r="K183" s="208" t="s">
        <v>157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259</v>
      </c>
    </row>
    <row r="184" s="2" customFormat="1">
      <c r="A184" s="40"/>
      <c r="B184" s="41"/>
      <c r="C184" s="42"/>
      <c r="D184" s="219" t="s">
        <v>159</v>
      </c>
      <c r="E184" s="42"/>
      <c r="F184" s="220" t="s">
        <v>870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159</v>
      </c>
      <c r="AU184" s="19" t="s">
        <v>79</v>
      </c>
    </row>
    <row r="185" s="12" customFormat="1" ht="22.8" customHeight="1">
      <c r="A185" s="12"/>
      <c r="B185" s="190"/>
      <c r="C185" s="191"/>
      <c r="D185" s="192" t="s">
        <v>68</v>
      </c>
      <c r="E185" s="204" t="s">
        <v>190</v>
      </c>
      <c r="F185" s="204" t="s">
        <v>879</v>
      </c>
      <c r="G185" s="191"/>
      <c r="H185" s="191"/>
      <c r="I185" s="194"/>
      <c r="J185" s="205">
        <f>BK185</f>
        <v>0</v>
      </c>
      <c r="K185" s="191"/>
      <c r="L185" s="196"/>
      <c r="M185" s="197"/>
      <c r="N185" s="198"/>
      <c r="O185" s="198"/>
      <c r="P185" s="199">
        <f>SUM(P186:P187)</f>
        <v>0</v>
      </c>
      <c r="Q185" s="198"/>
      <c r="R185" s="199">
        <f>SUM(R186:R187)</f>
        <v>0</v>
      </c>
      <c r="S185" s="198"/>
      <c r="T185" s="200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1" t="s">
        <v>77</v>
      </c>
      <c r="AT185" s="202" t="s">
        <v>68</v>
      </c>
      <c r="AU185" s="202" t="s">
        <v>77</v>
      </c>
      <c r="AY185" s="201" t="s">
        <v>150</v>
      </c>
      <c r="BK185" s="203">
        <f>SUM(BK186:BK187)</f>
        <v>0</v>
      </c>
    </row>
    <row r="186" s="2" customFormat="1" ht="24.15" customHeight="1">
      <c r="A186" s="40"/>
      <c r="B186" s="41"/>
      <c r="C186" s="206" t="s">
        <v>230</v>
      </c>
      <c r="D186" s="206" t="s">
        <v>153</v>
      </c>
      <c r="E186" s="207" t="s">
        <v>1811</v>
      </c>
      <c r="F186" s="208" t="s">
        <v>1812</v>
      </c>
      <c r="G186" s="209" t="s">
        <v>310</v>
      </c>
      <c r="H186" s="210">
        <v>3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376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1813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2" customFormat="1" ht="22.8" customHeight="1">
      <c r="A188" s="12"/>
      <c r="B188" s="190"/>
      <c r="C188" s="191"/>
      <c r="D188" s="192" t="s">
        <v>68</v>
      </c>
      <c r="E188" s="204" t="s">
        <v>244</v>
      </c>
      <c r="F188" s="204" t="s">
        <v>245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SUM(P189:P213)</f>
        <v>0</v>
      </c>
      <c r="Q188" s="198"/>
      <c r="R188" s="199">
        <f>SUM(R189:R213)</f>
        <v>0</v>
      </c>
      <c r="S188" s="198"/>
      <c r="T188" s="200">
        <f>SUM(T189:T213)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77</v>
      </c>
      <c r="AT188" s="202" t="s">
        <v>68</v>
      </c>
      <c r="AU188" s="202" t="s">
        <v>77</v>
      </c>
      <c r="AY188" s="201" t="s">
        <v>150</v>
      </c>
      <c r="BK188" s="203">
        <f>SUM(BK189:BK213)</f>
        <v>0</v>
      </c>
    </row>
    <row r="189" s="2" customFormat="1" ht="37.8" customHeight="1">
      <c r="A189" s="40"/>
      <c r="B189" s="41"/>
      <c r="C189" s="206" t="s">
        <v>372</v>
      </c>
      <c r="D189" s="206" t="s">
        <v>153</v>
      </c>
      <c r="E189" s="207" t="s">
        <v>987</v>
      </c>
      <c r="F189" s="208" t="s">
        <v>988</v>
      </c>
      <c r="G189" s="209" t="s">
        <v>258</v>
      </c>
      <c r="H189" s="210">
        <v>55.380000000000003</v>
      </c>
      <c r="I189" s="211"/>
      <c r="J189" s="212">
        <f>ROUND(I189*H189,2)</f>
        <v>0</v>
      </c>
      <c r="K189" s="208" t="s">
        <v>157</v>
      </c>
      <c r="L189" s="46"/>
      <c r="M189" s="213" t="s">
        <v>19</v>
      </c>
      <c r="N189" s="214" t="s">
        <v>40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158</v>
      </c>
      <c r="AT189" s="217" t="s">
        <v>153</v>
      </c>
      <c r="AU189" s="217" t="s">
        <v>79</v>
      </c>
      <c r="AY189" s="19" t="s">
        <v>150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158</v>
      </c>
      <c r="BM189" s="217" t="s">
        <v>381</v>
      </c>
    </row>
    <row r="190" s="2" customFormat="1">
      <c r="A190" s="40"/>
      <c r="B190" s="41"/>
      <c r="C190" s="42"/>
      <c r="D190" s="219" t="s">
        <v>159</v>
      </c>
      <c r="E190" s="42"/>
      <c r="F190" s="220" t="s">
        <v>990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159</v>
      </c>
      <c r="AU190" s="19" t="s">
        <v>79</v>
      </c>
    </row>
    <row r="191" s="15" customFormat="1">
      <c r="A191" s="15"/>
      <c r="B191" s="265"/>
      <c r="C191" s="266"/>
      <c r="D191" s="244" t="s">
        <v>593</v>
      </c>
      <c r="E191" s="267" t="s">
        <v>19</v>
      </c>
      <c r="F191" s="268" t="s">
        <v>991</v>
      </c>
      <c r="G191" s="266"/>
      <c r="H191" s="267" t="s">
        <v>19</v>
      </c>
      <c r="I191" s="269"/>
      <c r="J191" s="266"/>
      <c r="K191" s="266"/>
      <c r="L191" s="270"/>
      <c r="M191" s="271"/>
      <c r="N191" s="272"/>
      <c r="O191" s="272"/>
      <c r="P191" s="272"/>
      <c r="Q191" s="272"/>
      <c r="R191" s="272"/>
      <c r="S191" s="272"/>
      <c r="T191" s="273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4" t="s">
        <v>593</v>
      </c>
      <c r="AU191" s="274" t="s">
        <v>79</v>
      </c>
      <c r="AV191" s="15" t="s">
        <v>77</v>
      </c>
      <c r="AW191" s="15" t="s">
        <v>31</v>
      </c>
      <c r="AX191" s="15" t="s">
        <v>69</v>
      </c>
      <c r="AY191" s="274" t="s">
        <v>150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2015</v>
      </c>
      <c r="G192" s="243"/>
      <c r="H192" s="247">
        <v>35.231999999999999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3" customFormat="1">
      <c r="A193" s="13"/>
      <c r="B193" s="242"/>
      <c r="C193" s="243"/>
      <c r="D193" s="244" t="s">
        <v>593</v>
      </c>
      <c r="E193" s="245" t="s">
        <v>19</v>
      </c>
      <c r="F193" s="246" t="s">
        <v>2016</v>
      </c>
      <c r="G193" s="243"/>
      <c r="H193" s="247">
        <v>7.7279999999999998</v>
      </c>
      <c r="I193" s="248"/>
      <c r="J193" s="243"/>
      <c r="K193" s="243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593</v>
      </c>
      <c r="AU193" s="253" t="s">
        <v>79</v>
      </c>
      <c r="AV193" s="13" t="s">
        <v>79</v>
      </c>
      <c r="AW193" s="13" t="s">
        <v>31</v>
      </c>
      <c r="AX193" s="13" t="s">
        <v>69</v>
      </c>
      <c r="AY193" s="253" t="s">
        <v>150</v>
      </c>
    </row>
    <row r="194" s="13" customFormat="1">
      <c r="A194" s="13"/>
      <c r="B194" s="242"/>
      <c r="C194" s="243"/>
      <c r="D194" s="244" t="s">
        <v>593</v>
      </c>
      <c r="E194" s="245" t="s">
        <v>19</v>
      </c>
      <c r="F194" s="246" t="s">
        <v>2017</v>
      </c>
      <c r="G194" s="243"/>
      <c r="H194" s="247">
        <v>12.42</v>
      </c>
      <c r="I194" s="248"/>
      <c r="J194" s="243"/>
      <c r="K194" s="243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593</v>
      </c>
      <c r="AU194" s="253" t="s">
        <v>79</v>
      </c>
      <c r="AV194" s="13" t="s">
        <v>79</v>
      </c>
      <c r="AW194" s="13" t="s">
        <v>31</v>
      </c>
      <c r="AX194" s="13" t="s">
        <v>69</v>
      </c>
      <c r="AY194" s="253" t="s">
        <v>150</v>
      </c>
    </row>
    <row r="195" s="14" customFormat="1">
      <c r="A195" s="14"/>
      <c r="B195" s="254"/>
      <c r="C195" s="255"/>
      <c r="D195" s="244" t="s">
        <v>593</v>
      </c>
      <c r="E195" s="256" t="s">
        <v>19</v>
      </c>
      <c r="F195" s="257" t="s">
        <v>595</v>
      </c>
      <c r="G195" s="255"/>
      <c r="H195" s="258">
        <v>55.380000000000003</v>
      </c>
      <c r="I195" s="259"/>
      <c r="J195" s="255"/>
      <c r="K195" s="255"/>
      <c r="L195" s="260"/>
      <c r="M195" s="261"/>
      <c r="N195" s="262"/>
      <c r="O195" s="262"/>
      <c r="P195" s="262"/>
      <c r="Q195" s="262"/>
      <c r="R195" s="262"/>
      <c r="S195" s="262"/>
      <c r="T195" s="26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4" t="s">
        <v>593</v>
      </c>
      <c r="AU195" s="264" t="s">
        <v>79</v>
      </c>
      <c r="AV195" s="14" t="s">
        <v>158</v>
      </c>
      <c r="AW195" s="14" t="s">
        <v>31</v>
      </c>
      <c r="AX195" s="14" t="s">
        <v>77</v>
      </c>
      <c r="AY195" s="264" t="s">
        <v>150</v>
      </c>
    </row>
    <row r="196" s="2" customFormat="1" ht="49.05" customHeight="1">
      <c r="A196" s="40"/>
      <c r="B196" s="41"/>
      <c r="C196" s="206" t="s">
        <v>307</v>
      </c>
      <c r="D196" s="206" t="s">
        <v>153</v>
      </c>
      <c r="E196" s="207" t="s">
        <v>261</v>
      </c>
      <c r="F196" s="208" t="s">
        <v>1010</v>
      </c>
      <c r="G196" s="209" t="s">
        <v>258</v>
      </c>
      <c r="H196" s="210">
        <v>498.42000000000002</v>
      </c>
      <c r="I196" s="211"/>
      <c r="J196" s="212">
        <f>ROUND(I196*H196,2)</f>
        <v>0</v>
      </c>
      <c r="K196" s="208" t="s">
        <v>157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158</v>
      </c>
      <c r="AT196" s="217" t="s">
        <v>153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385</v>
      </c>
    </row>
    <row r="197" s="2" customFormat="1">
      <c r="A197" s="40"/>
      <c r="B197" s="41"/>
      <c r="C197" s="42"/>
      <c r="D197" s="219" t="s">
        <v>159</v>
      </c>
      <c r="E197" s="42"/>
      <c r="F197" s="220" t="s">
        <v>263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159</v>
      </c>
      <c r="AU197" s="19" t="s">
        <v>79</v>
      </c>
    </row>
    <row r="198" s="15" customFormat="1">
      <c r="A198" s="15"/>
      <c r="B198" s="265"/>
      <c r="C198" s="266"/>
      <c r="D198" s="244" t="s">
        <v>593</v>
      </c>
      <c r="E198" s="267" t="s">
        <v>19</v>
      </c>
      <c r="F198" s="268" t="s">
        <v>1012</v>
      </c>
      <c r="G198" s="266"/>
      <c r="H198" s="267" t="s">
        <v>19</v>
      </c>
      <c r="I198" s="269"/>
      <c r="J198" s="266"/>
      <c r="K198" s="266"/>
      <c r="L198" s="270"/>
      <c r="M198" s="271"/>
      <c r="N198" s="272"/>
      <c r="O198" s="272"/>
      <c r="P198" s="272"/>
      <c r="Q198" s="272"/>
      <c r="R198" s="272"/>
      <c r="S198" s="272"/>
      <c r="T198" s="273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74" t="s">
        <v>593</v>
      </c>
      <c r="AU198" s="274" t="s">
        <v>79</v>
      </c>
      <c r="AV198" s="15" t="s">
        <v>77</v>
      </c>
      <c r="AW198" s="15" t="s">
        <v>31</v>
      </c>
      <c r="AX198" s="15" t="s">
        <v>69</v>
      </c>
      <c r="AY198" s="274" t="s">
        <v>150</v>
      </c>
    </row>
    <row r="199" s="13" customFormat="1">
      <c r="A199" s="13"/>
      <c r="B199" s="242"/>
      <c r="C199" s="243"/>
      <c r="D199" s="244" t="s">
        <v>593</v>
      </c>
      <c r="E199" s="245" t="s">
        <v>19</v>
      </c>
      <c r="F199" s="246" t="s">
        <v>2015</v>
      </c>
      <c r="G199" s="243"/>
      <c r="H199" s="247">
        <v>35.231999999999999</v>
      </c>
      <c r="I199" s="248"/>
      <c r="J199" s="243"/>
      <c r="K199" s="243"/>
      <c r="L199" s="249"/>
      <c r="M199" s="250"/>
      <c r="N199" s="251"/>
      <c r="O199" s="251"/>
      <c r="P199" s="251"/>
      <c r="Q199" s="251"/>
      <c r="R199" s="251"/>
      <c r="S199" s="251"/>
      <c r="T199" s="25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3" t="s">
        <v>593</v>
      </c>
      <c r="AU199" s="253" t="s">
        <v>79</v>
      </c>
      <c r="AV199" s="13" t="s">
        <v>79</v>
      </c>
      <c r="AW199" s="13" t="s">
        <v>31</v>
      </c>
      <c r="AX199" s="13" t="s">
        <v>69</v>
      </c>
      <c r="AY199" s="253" t="s">
        <v>150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2016</v>
      </c>
      <c r="G200" s="243"/>
      <c r="H200" s="247">
        <v>7.7279999999999998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3" customFormat="1">
      <c r="A201" s="13"/>
      <c r="B201" s="242"/>
      <c r="C201" s="243"/>
      <c r="D201" s="244" t="s">
        <v>593</v>
      </c>
      <c r="E201" s="245" t="s">
        <v>19</v>
      </c>
      <c r="F201" s="246" t="s">
        <v>2017</v>
      </c>
      <c r="G201" s="243"/>
      <c r="H201" s="247">
        <v>12.42</v>
      </c>
      <c r="I201" s="248"/>
      <c r="J201" s="243"/>
      <c r="K201" s="243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593</v>
      </c>
      <c r="AU201" s="253" t="s">
        <v>79</v>
      </c>
      <c r="AV201" s="13" t="s">
        <v>79</v>
      </c>
      <c r="AW201" s="13" t="s">
        <v>31</v>
      </c>
      <c r="AX201" s="13" t="s">
        <v>69</v>
      </c>
      <c r="AY201" s="253" t="s">
        <v>150</v>
      </c>
    </row>
    <row r="202" s="14" customFormat="1">
      <c r="A202" s="14"/>
      <c r="B202" s="254"/>
      <c r="C202" s="255"/>
      <c r="D202" s="244" t="s">
        <v>593</v>
      </c>
      <c r="E202" s="256" t="s">
        <v>19</v>
      </c>
      <c r="F202" s="257" t="s">
        <v>595</v>
      </c>
      <c r="G202" s="255"/>
      <c r="H202" s="258">
        <v>55.380000000000003</v>
      </c>
      <c r="I202" s="259"/>
      <c r="J202" s="255"/>
      <c r="K202" s="255"/>
      <c r="L202" s="260"/>
      <c r="M202" s="261"/>
      <c r="N202" s="262"/>
      <c r="O202" s="262"/>
      <c r="P202" s="262"/>
      <c r="Q202" s="262"/>
      <c r="R202" s="262"/>
      <c r="S202" s="262"/>
      <c r="T202" s="26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4" t="s">
        <v>593</v>
      </c>
      <c r="AU202" s="264" t="s">
        <v>79</v>
      </c>
      <c r="AV202" s="14" t="s">
        <v>158</v>
      </c>
      <c r="AW202" s="14" t="s">
        <v>31</v>
      </c>
      <c r="AX202" s="14" t="s">
        <v>69</v>
      </c>
      <c r="AY202" s="264" t="s">
        <v>150</v>
      </c>
    </row>
    <row r="203" s="13" customFormat="1">
      <c r="A203" s="13"/>
      <c r="B203" s="242"/>
      <c r="C203" s="243"/>
      <c r="D203" s="244" t="s">
        <v>593</v>
      </c>
      <c r="E203" s="245" t="s">
        <v>19</v>
      </c>
      <c r="F203" s="246" t="s">
        <v>2018</v>
      </c>
      <c r="G203" s="243"/>
      <c r="H203" s="247">
        <v>498.42000000000002</v>
      </c>
      <c r="I203" s="248"/>
      <c r="J203" s="243"/>
      <c r="K203" s="243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593</v>
      </c>
      <c r="AU203" s="253" t="s">
        <v>79</v>
      </c>
      <c r="AV203" s="13" t="s">
        <v>79</v>
      </c>
      <c r="AW203" s="13" t="s">
        <v>31</v>
      </c>
      <c r="AX203" s="13" t="s">
        <v>69</v>
      </c>
      <c r="AY203" s="253" t="s">
        <v>150</v>
      </c>
    </row>
    <row r="204" s="14" customFormat="1">
      <c r="A204" s="14"/>
      <c r="B204" s="254"/>
      <c r="C204" s="255"/>
      <c r="D204" s="244" t="s">
        <v>593</v>
      </c>
      <c r="E204" s="256" t="s">
        <v>19</v>
      </c>
      <c r="F204" s="257" t="s">
        <v>595</v>
      </c>
      <c r="G204" s="255"/>
      <c r="H204" s="258">
        <v>498.42000000000002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4" t="s">
        <v>593</v>
      </c>
      <c r="AU204" s="264" t="s">
        <v>79</v>
      </c>
      <c r="AV204" s="14" t="s">
        <v>158</v>
      </c>
      <c r="AW204" s="14" t="s">
        <v>31</v>
      </c>
      <c r="AX204" s="14" t="s">
        <v>77</v>
      </c>
      <c r="AY204" s="264" t="s">
        <v>150</v>
      </c>
    </row>
    <row r="205" s="2" customFormat="1" ht="44.25" customHeight="1">
      <c r="A205" s="40"/>
      <c r="B205" s="41"/>
      <c r="C205" s="206" t="s">
        <v>382</v>
      </c>
      <c r="D205" s="206" t="s">
        <v>153</v>
      </c>
      <c r="E205" s="207" t="s">
        <v>264</v>
      </c>
      <c r="F205" s="208" t="s">
        <v>726</v>
      </c>
      <c r="G205" s="209" t="s">
        <v>258</v>
      </c>
      <c r="H205" s="210">
        <v>35.231999999999999</v>
      </c>
      <c r="I205" s="211"/>
      <c r="J205" s="212">
        <f>ROUND(I205*H205,2)</f>
        <v>0</v>
      </c>
      <c r="K205" s="208" t="s">
        <v>157</v>
      </c>
      <c r="L205" s="46"/>
      <c r="M205" s="213" t="s">
        <v>19</v>
      </c>
      <c r="N205" s="214" t="s">
        <v>40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158</v>
      </c>
      <c r="AT205" s="217" t="s">
        <v>153</v>
      </c>
      <c r="AU205" s="217" t="s">
        <v>79</v>
      </c>
      <c r="AY205" s="19" t="s">
        <v>150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77</v>
      </c>
      <c r="BK205" s="218">
        <f>ROUND(I205*H205,2)</f>
        <v>0</v>
      </c>
      <c r="BL205" s="19" t="s">
        <v>158</v>
      </c>
      <c r="BM205" s="217" t="s">
        <v>388</v>
      </c>
    </row>
    <row r="206" s="2" customFormat="1">
      <c r="A206" s="40"/>
      <c r="B206" s="41"/>
      <c r="C206" s="42"/>
      <c r="D206" s="219" t="s">
        <v>159</v>
      </c>
      <c r="E206" s="42"/>
      <c r="F206" s="220" t="s">
        <v>266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159</v>
      </c>
      <c r="AU206" s="19" t="s">
        <v>79</v>
      </c>
    </row>
    <row r="207" s="13" customFormat="1">
      <c r="A207" s="13"/>
      <c r="B207" s="242"/>
      <c r="C207" s="243"/>
      <c r="D207" s="244" t="s">
        <v>593</v>
      </c>
      <c r="E207" s="245" t="s">
        <v>19</v>
      </c>
      <c r="F207" s="246" t="s">
        <v>2015</v>
      </c>
      <c r="G207" s="243"/>
      <c r="H207" s="247">
        <v>35.231999999999999</v>
      </c>
      <c r="I207" s="248"/>
      <c r="J207" s="243"/>
      <c r="K207" s="243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593</v>
      </c>
      <c r="AU207" s="253" t="s">
        <v>79</v>
      </c>
      <c r="AV207" s="13" t="s">
        <v>79</v>
      </c>
      <c r="AW207" s="13" t="s">
        <v>31</v>
      </c>
      <c r="AX207" s="13" t="s">
        <v>69</v>
      </c>
      <c r="AY207" s="253" t="s">
        <v>150</v>
      </c>
    </row>
    <row r="208" s="14" customFormat="1">
      <c r="A208" s="14"/>
      <c r="B208" s="254"/>
      <c r="C208" s="255"/>
      <c r="D208" s="244" t="s">
        <v>593</v>
      </c>
      <c r="E208" s="256" t="s">
        <v>19</v>
      </c>
      <c r="F208" s="257" t="s">
        <v>595</v>
      </c>
      <c r="G208" s="255"/>
      <c r="H208" s="258">
        <v>35.231999999999999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4" t="s">
        <v>593</v>
      </c>
      <c r="AU208" s="264" t="s">
        <v>79</v>
      </c>
      <c r="AV208" s="14" t="s">
        <v>158</v>
      </c>
      <c r="AW208" s="14" t="s">
        <v>31</v>
      </c>
      <c r="AX208" s="14" t="s">
        <v>77</v>
      </c>
      <c r="AY208" s="264" t="s">
        <v>150</v>
      </c>
    </row>
    <row r="209" s="2" customFormat="1" ht="44.25" customHeight="1">
      <c r="A209" s="40"/>
      <c r="B209" s="41"/>
      <c r="C209" s="206" t="s">
        <v>311</v>
      </c>
      <c r="D209" s="206" t="s">
        <v>153</v>
      </c>
      <c r="E209" s="207" t="s">
        <v>1031</v>
      </c>
      <c r="F209" s="208" t="s">
        <v>1032</v>
      </c>
      <c r="G209" s="209" t="s">
        <v>258</v>
      </c>
      <c r="H209" s="210">
        <v>20.148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393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1034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13" customFormat="1">
      <c r="A211" s="13"/>
      <c r="B211" s="242"/>
      <c r="C211" s="243"/>
      <c r="D211" s="244" t="s">
        <v>593</v>
      </c>
      <c r="E211" s="245" t="s">
        <v>19</v>
      </c>
      <c r="F211" s="246" t="s">
        <v>2016</v>
      </c>
      <c r="G211" s="243"/>
      <c r="H211" s="247">
        <v>7.7279999999999998</v>
      </c>
      <c r="I211" s="248"/>
      <c r="J211" s="243"/>
      <c r="K211" s="243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593</v>
      </c>
      <c r="AU211" s="253" t="s">
        <v>79</v>
      </c>
      <c r="AV211" s="13" t="s">
        <v>79</v>
      </c>
      <c r="AW211" s="13" t="s">
        <v>31</v>
      </c>
      <c r="AX211" s="13" t="s">
        <v>69</v>
      </c>
      <c r="AY211" s="253" t="s">
        <v>150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2017</v>
      </c>
      <c r="G212" s="243"/>
      <c r="H212" s="247">
        <v>12.42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20.148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12" customFormat="1" ht="22.8" customHeight="1">
      <c r="A214" s="12"/>
      <c r="B214" s="190"/>
      <c r="C214" s="191"/>
      <c r="D214" s="192" t="s">
        <v>68</v>
      </c>
      <c r="E214" s="204" t="s">
        <v>1035</v>
      </c>
      <c r="F214" s="204" t="s">
        <v>1036</v>
      </c>
      <c r="G214" s="191"/>
      <c r="H214" s="191"/>
      <c r="I214" s="194"/>
      <c r="J214" s="205">
        <f>BK214</f>
        <v>0</v>
      </c>
      <c r="K214" s="191"/>
      <c r="L214" s="196"/>
      <c r="M214" s="197"/>
      <c r="N214" s="198"/>
      <c r="O214" s="198"/>
      <c r="P214" s="199">
        <f>SUM(P215:P216)</f>
        <v>0</v>
      </c>
      <c r="Q214" s="198"/>
      <c r="R214" s="199">
        <f>SUM(R215:R216)</f>
        <v>0</v>
      </c>
      <c r="S214" s="198"/>
      <c r="T214" s="200">
        <f>SUM(T215:T216)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1" t="s">
        <v>77</v>
      </c>
      <c r="AT214" s="202" t="s">
        <v>68</v>
      </c>
      <c r="AU214" s="202" t="s">
        <v>77</v>
      </c>
      <c r="AY214" s="201" t="s">
        <v>150</v>
      </c>
      <c r="BK214" s="203">
        <f>SUM(BK215:BK216)</f>
        <v>0</v>
      </c>
    </row>
    <row r="215" s="2" customFormat="1" ht="44.25" customHeight="1">
      <c r="A215" s="40"/>
      <c r="B215" s="41"/>
      <c r="C215" s="206" t="s">
        <v>390</v>
      </c>
      <c r="D215" s="206" t="s">
        <v>153</v>
      </c>
      <c r="E215" s="207" t="s">
        <v>1037</v>
      </c>
      <c r="F215" s="208" t="s">
        <v>1038</v>
      </c>
      <c r="G215" s="209" t="s">
        <v>258</v>
      </c>
      <c r="H215" s="210">
        <v>130.67400000000001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</v>
      </c>
      <c r="R215" s="215">
        <f>Q215*H215</f>
        <v>0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397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1040</v>
      </c>
      <c r="G216" s="42"/>
      <c r="H216" s="42"/>
      <c r="I216" s="221"/>
      <c r="J216" s="42"/>
      <c r="K216" s="42"/>
      <c r="L216" s="46"/>
      <c r="M216" s="224"/>
      <c r="N216" s="225"/>
      <c r="O216" s="226"/>
      <c r="P216" s="226"/>
      <c r="Q216" s="226"/>
      <c r="R216" s="226"/>
      <c r="S216" s="226"/>
      <c r="T216" s="22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6.96" customHeight="1">
      <c r="A217" s="4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46"/>
      <c r="M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</row>
  </sheetData>
  <sheetProtection sheet="1" autoFilter="0" formatColumns="0" formatRows="0" objects="1" scenarios="1" spinCount="100000" saltValue="Rw6q7NnEE2eontUUel157f1L3xOv2r4Wve0r8G9XtoKHdBxilrG9tq07JFhIfXsepNSKUyxeNy4VxkvKUqA3Ug==" hashValue="vLPMMXysC68oKnd306Vz9kGiL0/CSS5ejr0MKqSXHSFuaj4tJyqL05EgQtQOJgrmf9LvN+kKUbDs8a+pzBhf/A==" algorithmName="SHA-512" password="CBF1"/>
  <autoFilter ref="C84:K21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11151102"/>
    <hyperlink ref="F91" r:id="rId2" display="https://podminky.urs.cz/item/CS_URS_2024_02/113107163"/>
    <hyperlink ref="F95" r:id="rId3" display="https://podminky.urs.cz/item/CS_URS_2024_02/113154522"/>
    <hyperlink ref="F99" r:id="rId4" display="https://podminky.urs.cz/item/CS_URS_2024_02/113154524"/>
    <hyperlink ref="F103" r:id="rId5" display="https://podminky.urs.cz/item/CS_URS_2024_02/121151113"/>
    <hyperlink ref="F107" r:id="rId6" display="https://podminky.urs.cz/item/CS_URS_2024_02/122251104"/>
    <hyperlink ref="F111" r:id="rId7" display="https://podminky.urs.cz/item/CS_URS_2024_02/162351103"/>
    <hyperlink ref="F113" r:id="rId8" display="https://podminky.urs.cz/item/CS_URS_2024_02/162751117"/>
    <hyperlink ref="F115" r:id="rId9" display="https://podminky.urs.cz/item/CS_URS_2024_02/167151101"/>
    <hyperlink ref="F117" r:id="rId10" display="https://podminky.urs.cz/item/CS_URS_2024_02/171151103"/>
    <hyperlink ref="F122" r:id="rId11" display="https://podminky.urs.cz/item/CS_URS_2024_02/171201231"/>
    <hyperlink ref="F127" r:id="rId12" display="https://podminky.urs.cz/item/CS_URS_2024_02/171251201"/>
    <hyperlink ref="F129" r:id="rId13" display="https://podminky.urs.cz/item/CS_URS_2024_02/181351103"/>
    <hyperlink ref="F133" r:id="rId14" display="https://podminky.urs.cz/item/CS_URS_2024_02/181411131"/>
    <hyperlink ref="F138" r:id="rId15" display="https://podminky.urs.cz/item/CS_URS_2024_02/181951111"/>
    <hyperlink ref="F140" r:id="rId16" display="https://podminky.urs.cz/item/CS_URS_2024_02/181951112"/>
    <hyperlink ref="F144" r:id="rId17" display="https://podminky.urs.cz/item/CS_URS_2024_02/182151111"/>
    <hyperlink ref="F146" r:id="rId18" display="https://podminky.urs.cz/item/CS_URS_2024_02/185804312"/>
    <hyperlink ref="F148" r:id="rId19" display="https://podminky.urs.cz/item/CS_URS_2024_02/185851121"/>
    <hyperlink ref="F150" r:id="rId20" display="https://podminky.urs.cz/item/CS_URS_2024_02/185851129"/>
    <hyperlink ref="F156" r:id="rId21" display="https://podminky.urs.cz/item/CS_URS_2024_02/561081111"/>
    <hyperlink ref="F163" r:id="rId22" display="https://podminky.urs.cz/item/CS_URS_2024_02/564861111"/>
    <hyperlink ref="F167" r:id="rId23" display="https://podminky.urs.cz/item/CS_URS_2024_02/565135111"/>
    <hyperlink ref="F169" r:id="rId24" display="https://podminky.urs.cz/item/CS_URS_2024_02/567122114"/>
    <hyperlink ref="F171" r:id="rId25" display="https://podminky.urs.cz/item/CS_URS_2024_02/569851111"/>
    <hyperlink ref="F173" r:id="rId26" display="https://podminky.urs.cz/item/CS_URS_2024_02/569903311"/>
    <hyperlink ref="F178" r:id="rId27" display="https://podminky.urs.cz/item/CS_URS_2024_02/573231106"/>
    <hyperlink ref="F182" r:id="rId28" display="https://podminky.urs.cz/item/CS_URS_2024_02/577134111"/>
    <hyperlink ref="F184" r:id="rId29" display="https://podminky.urs.cz/item/CS_URS_2024_02/577155112"/>
    <hyperlink ref="F187" r:id="rId30" display="https://podminky.urs.cz/item/CS_URS_2024_02/919735112"/>
    <hyperlink ref="F190" r:id="rId31" display="https://podminky.urs.cz/item/CS_URS_2024_02/997221551"/>
    <hyperlink ref="F197" r:id="rId32" display="https://podminky.urs.cz/item/CS_URS_2024_02/997221579"/>
    <hyperlink ref="F206" r:id="rId33" display="https://podminky.urs.cz/item/CS_URS_2024_02/997221873"/>
    <hyperlink ref="F210" r:id="rId34" display="https://podminky.urs.cz/item/CS_URS_2024_02/997221875"/>
    <hyperlink ref="F216" r:id="rId35" display="https://podminky.urs.cz/item/CS_URS_2024_02/9982251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6"/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9" customWidth="1"/>
    <col min="2" max="2" width="1.667969" style="279" customWidth="1"/>
    <col min="3" max="4" width="5" style="279" customWidth="1"/>
    <col min="5" max="5" width="11.66016" style="279" customWidth="1"/>
    <col min="6" max="6" width="9.160156" style="279" customWidth="1"/>
    <col min="7" max="7" width="5" style="279" customWidth="1"/>
    <col min="8" max="8" width="77.83203" style="279" customWidth="1"/>
    <col min="9" max="10" width="20" style="279" customWidth="1"/>
    <col min="11" max="11" width="1.667969" style="279" customWidth="1"/>
  </cols>
  <sheetData>
    <row r="1" s="1" customFormat="1" ht="37.5" customHeight="1"/>
    <row r="2" s="1" customFormat="1" ht="7.5" customHeight="1">
      <c r="B2" s="280"/>
      <c r="C2" s="281"/>
      <c r="D2" s="281"/>
      <c r="E2" s="281"/>
      <c r="F2" s="281"/>
      <c r="G2" s="281"/>
      <c r="H2" s="281"/>
      <c r="I2" s="281"/>
      <c r="J2" s="281"/>
      <c r="K2" s="282"/>
    </row>
    <row r="3" s="16" customFormat="1" ht="45" customHeight="1">
      <c r="B3" s="283"/>
      <c r="C3" s="284" t="s">
        <v>2019</v>
      </c>
      <c r="D3" s="284"/>
      <c r="E3" s="284"/>
      <c r="F3" s="284"/>
      <c r="G3" s="284"/>
      <c r="H3" s="284"/>
      <c r="I3" s="284"/>
      <c r="J3" s="284"/>
      <c r="K3" s="285"/>
    </row>
    <row r="4" s="1" customFormat="1" ht="25.5" customHeight="1">
      <c r="B4" s="286"/>
      <c r="C4" s="287" t="s">
        <v>2020</v>
      </c>
      <c r="D4" s="287"/>
      <c r="E4" s="287"/>
      <c r="F4" s="287"/>
      <c r="G4" s="287"/>
      <c r="H4" s="287"/>
      <c r="I4" s="287"/>
      <c r="J4" s="287"/>
      <c r="K4" s="288"/>
    </row>
    <row r="5" s="1" customFormat="1" ht="5.25" customHeight="1">
      <c r="B5" s="286"/>
      <c r="C5" s="289"/>
      <c r="D5" s="289"/>
      <c r="E5" s="289"/>
      <c r="F5" s="289"/>
      <c r="G5" s="289"/>
      <c r="H5" s="289"/>
      <c r="I5" s="289"/>
      <c r="J5" s="289"/>
      <c r="K5" s="288"/>
    </row>
    <row r="6" s="1" customFormat="1" ht="15" customHeight="1">
      <c r="B6" s="286"/>
      <c r="C6" s="290" t="s">
        <v>2021</v>
      </c>
      <c r="D6" s="290"/>
      <c r="E6" s="290"/>
      <c r="F6" s="290"/>
      <c r="G6" s="290"/>
      <c r="H6" s="290"/>
      <c r="I6" s="290"/>
      <c r="J6" s="290"/>
      <c r="K6" s="288"/>
    </row>
    <row r="7" s="1" customFormat="1" ht="15" customHeight="1">
      <c r="B7" s="291"/>
      <c r="C7" s="290" t="s">
        <v>2022</v>
      </c>
      <c r="D7" s="290"/>
      <c r="E7" s="290"/>
      <c r="F7" s="290"/>
      <c r="G7" s="290"/>
      <c r="H7" s="290"/>
      <c r="I7" s="290"/>
      <c r="J7" s="290"/>
      <c r="K7" s="288"/>
    </row>
    <row r="8" s="1" customFormat="1" ht="12.75" customHeight="1">
      <c r="B8" s="291"/>
      <c r="C8" s="290"/>
      <c r="D8" s="290"/>
      <c r="E8" s="290"/>
      <c r="F8" s="290"/>
      <c r="G8" s="290"/>
      <c r="H8" s="290"/>
      <c r="I8" s="290"/>
      <c r="J8" s="290"/>
      <c r="K8" s="288"/>
    </row>
    <row r="9" s="1" customFormat="1" ht="15" customHeight="1">
      <c r="B9" s="291"/>
      <c r="C9" s="290" t="s">
        <v>2023</v>
      </c>
      <c r="D9" s="290"/>
      <c r="E9" s="290"/>
      <c r="F9" s="290"/>
      <c r="G9" s="290"/>
      <c r="H9" s="290"/>
      <c r="I9" s="290"/>
      <c r="J9" s="290"/>
      <c r="K9" s="288"/>
    </row>
    <row r="10" s="1" customFormat="1" ht="15" customHeight="1">
      <c r="B10" s="291"/>
      <c r="C10" s="290"/>
      <c r="D10" s="290" t="s">
        <v>2024</v>
      </c>
      <c r="E10" s="290"/>
      <c r="F10" s="290"/>
      <c r="G10" s="290"/>
      <c r="H10" s="290"/>
      <c r="I10" s="290"/>
      <c r="J10" s="290"/>
      <c r="K10" s="288"/>
    </row>
    <row r="11" s="1" customFormat="1" ht="15" customHeight="1">
      <c r="B11" s="291"/>
      <c r="C11" s="292"/>
      <c r="D11" s="290" t="s">
        <v>2025</v>
      </c>
      <c r="E11" s="290"/>
      <c r="F11" s="290"/>
      <c r="G11" s="290"/>
      <c r="H11" s="290"/>
      <c r="I11" s="290"/>
      <c r="J11" s="290"/>
      <c r="K11" s="288"/>
    </row>
    <row r="12" s="1" customFormat="1" ht="15" customHeight="1">
      <c r="B12" s="291"/>
      <c r="C12" s="292"/>
      <c r="D12" s="290"/>
      <c r="E12" s="290"/>
      <c r="F12" s="290"/>
      <c r="G12" s="290"/>
      <c r="H12" s="290"/>
      <c r="I12" s="290"/>
      <c r="J12" s="290"/>
      <c r="K12" s="288"/>
    </row>
    <row r="13" s="1" customFormat="1" ht="15" customHeight="1">
      <c r="B13" s="291"/>
      <c r="C13" s="292"/>
      <c r="D13" s="293" t="s">
        <v>2026</v>
      </c>
      <c r="E13" s="290"/>
      <c r="F13" s="290"/>
      <c r="G13" s="290"/>
      <c r="H13" s="290"/>
      <c r="I13" s="290"/>
      <c r="J13" s="290"/>
      <c r="K13" s="288"/>
    </row>
    <row r="14" s="1" customFormat="1" ht="12.75" customHeight="1">
      <c r="B14" s="291"/>
      <c r="C14" s="292"/>
      <c r="D14" s="292"/>
      <c r="E14" s="292"/>
      <c r="F14" s="292"/>
      <c r="G14" s="292"/>
      <c r="H14" s="292"/>
      <c r="I14" s="292"/>
      <c r="J14" s="292"/>
      <c r="K14" s="288"/>
    </row>
    <row r="15" s="1" customFormat="1" ht="15" customHeight="1">
      <c r="B15" s="291"/>
      <c r="C15" s="292"/>
      <c r="D15" s="290" t="s">
        <v>2027</v>
      </c>
      <c r="E15" s="290"/>
      <c r="F15" s="290"/>
      <c r="G15" s="290"/>
      <c r="H15" s="290"/>
      <c r="I15" s="290"/>
      <c r="J15" s="290"/>
      <c r="K15" s="288"/>
    </row>
    <row r="16" s="1" customFormat="1" ht="15" customHeight="1">
      <c r="B16" s="291"/>
      <c r="C16" s="292"/>
      <c r="D16" s="290" t="s">
        <v>2028</v>
      </c>
      <c r="E16" s="290"/>
      <c r="F16" s="290"/>
      <c r="G16" s="290"/>
      <c r="H16" s="290"/>
      <c r="I16" s="290"/>
      <c r="J16" s="290"/>
      <c r="K16" s="288"/>
    </row>
    <row r="17" s="1" customFormat="1" ht="15" customHeight="1">
      <c r="B17" s="291"/>
      <c r="C17" s="292"/>
      <c r="D17" s="290" t="s">
        <v>2029</v>
      </c>
      <c r="E17" s="290"/>
      <c r="F17" s="290"/>
      <c r="G17" s="290"/>
      <c r="H17" s="290"/>
      <c r="I17" s="290"/>
      <c r="J17" s="290"/>
      <c r="K17" s="288"/>
    </row>
    <row r="18" s="1" customFormat="1" ht="15" customHeight="1">
      <c r="B18" s="291"/>
      <c r="C18" s="292"/>
      <c r="D18" s="292"/>
      <c r="E18" s="294" t="s">
        <v>76</v>
      </c>
      <c r="F18" s="290" t="s">
        <v>2030</v>
      </c>
      <c r="G18" s="290"/>
      <c r="H18" s="290"/>
      <c r="I18" s="290"/>
      <c r="J18" s="290"/>
      <c r="K18" s="288"/>
    </row>
    <row r="19" s="1" customFormat="1" ht="15" customHeight="1">
      <c r="B19" s="291"/>
      <c r="C19" s="292"/>
      <c r="D19" s="292"/>
      <c r="E19" s="294" t="s">
        <v>2031</v>
      </c>
      <c r="F19" s="290" t="s">
        <v>2032</v>
      </c>
      <c r="G19" s="290"/>
      <c r="H19" s="290"/>
      <c r="I19" s="290"/>
      <c r="J19" s="290"/>
      <c r="K19" s="288"/>
    </row>
    <row r="20" s="1" customFormat="1" ht="15" customHeight="1">
      <c r="B20" s="291"/>
      <c r="C20" s="292"/>
      <c r="D20" s="292"/>
      <c r="E20" s="294" t="s">
        <v>2033</v>
      </c>
      <c r="F20" s="290" t="s">
        <v>2034</v>
      </c>
      <c r="G20" s="290"/>
      <c r="H20" s="290"/>
      <c r="I20" s="290"/>
      <c r="J20" s="290"/>
      <c r="K20" s="288"/>
    </row>
    <row r="21" s="1" customFormat="1" ht="15" customHeight="1">
      <c r="B21" s="291"/>
      <c r="C21" s="292"/>
      <c r="D21" s="292"/>
      <c r="E21" s="294" t="s">
        <v>2035</v>
      </c>
      <c r="F21" s="290" t="s">
        <v>2036</v>
      </c>
      <c r="G21" s="290"/>
      <c r="H21" s="290"/>
      <c r="I21" s="290"/>
      <c r="J21" s="290"/>
      <c r="K21" s="288"/>
    </row>
    <row r="22" s="1" customFormat="1" ht="15" customHeight="1">
      <c r="B22" s="291"/>
      <c r="C22" s="292"/>
      <c r="D22" s="292"/>
      <c r="E22" s="294" t="s">
        <v>2037</v>
      </c>
      <c r="F22" s="290" t="s">
        <v>2038</v>
      </c>
      <c r="G22" s="290"/>
      <c r="H22" s="290"/>
      <c r="I22" s="290"/>
      <c r="J22" s="290"/>
      <c r="K22" s="288"/>
    </row>
    <row r="23" s="1" customFormat="1" ht="15" customHeight="1">
      <c r="B23" s="291"/>
      <c r="C23" s="292"/>
      <c r="D23" s="292"/>
      <c r="E23" s="294" t="s">
        <v>2039</v>
      </c>
      <c r="F23" s="290" t="s">
        <v>2040</v>
      </c>
      <c r="G23" s="290"/>
      <c r="H23" s="290"/>
      <c r="I23" s="290"/>
      <c r="J23" s="290"/>
      <c r="K23" s="288"/>
    </row>
    <row r="24" s="1" customFormat="1" ht="12.75" customHeight="1">
      <c r="B24" s="291"/>
      <c r="C24" s="292"/>
      <c r="D24" s="292"/>
      <c r="E24" s="292"/>
      <c r="F24" s="292"/>
      <c r="G24" s="292"/>
      <c r="H24" s="292"/>
      <c r="I24" s="292"/>
      <c r="J24" s="292"/>
      <c r="K24" s="288"/>
    </row>
    <row r="25" s="1" customFormat="1" ht="15" customHeight="1">
      <c r="B25" s="291"/>
      <c r="C25" s="290" t="s">
        <v>2041</v>
      </c>
      <c r="D25" s="290"/>
      <c r="E25" s="290"/>
      <c r="F25" s="290"/>
      <c r="G25" s="290"/>
      <c r="H25" s="290"/>
      <c r="I25" s="290"/>
      <c r="J25" s="290"/>
      <c r="K25" s="288"/>
    </row>
    <row r="26" s="1" customFormat="1" ht="15" customHeight="1">
      <c r="B26" s="291"/>
      <c r="C26" s="290" t="s">
        <v>2042</v>
      </c>
      <c r="D26" s="290"/>
      <c r="E26" s="290"/>
      <c r="F26" s="290"/>
      <c r="G26" s="290"/>
      <c r="H26" s="290"/>
      <c r="I26" s="290"/>
      <c r="J26" s="290"/>
      <c r="K26" s="288"/>
    </row>
    <row r="27" s="1" customFormat="1" ht="15" customHeight="1">
      <c r="B27" s="291"/>
      <c r="C27" s="290"/>
      <c r="D27" s="290" t="s">
        <v>2043</v>
      </c>
      <c r="E27" s="290"/>
      <c r="F27" s="290"/>
      <c r="G27" s="290"/>
      <c r="H27" s="290"/>
      <c r="I27" s="290"/>
      <c r="J27" s="290"/>
      <c r="K27" s="288"/>
    </row>
    <row r="28" s="1" customFormat="1" ht="15" customHeight="1">
      <c r="B28" s="291"/>
      <c r="C28" s="292"/>
      <c r="D28" s="290" t="s">
        <v>2044</v>
      </c>
      <c r="E28" s="290"/>
      <c r="F28" s="290"/>
      <c r="G28" s="290"/>
      <c r="H28" s="290"/>
      <c r="I28" s="290"/>
      <c r="J28" s="290"/>
      <c r="K28" s="288"/>
    </row>
    <row r="29" s="1" customFormat="1" ht="12.75" customHeight="1">
      <c r="B29" s="291"/>
      <c r="C29" s="292"/>
      <c r="D29" s="292"/>
      <c r="E29" s="292"/>
      <c r="F29" s="292"/>
      <c r="G29" s="292"/>
      <c r="H29" s="292"/>
      <c r="I29" s="292"/>
      <c r="J29" s="292"/>
      <c r="K29" s="288"/>
    </row>
    <row r="30" s="1" customFormat="1" ht="15" customHeight="1">
      <c r="B30" s="291"/>
      <c r="C30" s="292"/>
      <c r="D30" s="290" t="s">
        <v>2045</v>
      </c>
      <c r="E30" s="290"/>
      <c r="F30" s="290"/>
      <c r="G30" s="290"/>
      <c r="H30" s="290"/>
      <c r="I30" s="290"/>
      <c r="J30" s="290"/>
      <c r="K30" s="288"/>
    </row>
    <row r="31" s="1" customFormat="1" ht="15" customHeight="1">
      <c r="B31" s="291"/>
      <c r="C31" s="292"/>
      <c r="D31" s="290" t="s">
        <v>2046</v>
      </c>
      <c r="E31" s="290"/>
      <c r="F31" s="290"/>
      <c r="G31" s="290"/>
      <c r="H31" s="290"/>
      <c r="I31" s="290"/>
      <c r="J31" s="290"/>
      <c r="K31" s="288"/>
    </row>
    <row r="32" s="1" customFormat="1" ht="12.75" customHeight="1">
      <c r="B32" s="291"/>
      <c r="C32" s="292"/>
      <c r="D32" s="292"/>
      <c r="E32" s="292"/>
      <c r="F32" s="292"/>
      <c r="G32" s="292"/>
      <c r="H32" s="292"/>
      <c r="I32" s="292"/>
      <c r="J32" s="292"/>
      <c r="K32" s="288"/>
    </row>
    <row r="33" s="1" customFormat="1" ht="15" customHeight="1">
      <c r="B33" s="291"/>
      <c r="C33" s="292"/>
      <c r="D33" s="290" t="s">
        <v>2047</v>
      </c>
      <c r="E33" s="290"/>
      <c r="F33" s="290"/>
      <c r="G33" s="290"/>
      <c r="H33" s="290"/>
      <c r="I33" s="290"/>
      <c r="J33" s="290"/>
      <c r="K33" s="288"/>
    </row>
    <row r="34" s="1" customFormat="1" ht="15" customHeight="1">
      <c r="B34" s="291"/>
      <c r="C34" s="292"/>
      <c r="D34" s="290" t="s">
        <v>2048</v>
      </c>
      <c r="E34" s="290"/>
      <c r="F34" s="290"/>
      <c r="G34" s="290"/>
      <c r="H34" s="290"/>
      <c r="I34" s="290"/>
      <c r="J34" s="290"/>
      <c r="K34" s="288"/>
    </row>
    <row r="35" s="1" customFormat="1" ht="15" customHeight="1">
      <c r="B35" s="291"/>
      <c r="C35" s="292"/>
      <c r="D35" s="290" t="s">
        <v>2049</v>
      </c>
      <c r="E35" s="290"/>
      <c r="F35" s="290"/>
      <c r="G35" s="290"/>
      <c r="H35" s="290"/>
      <c r="I35" s="290"/>
      <c r="J35" s="290"/>
      <c r="K35" s="288"/>
    </row>
    <row r="36" s="1" customFormat="1" ht="15" customHeight="1">
      <c r="B36" s="291"/>
      <c r="C36" s="292"/>
      <c r="D36" s="290"/>
      <c r="E36" s="293" t="s">
        <v>136</v>
      </c>
      <c r="F36" s="290"/>
      <c r="G36" s="290" t="s">
        <v>2050</v>
      </c>
      <c r="H36" s="290"/>
      <c r="I36" s="290"/>
      <c r="J36" s="290"/>
      <c r="K36" s="288"/>
    </row>
    <row r="37" s="1" customFormat="1" ht="30.75" customHeight="1">
      <c r="B37" s="291"/>
      <c r="C37" s="292"/>
      <c r="D37" s="290"/>
      <c r="E37" s="293" t="s">
        <v>2051</v>
      </c>
      <c r="F37" s="290"/>
      <c r="G37" s="290" t="s">
        <v>2052</v>
      </c>
      <c r="H37" s="290"/>
      <c r="I37" s="290"/>
      <c r="J37" s="290"/>
      <c r="K37" s="288"/>
    </row>
    <row r="38" s="1" customFormat="1" ht="15" customHeight="1">
      <c r="B38" s="291"/>
      <c r="C38" s="292"/>
      <c r="D38" s="290"/>
      <c r="E38" s="293" t="s">
        <v>50</v>
      </c>
      <c r="F38" s="290"/>
      <c r="G38" s="290" t="s">
        <v>2053</v>
      </c>
      <c r="H38" s="290"/>
      <c r="I38" s="290"/>
      <c r="J38" s="290"/>
      <c r="K38" s="288"/>
    </row>
    <row r="39" s="1" customFormat="1" ht="15" customHeight="1">
      <c r="B39" s="291"/>
      <c r="C39" s="292"/>
      <c r="D39" s="290"/>
      <c r="E39" s="293" t="s">
        <v>51</v>
      </c>
      <c r="F39" s="290"/>
      <c r="G39" s="290" t="s">
        <v>2054</v>
      </c>
      <c r="H39" s="290"/>
      <c r="I39" s="290"/>
      <c r="J39" s="290"/>
      <c r="K39" s="288"/>
    </row>
    <row r="40" s="1" customFormat="1" ht="15" customHeight="1">
      <c r="B40" s="291"/>
      <c r="C40" s="292"/>
      <c r="D40" s="290"/>
      <c r="E40" s="293" t="s">
        <v>137</v>
      </c>
      <c r="F40" s="290"/>
      <c r="G40" s="290" t="s">
        <v>2055</v>
      </c>
      <c r="H40" s="290"/>
      <c r="I40" s="290"/>
      <c r="J40" s="290"/>
      <c r="K40" s="288"/>
    </row>
    <row r="41" s="1" customFormat="1" ht="15" customHeight="1">
      <c r="B41" s="291"/>
      <c r="C41" s="292"/>
      <c r="D41" s="290"/>
      <c r="E41" s="293" t="s">
        <v>138</v>
      </c>
      <c r="F41" s="290"/>
      <c r="G41" s="290" t="s">
        <v>2056</v>
      </c>
      <c r="H41" s="290"/>
      <c r="I41" s="290"/>
      <c r="J41" s="290"/>
      <c r="K41" s="288"/>
    </row>
    <row r="42" s="1" customFormat="1" ht="15" customHeight="1">
      <c r="B42" s="291"/>
      <c r="C42" s="292"/>
      <c r="D42" s="290"/>
      <c r="E42" s="293" t="s">
        <v>2057</v>
      </c>
      <c r="F42" s="290"/>
      <c r="G42" s="290" t="s">
        <v>2058</v>
      </c>
      <c r="H42" s="290"/>
      <c r="I42" s="290"/>
      <c r="J42" s="290"/>
      <c r="K42" s="288"/>
    </row>
    <row r="43" s="1" customFormat="1" ht="15" customHeight="1">
      <c r="B43" s="291"/>
      <c r="C43" s="292"/>
      <c r="D43" s="290"/>
      <c r="E43" s="293"/>
      <c r="F43" s="290"/>
      <c r="G43" s="290" t="s">
        <v>2059</v>
      </c>
      <c r="H43" s="290"/>
      <c r="I43" s="290"/>
      <c r="J43" s="290"/>
      <c r="K43" s="288"/>
    </row>
    <row r="44" s="1" customFormat="1" ht="15" customHeight="1">
      <c r="B44" s="291"/>
      <c r="C44" s="292"/>
      <c r="D44" s="290"/>
      <c r="E44" s="293" t="s">
        <v>2060</v>
      </c>
      <c r="F44" s="290"/>
      <c r="G44" s="290" t="s">
        <v>2061</v>
      </c>
      <c r="H44" s="290"/>
      <c r="I44" s="290"/>
      <c r="J44" s="290"/>
      <c r="K44" s="288"/>
    </row>
    <row r="45" s="1" customFormat="1" ht="15" customHeight="1">
      <c r="B45" s="291"/>
      <c r="C45" s="292"/>
      <c r="D45" s="290"/>
      <c r="E45" s="293" t="s">
        <v>140</v>
      </c>
      <c r="F45" s="290"/>
      <c r="G45" s="290" t="s">
        <v>2062</v>
      </c>
      <c r="H45" s="290"/>
      <c r="I45" s="290"/>
      <c r="J45" s="290"/>
      <c r="K45" s="288"/>
    </row>
    <row r="46" s="1" customFormat="1" ht="12.75" customHeight="1">
      <c r="B46" s="291"/>
      <c r="C46" s="292"/>
      <c r="D46" s="290"/>
      <c r="E46" s="290"/>
      <c r="F46" s="290"/>
      <c r="G46" s="290"/>
      <c r="H46" s="290"/>
      <c r="I46" s="290"/>
      <c r="J46" s="290"/>
      <c r="K46" s="288"/>
    </row>
    <row r="47" s="1" customFormat="1" ht="15" customHeight="1">
      <c r="B47" s="291"/>
      <c r="C47" s="292"/>
      <c r="D47" s="290" t="s">
        <v>2063</v>
      </c>
      <c r="E47" s="290"/>
      <c r="F47" s="290"/>
      <c r="G47" s="290"/>
      <c r="H47" s="290"/>
      <c r="I47" s="290"/>
      <c r="J47" s="290"/>
      <c r="K47" s="288"/>
    </row>
    <row r="48" s="1" customFormat="1" ht="15" customHeight="1">
      <c r="B48" s="291"/>
      <c r="C48" s="292"/>
      <c r="D48" s="292"/>
      <c r="E48" s="290" t="s">
        <v>2064</v>
      </c>
      <c r="F48" s="290"/>
      <c r="G48" s="290"/>
      <c r="H48" s="290"/>
      <c r="I48" s="290"/>
      <c r="J48" s="290"/>
      <c r="K48" s="288"/>
    </row>
    <row r="49" s="1" customFormat="1" ht="15" customHeight="1">
      <c r="B49" s="291"/>
      <c r="C49" s="292"/>
      <c r="D49" s="292"/>
      <c r="E49" s="290" t="s">
        <v>2065</v>
      </c>
      <c r="F49" s="290"/>
      <c r="G49" s="290"/>
      <c r="H49" s="290"/>
      <c r="I49" s="290"/>
      <c r="J49" s="290"/>
      <c r="K49" s="288"/>
    </row>
    <row r="50" s="1" customFormat="1" ht="15" customHeight="1">
      <c r="B50" s="291"/>
      <c r="C50" s="292"/>
      <c r="D50" s="292"/>
      <c r="E50" s="290" t="s">
        <v>2066</v>
      </c>
      <c r="F50" s="290"/>
      <c r="G50" s="290"/>
      <c r="H50" s="290"/>
      <c r="I50" s="290"/>
      <c r="J50" s="290"/>
      <c r="K50" s="288"/>
    </row>
    <row r="51" s="1" customFormat="1" ht="15" customHeight="1">
      <c r="B51" s="291"/>
      <c r="C51" s="292"/>
      <c r="D51" s="290" t="s">
        <v>2067</v>
      </c>
      <c r="E51" s="290"/>
      <c r="F51" s="290"/>
      <c r="G51" s="290"/>
      <c r="H51" s="290"/>
      <c r="I51" s="290"/>
      <c r="J51" s="290"/>
      <c r="K51" s="288"/>
    </row>
    <row r="52" s="1" customFormat="1" ht="25.5" customHeight="1">
      <c r="B52" s="286"/>
      <c r="C52" s="287" t="s">
        <v>2068</v>
      </c>
      <c r="D52" s="287"/>
      <c r="E52" s="287"/>
      <c r="F52" s="287"/>
      <c r="G52" s="287"/>
      <c r="H52" s="287"/>
      <c r="I52" s="287"/>
      <c r="J52" s="287"/>
      <c r="K52" s="288"/>
    </row>
    <row r="53" s="1" customFormat="1" ht="5.25" customHeight="1">
      <c r="B53" s="286"/>
      <c r="C53" s="289"/>
      <c r="D53" s="289"/>
      <c r="E53" s="289"/>
      <c r="F53" s="289"/>
      <c r="G53" s="289"/>
      <c r="H53" s="289"/>
      <c r="I53" s="289"/>
      <c r="J53" s="289"/>
      <c r="K53" s="288"/>
    </row>
    <row r="54" s="1" customFormat="1" ht="15" customHeight="1">
      <c r="B54" s="286"/>
      <c r="C54" s="290" t="s">
        <v>2069</v>
      </c>
      <c r="D54" s="290"/>
      <c r="E54" s="290"/>
      <c r="F54" s="290"/>
      <c r="G54" s="290"/>
      <c r="H54" s="290"/>
      <c r="I54" s="290"/>
      <c r="J54" s="290"/>
      <c r="K54" s="288"/>
    </row>
    <row r="55" s="1" customFormat="1" ht="15" customHeight="1">
      <c r="B55" s="286"/>
      <c r="C55" s="290" t="s">
        <v>2070</v>
      </c>
      <c r="D55" s="290"/>
      <c r="E55" s="290"/>
      <c r="F55" s="290"/>
      <c r="G55" s="290"/>
      <c r="H55" s="290"/>
      <c r="I55" s="290"/>
      <c r="J55" s="290"/>
      <c r="K55" s="288"/>
    </row>
    <row r="56" s="1" customFormat="1" ht="12.75" customHeight="1">
      <c r="B56" s="286"/>
      <c r="C56" s="290"/>
      <c r="D56" s="290"/>
      <c r="E56" s="290"/>
      <c r="F56" s="290"/>
      <c r="G56" s="290"/>
      <c r="H56" s="290"/>
      <c r="I56" s="290"/>
      <c r="J56" s="290"/>
      <c r="K56" s="288"/>
    </row>
    <row r="57" s="1" customFormat="1" ht="15" customHeight="1">
      <c r="B57" s="286"/>
      <c r="C57" s="290" t="s">
        <v>2071</v>
      </c>
      <c r="D57" s="290"/>
      <c r="E57" s="290"/>
      <c r="F57" s="290"/>
      <c r="G57" s="290"/>
      <c r="H57" s="290"/>
      <c r="I57" s="290"/>
      <c r="J57" s="290"/>
      <c r="K57" s="288"/>
    </row>
    <row r="58" s="1" customFormat="1" ht="15" customHeight="1">
      <c r="B58" s="286"/>
      <c r="C58" s="292"/>
      <c r="D58" s="290" t="s">
        <v>2072</v>
      </c>
      <c r="E58" s="290"/>
      <c r="F58" s="290"/>
      <c r="G58" s="290"/>
      <c r="H58" s="290"/>
      <c r="I58" s="290"/>
      <c r="J58" s="290"/>
      <c r="K58" s="288"/>
    </row>
    <row r="59" s="1" customFormat="1" ht="15" customHeight="1">
      <c r="B59" s="286"/>
      <c r="C59" s="292"/>
      <c r="D59" s="290" t="s">
        <v>2073</v>
      </c>
      <c r="E59" s="290"/>
      <c r="F59" s="290"/>
      <c r="G59" s="290"/>
      <c r="H59" s="290"/>
      <c r="I59" s="290"/>
      <c r="J59" s="290"/>
      <c r="K59" s="288"/>
    </row>
    <row r="60" s="1" customFormat="1" ht="15" customHeight="1">
      <c r="B60" s="286"/>
      <c r="C60" s="292"/>
      <c r="D60" s="290" t="s">
        <v>2074</v>
      </c>
      <c r="E60" s="290"/>
      <c r="F60" s="290"/>
      <c r="G60" s="290"/>
      <c r="H60" s="290"/>
      <c r="I60" s="290"/>
      <c r="J60" s="290"/>
      <c r="K60" s="288"/>
    </row>
    <row r="61" s="1" customFormat="1" ht="15" customHeight="1">
      <c r="B61" s="286"/>
      <c r="C61" s="292"/>
      <c r="D61" s="290" t="s">
        <v>2075</v>
      </c>
      <c r="E61" s="290"/>
      <c r="F61" s="290"/>
      <c r="G61" s="290"/>
      <c r="H61" s="290"/>
      <c r="I61" s="290"/>
      <c r="J61" s="290"/>
      <c r="K61" s="288"/>
    </row>
    <row r="62" s="1" customFormat="1" ht="15" customHeight="1">
      <c r="B62" s="286"/>
      <c r="C62" s="292"/>
      <c r="D62" s="295" t="s">
        <v>2076</v>
      </c>
      <c r="E62" s="295"/>
      <c r="F62" s="295"/>
      <c r="G62" s="295"/>
      <c r="H62" s="295"/>
      <c r="I62" s="295"/>
      <c r="J62" s="295"/>
      <c r="K62" s="288"/>
    </row>
    <row r="63" s="1" customFormat="1" ht="15" customHeight="1">
      <c r="B63" s="286"/>
      <c r="C63" s="292"/>
      <c r="D63" s="290" t="s">
        <v>2077</v>
      </c>
      <c r="E63" s="290"/>
      <c r="F63" s="290"/>
      <c r="G63" s="290"/>
      <c r="H63" s="290"/>
      <c r="I63" s="290"/>
      <c r="J63" s="290"/>
      <c r="K63" s="288"/>
    </row>
    <row r="64" s="1" customFormat="1" ht="12.75" customHeight="1">
      <c r="B64" s="286"/>
      <c r="C64" s="292"/>
      <c r="D64" s="292"/>
      <c r="E64" s="296"/>
      <c r="F64" s="292"/>
      <c r="G64" s="292"/>
      <c r="H64" s="292"/>
      <c r="I64" s="292"/>
      <c r="J64" s="292"/>
      <c r="K64" s="288"/>
    </row>
    <row r="65" s="1" customFormat="1" ht="15" customHeight="1">
      <c r="B65" s="286"/>
      <c r="C65" s="292"/>
      <c r="D65" s="290" t="s">
        <v>2078</v>
      </c>
      <c r="E65" s="290"/>
      <c r="F65" s="290"/>
      <c r="G65" s="290"/>
      <c r="H65" s="290"/>
      <c r="I65" s="290"/>
      <c r="J65" s="290"/>
      <c r="K65" s="288"/>
    </row>
    <row r="66" s="1" customFormat="1" ht="15" customHeight="1">
      <c r="B66" s="286"/>
      <c r="C66" s="292"/>
      <c r="D66" s="295" t="s">
        <v>2079</v>
      </c>
      <c r="E66" s="295"/>
      <c r="F66" s="295"/>
      <c r="G66" s="295"/>
      <c r="H66" s="295"/>
      <c r="I66" s="295"/>
      <c r="J66" s="295"/>
      <c r="K66" s="288"/>
    </row>
    <row r="67" s="1" customFormat="1" ht="15" customHeight="1">
      <c r="B67" s="286"/>
      <c r="C67" s="292"/>
      <c r="D67" s="290" t="s">
        <v>2080</v>
      </c>
      <c r="E67" s="290"/>
      <c r="F67" s="290"/>
      <c r="G67" s="290"/>
      <c r="H67" s="290"/>
      <c r="I67" s="290"/>
      <c r="J67" s="290"/>
      <c r="K67" s="288"/>
    </row>
    <row r="68" s="1" customFormat="1" ht="15" customHeight="1">
      <c r="B68" s="286"/>
      <c r="C68" s="292"/>
      <c r="D68" s="290" t="s">
        <v>2081</v>
      </c>
      <c r="E68" s="290"/>
      <c r="F68" s="290"/>
      <c r="G68" s="290"/>
      <c r="H68" s="290"/>
      <c r="I68" s="290"/>
      <c r="J68" s="290"/>
      <c r="K68" s="288"/>
    </row>
    <row r="69" s="1" customFormat="1" ht="15" customHeight="1">
      <c r="B69" s="286"/>
      <c r="C69" s="292"/>
      <c r="D69" s="290" t="s">
        <v>2082</v>
      </c>
      <c r="E69" s="290"/>
      <c r="F69" s="290"/>
      <c r="G69" s="290"/>
      <c r="H69" s="290"/>
      <c r="I69" s="290"/>
      <c r="J69" s="290"/>
      <c r="K69" s="288"/>
    </row>
    <row r="70" s="1" customFormat="1" ht="15" customHeight="1">
      <c r="B70" s="286"/>
      <c r="C70" s="292"/>
      <c r="D70" s="290" t="s">
        <v>2083</v>
      </c>
      <c r="E70" s="290"/>
      <c r="F70" s="290"/>
      <c r="G70" s="290"/>
      <c r="H70" s="290"/>
      <c r="I70" s="290"/>
      <c r="J70" s="290"/>
      <c r="K70" s="288"/>
    </row>
    <row r="71" s="1" customFormat="1" ht="12.75" customHeight="1">
      <c r="B71" s="297"/>
      <c r="C71" s="298"/>
      <c r="D71" s="298"/>
      <c r="E71" s="298"/>
      <c r="F71" s="298"/>
      <c r="G71" s="298"/>
      <c r="H71" s="298"/>
      <c r="I71" s="298"/>
      <c r="J71" s="298"/>
      <c r="K71" s="299"/>
    </row>
    <row r="72" s="1" customFormat="1" ht="18.75" customHeight="1">
      <c r="B72" s="300"/>
      <c r="C72" s="300"/>
      <c r="D72" s="300"/>
      <c r="E72" s="300"/>
      <c r="F72" s="300"/>
      <c r="G72" s="300"/>
      <c r="H72" s="300"/>
      <c r="I72" s="300"/>
      <c r="J72" s="300"/>
      <c r="K72" s="301"/>
    </row>
    <row r="73" s="1" customFormat="1" ht="18.75" customHeight="1">
      <c r="B73" s="301"/>
      <c r="C73" s="301"/>
      <c r="D73" s="301"/>
      <c r="E73" s="301"/>
      <c r="F73" s="301"/>
      <c r="G73" s="301"/>
      <c r="H73" s="301"/>
      <c r="I73" s="301"/>
      <c r="J73" s="301"/>
      <c r="K73" s="301"/>
    </row>
    <row r="74" s="1" customFormat="1" ht="7.5" customHeight="1">
      <c r="B74" s="302"/>
      <c r="C74" s="303"/>
      <c r="D74" s="303"/>
      <c r="E74" s="303"/>
      <c r="F74" s="303"/>
      <c r="G74" s="303"/>
      <c r="H74" s="303"/>
      <c r="I74" s="303"/>
      <c r="J74" s="303"/>
      <c r="K74" s="304"/>
    </row>
    <row r="75" s="1" customFormat="1" ht="45" customHeight="1">
      <c r="B75" s="305"/>
      <c r="C75" s="306" t="s">
        <v>2084</v>
      </c>
      <c r="D75" s="306"/>
      <c r="E75" s="306"/>
      <c r="F75" s="306"/>
      <c r="G75" s="306"/>
      <c r="H75" s="306"/>
      <c r="I75" s="306"/>
      <c r="J75" s="306"/>
      <c r="K75" s="307"/>
    </row>
    <row r="76" s="1" customFormat="1" ht="17.25" customHeight="1">
      <c r="B76" s="305"/>
      <c r="C76" s="308" t="s">
        <v>2085</v>
      </c>
      <c r="D76" s="308"/>
      <c r="E76" s="308"/>
      <c r="F76" s="308" t="s">
        <v>2086</v>
      </c>
      <c r="G76" s="309"/>
      <c r="H76" s="308" t="s">
        <v>51</v>
      </c>
      <c r="I76" s="308" t="s">
        <v>54</v>
      </c>
      <c r="J76" s="308" t="s">
        <v>2087</v>
      </c>
      <c r="K76" s="307"/>
    </row>
    <row r="77" s="1" customFormat="1" ht="17.25" customHeight="1">
      <c r="B77" s="305"/>
      <c r="C77" s="310" t="s">
        <v>2088</v>
      </c>
      <c r="D77" s="310"/>
      <c r="E77" s="310"/>
      <c r="F77" s="311" t="s">
        <v>2089</v>
      </c>
      <c r="G77" s="312"/>
      <c r="H77" s="310"/>
      <c r="I77" s="310"/>
      <c r="J77" s="310" t="s">
        <v>2090</v>
      </c>
      <c r="K77" s="307"/>
    </row>
    <row r="78" s="1" customFormat="1" ht="5.25" customHeight="1">
      <c r="B78" s="305"/>
      <c r="C78" s="313"/>
      <c r="D78" s="313"/>
      <c r="E78" s="313"/>
      <c r="F78" s="313"/>
      <c r="G78" s="314"/>
      <c r="H78" s="313"/>
      <c r="I78" s="313"/>
      <c r="J78" s="313"/>
      <c r="K78" s="307"/>
    </row>
    <row r="79" s="1" customFormat="1" ht="15" customHeight="1">
      <c r="B79" s="305"/>
      <c r="C79" s="293" t="s">
        <v>50</v>
      </c>
      <c r="D79" s="315"/>
      <c r="E79" s="315"/>
      <c r="F79" s="316" t="s">
        <v>2091</v>
      </c>
      <c r="G79" s="317"/>
      <c r="H79" s="293" t="s">
        <v>2092</v>
      </c>
      <c r="I79" s="293" t="s">
        <v>2093</v>
      </c>
      <c r="J79" s="293">
        <v>20</v>
      </c>
      <c r="K79" s="307"/>
    </row>
    <row r="80" s="1" customFormat="1" ht="15" customHeight="1">
      <c r="B80" s="305"/>
      <c r="C80" s="293" t="s">
        <v>2094</v>
      </c>
      <c r="D80" s="293"/>
      <c r="E80" s="293"/>
      <c r="F80" s="316" t="s">
        <v>2091</v>
      </c>
      <c r="G80" s="317"/>
      <c r="H80" s="293" t="s">
        <v>2095</v>
      </c>
      <c r="I80" s="293" t="s">
        <v>2093</v>
      </c>
      <c r="J80" s="293">
        <v>120</v>
      </c>
      <c r="K80" s="307"/>
    </row>
    <row r="81" s="1" customFormat="1" ht="15" customHeight="1">
      <c r="B81" s="318"/>
      <c r="C81" s="293" t="s">
        <v>2096</v>
      </c>
      <c r="D81" s="293"/>
      <c r="E81" s="293"/>
      <c r="F81" s="316" t="s">
        <v>2097</v>
      </c>
      <c r="G81" s="317"/>
      <c r="H81" s="293" t="s">
        <v>2098</v>
      </c>
      <c r="I81" s="293" t="s">
        <v>2093</v>
      </c>
      <c r="J81" s="293">
        <v>50</v>
      </c>
      <c r="K81" s="307"/>
    </row>
    <row r="82" s="1" customFormat="1" ht="15" customHeight="1">
      <c r="B82" s="318"/>
      <c r="C82" s="293" t="s">
        <v>2099</v>
      </c>
      <c r="D82" s="293"/>
      <c r="E82" s="293"/>
      <c r="F82" s="316" t="s">
        <v>2091</v>
      </c>
      <c r="G82" s="317"/>
      <c r="H82" s="293" t="s">
        <v>2100</v>
      </c>
      <c r="I82" s="293" t="s">
        <v>2101</v>
      </c>
      <c r="J82" s="293"/>
      <c r="K82" s="307"/>
    </row>
    <row r="83" s="1" customFormat="1" ht="15" customHeight="1">
      <c r="B83" s="318"/>
      <c r="C83" s="319" t="s">
        <v>2102</v>
      </c>
      <c r="D83" s="319"/>
      <c r="E83" s="319"/>
      <c r="F83" s="320" t="s">
        <v>2097</v>
      </c>
      <c r="G83" s="319"/>
      <c r="H83" s="319" t="s">
        <v>2103</v>
      </c>
      <c r="I83" s="319" t="s">
        <v>2093</v>
      </c>
      <c r="J83" s="319">
        <v>15</v>
      </c>
      <c r="K83" s="307"/>
    </row>
    <row r="84" s="1" customFormat="1" ht="15" customHeight="1">
      <c r="B84" s="318"/>
      <c r="C84" s="319" t="s">
        <v>2104</v>
      </c>
      <c r="D84" s="319"/>
      <c r="E84" s="319"/>
      <c r="F84" s="320" t="s">
        <v>2097</v>
      </c>
      <c r="G84" s="319"/>
      <c r="H84" s="319" t="s">
        <v>2105</v>
      </c>
      <c r="I84" s="319" t="s">
        <v>2093</v>
      </c>
      <c r="J84" s="319">
        <v>15</v>
      </c>
      <c r="K84" s="307"/>
    </row>
    <row r="85" s="1" customFormat="1" ht="15" customHeight="1">
      <c r="B85" s="318"/>
      <c r="C85" s="319" t="s">
        <v>2106</v>
      </c>
      <c r="D85" s="319"/>
      <c r="E85" s="319"/>
      <c r="F85" s="320" t="s">
        <v>2097</v>
      </c>
      <c r="G85" s="319"/>
      <c r="H85" s="319" t="s">
        <v>2107</v>
      </c>
      <c r="I85" s="319" t="s">
        <v>2093</v>
      </c>
      <c r="J85" s="319">
        <v>20</v>
      </c>
      <c r="K85" s="307"/>
    </row>
    <row r="86" s="1" customFormat="1" ht="15" customHeight="1">
      <c r="B86" s="318"/>
      <c r="C86" s="319" t="s">
        <v>2108</v>
      </c>
      <c r="D86" s="319"/>
      <c r="E86" s="319"/>
      <c r="F86" s="320" t="s">
        <v>2097</v>
      </c>
      <c r="G86" s="319"/>
      <c r="H86" s="319" t="s">
        <v>2109</v>
      </c>
      <c r="I86" s="319" t="s">
        <v>2093</v>
      </c>
      <c r="J86" s="319">
        <v>20</v>
      </c>
      <c r="K86" s="307"/>
    </row>
    <row r="87" s="1" customFormat="1" ht="15" customHeight="1">
      <c r="B87" s="318"/>
      <c r="C87" s="293" t="s">
        <v>2110</v>
      </c>
      <c r="D87" s="293"/>
      <c r="E87" s="293"/>
      <c r="F87" s="316" t="s">
        <v>2097</v>
      </c>
      <c r="G87" s="317"/>
      <c r="H87" s="293" t="s">
        <v>2111</v>
      </c>
      <c r="I87" s="293" t="s">
        <v>2093</v>
      </c>
      <c r="J87" s="293">
        <v>50</v>
      </c>
      <c r="K87" s="307"/>
    </row>
    <row r="88" s="1" customFormat="1" ht="15" customHeight="1">
      <c r="B88" s="318"/>
      <c r="C88" s="293" t="s">
        <v>2112</v>
      </c>
      <c r="D88" s="293"/>
      <c r="E88" s="293"/>
      <c r="F88" s="316" t="s">
        <v>2097</v>
      </c>
      <c r="G88" s="317"/>
      <c r="H88" s="293" t="s">
        <v>2113</v>
      </c>
      <c r="I88" s="293" t="s">
        <v>2093</v>
      </c>
      <c r="J88" s="293">
        <v>20</v>
      </c>
      <c r="K88" s="307"/>
    </row>
    <row r="89" s="1" customFormat="1" ht="15" customHeight="1">
      <c r="B89" s="318"/>
      <c r="C89" s="293" t="s">
        <v>2114</v>
      </c>
      <c r="D89" s="293"/>
      <c r="E89" s="293"/>
      <c r="F89" s="316" t="s">
        <v>2097</v>
      </c>
      <c r="G89" s="317"/>
      <c r="H89" s="293" t="s">
        <v>2115</v>
      </c>
      <c r="I89" s="293" t="s">
        <v>2093</v>
      </c>
      <c r="J89" s="293">
        <v>20</v>
      </c>
      <c r="K89" s="307"/>
    </row>
    <row r="90" s="1" customFormat="1" ht="15" customHeight="1">
      <c r="B90" s="318"/>
      <c r="C90" s="293" t="s">
        <v>2116</v>
      </c>
      <c r="D90" s="293"/>
      <c r="E90" s="293"/>
      <c r="F90" s="316" t="s">
        <v>2097</v>
      </c>
      <c r="G90" s="317"/>
      <c r="H90" s="293" t="s">
        <v>2117</v>
      </c>
      <c r="I90" s="293" t="s">
        <v>2093</v>
      </c>
      <c r="J90" s="293">
        <v>50</v>
      </c>
      <c r="K90" s="307"/>
    </row>
    <row r="91" s="1" customFormat="1" ht="15" customHeight="1">
      <c r="B91" s="318"/>
      <c r="C91" s="293" t="s">
        <v>2118</v>
      </c>
      <c r="D91" s="293"/>
      <c r="E91" s="293"/>
      <c r="F91" s="316" t="s">
        <v>2097</v>
      </c>
      <c r="G91" s="317"/>
      <c r="H91" s="293" t="s">
        <v>2118</v>
      </c>
      <c r="I91" s="293" t="s">
        <v>2093</v>
      </c>
      <c r="J91" s="293">
        <v>50</v>
      </c>
      <c r="K91" s="307"/>
    </row>
    <row r="92" s="1" customFormat="1" ht="15" customHeight="1">
      <c r="B92" s="318"/>
      <c r="C92" s="293" t="s">
        <v>2119</v>
      </c>
      <c r="D92" s="293"/>
      <c r="E92" s="293"/>
      <c r="F92" s="316" t="s">
        <v>2097</v>
      </c>
      <c r="G92" s="317"/>
      <c r="H92" s="293" t="s">
        <v>2120</v>
      </c>
      <c r="I92" s="293" t="s">
        <v>2093</v>
      </c>
      <c r="J92" s="293">
        <v>255</v>
      </c>
      <c r="K92" s="307"/>
    </row>
    <row r="93" s="1" customFormat="1" ht="15" customHeight="1">
      <c r="B93" s="318"/>
      <c r="C93" s="293" t="s">
        <v>2121</v>
      </c>
      <c r="D93" s="293"/>
      <c r="E93" s="293"/>
      <c r="F93" s="316" t="s">
        <v>2091</v>
      </c>
      <c r="G93" s="317"/>
      <c r="H93" s="293" t="s">
        <v>2122</v>
      </c>
      <c r="I93" s="293" t="s">
        <v>2123</v>
      </c>
      <c r="J93" s="293"/>
      <c r="K93" s="307"/>
    </row>
    <row r="94" s="1" customFormat="1" ht="15" customHeight="1">
      <c r="B94" s="318"/>
      <c r="C94" s="293" t="s">
        <v>2124</v>
      </c>
      <c r="D94" s="293"/>
      <c r="E94" s="293"/>
      <c r="F94" s="316" t="s">
        <v>2091</v>
      </c>
      <c r="G94" s="317"/>
      <c r="H94" s="293" t="s">
        <v>2125</v>
      </c>
      <c r="I94" s="293" t="s">
        <v>2126</v>
      </c>
      <c r="J94" s="293"/>
      <c r="K94" s="307"/>
    </row>
    <row r="95" s="1" customFormat="1" ht="15" customHeight="1">
      <c r="B95" s="318"/>
      <c r="C95" s="293" t="s">
        <v>2127</v>
      </c>
      <c r="D95" s="293"/>
      <c r="E95" s="293"/>
      <c r="F95" s="316" t="s">
        <v>2091</v>
      </c>
      <c r="G95" s="317"/>
      <c r="H95" s="293" t="s">
        <v>2127</v>
      </c>
      <c r="I95" s="293" t="s">
        <v>2126</v>
      </c>
      <c r="J95" s="293"/>
      <c r="K95" s="307"/>
    </row>
    <row r="96" s="1" customFormat="1" ht="15" customHeight="1">
      <c r="B96" s="318"/>
      <c r="C96" s="293" t="s">
        <v>35</v>
      </c>
      <c r="D96" s="293"/>
      <c r="E96" s="293"/>
      <c r="F96" s="316" t="s">
        <v>2091</v>
      </c>
      <c r="G96" s="317"/>
      <c r="H96" s="293" t="s">
        <v>2128</v>
      </c>
      <c r="I96" s="293" t="s">
        <v>2126</v>
      </c>
      <c r="J96" s="293"/>
      <c r="K96" s="307"/>
    </row>
    <row r="97" s="1" customFormat="1" ht="15" customHeight="1">
      <c r="B97" s="318"/>
      <c r="C97" s="293" t="s">
        <v>45</v>
      </c>
      <c r="D97" s="293"/>
      <c r="E97" s="293"/>
      <c r="F97" s="316" t="s">
        <v>2091</v>
      </c>
      <c r="G97" s="317"/>
      <c r="H97" s="293" t="s">
        <v>2129</v>
      </c>
      <c r="I97" s="293" t="s">
        <v>2126</v>
      </c>
      <c r="J97" s="293"/>
      <c r="K97" s="307"/>
    </row>
    <row r="98" s="1" customFormat="1" ht="15" customHeight="1">
      <c r="B98" s="321"/>
      <c r="C98" s="322"/>
      <c r="D98" s="322"/>
      <c r="E98" s="322"/>
      <c r="F98" s="322"/>
      <c r="G98" s="322"/>
      <c r="H98" s="322"/>
      <c r="I98" s="322"/>
      <c r="J98" s="322"/>
      <c r="K98" s="323"/>
    </row>
    <row r="99" s="1" customFormat="1" ht="18.75" customHeight="1">
      <c r="B99" s="324"/>
      <c r="C99" s="325"/>
      <c r="D99" s="325"/>
      <c r="E99" s="325"/>
      <c r="F99" s="325"/>
      <c r="G99" s="325"/>
      <c r="H99" s="325"/>
      <c r="I99" s="325"/>
      <c r="J99" s="325"/>
      <c r="K99" s="324"/>
    </row>
    <row r="100" s="1" customFormat="1" ht="18.75" customHeight="1">
      <c r="B100" s="301"/>
      <c r="C100" s="301"/>
      <c r="D100" s="301"/>
      <c r="E100" s="301"/>
      <c r="F100" s="301"/>
      <c r="G100" s="301"/>
      <c r="H100" s="301"/>
      <c r="I100" s="301"/>
      <c r="J100" s="301"/>
      <c r="K100" s="301"/>
    </row>
    <row r="101" s="1" customFormat="1" ht="7.5" customHeight="1">
      <c r="B101" s="302"/>
      <c r="C101" s="303"/>
      <c r="D101" s="303"/>
      <c r="E101" s="303"/>
      <c r="F101" s="303"/>
      <c r="G101" s="303"/>
      <c r="H101" s="303"/>
      <c r="I101" s="303"/>
      <c r="J101" s="303"/>
      <c r="K101" s="304"/>
    </row>
    <row r="102" s="1" customFormat="1" ht="45" customHeight="1">
      <c r="B102" s="305"/>
      <c r="C102" s="306" t="s">
        <v>2130</v>
      </c>
      <c r="D102" s="306"/>
      <c r="E102" s="306"/>
      <c r="F102" s="306"/>
      <c r="G102" s="306"/>
      <c r="H102" s="306"/>
      <c r="I102" s="306"/>
      <c r="J102" s="306"/>
      <c r="K102" s="307"/>
    </row>
    <row r="103" s="1" customFormat="1" ht="17.25" customHeight="1">
      <c r="B103" s="305"/>
      <c r="C103" s="308" t="s">
        <v>2085</v>
      </c>
      <c r="D103" s="308"/>
      <c r="E103" s="308"/>
      <c r="F103" s="308" t="s">
        <v>2086</v>
      </c>
      <c r="G103" s="309"/>
      <c r="H103" s="308" t="s">
        <v>51</v>
      </c>
      <c r="I103" s="308" t="s">
        <v>54</v>
      </c>
      <c r="J103" s="308" t="s">
        <v>2087</v>
      </c>
      <c r="K103" s="307"/>
    </row>
    <row r="104" s="1" customFormat="1" ht="17.25" customHeight="1">
      <c r="B104" s="305"/>
      <c r="C104" s="310" t="s">
        <v>2088</v>
      </c>
      <c r="D104" s="310"/>
      <c r="E104" s="310"/>
      <c r="F104" s="311" t="s">
        <v>2089</v>
      </c>
      <c r="G104" s="312"/>
      <c r="H104" s="310"/>
      <c r="I104" s="310"/>
      <c r="J104" s="310" t="s">
        <v>2090</v>
      </c>
      <c r="K104" s="307"/>
    </row>
    <row r="105" s="1" customFormat="1" ht="5.25" customHeight="1">
      <c r="B105" s="305"/>
      <c r="C105" s="308"/>
      <c r="D105" s="308"/>
      <c r="E105" s="308"/>
      <c r="F105" s="308"/>
      <c r="G105" s="326"/>
      <c r="H105" s="308"/>
      <c r="I105" s="308"/>
      <c r="J105" s="308"/>
      <c r="K105" s="307"/>
    </row>
    <row r="106" s="1" customFormat="1" ht="15" customHeight="1">
      <c r="B106" s="305"/>
      <c r="C106" s="293" t="s">
        <v>50</v>
      </c>
      <c r="D106" s="315"/>
      <c r="E106" s="315"/>
      <c r="F106" s="316" t="s">
        <v>2091</v>
      </c>
      <c r="G106" s="293"/>
      <c r="H106" s="293" t="s">
        <v>2131</v>
      </c>
      <c r="I106" s="293" t="s">
        <v>2093</v>
      </c>
      <c r="J106" s="293">
        <v>20</v>
      </c>
      <c r="K106" s="307"/>
    </row>
    <row r="107" s="1" customFormat="1" ht="15" customHeight="1">
      <c r="B107" s="305"/>
      <c r="C107" s="293" t="s">
        <v>2094</v>
      </c>
      <c r="D107" s="293"/>
      <c r="E107" s="293"/>
      <c r="F107" s="316" t="s">
        <v>2091</v>
      </c>
      <c r="G107" s="293"/>
      <c r="H107" s="293" t="s">
        <v>2131</v>
      </c>
      <c r="I107" s="293" t="s">
        <v>2093</v>
      </c>
      <c r="J107" s="293">
        <v>120</v>
      </c>
      <c r="K107" s="307"/>
    </row>
    <row r="108" s="1" customFormat="1" ht="15" customHeight="1">
      <c r="B108" s="318"/>
      <c r="C108" s="293" t="s">
        <v>2096</v>
      </c>
      <c r="D108" s="293"/>
      <c r="E108" s="293"/>
      <c r="F108" s="316" t="s">
        <v>2097</v>
      </c>
      <c r="G108" s="293"/>
      <c r="H108" s="293" t="s">
        <v>2131</v>
      </c>
      <c r="I108" s="293" t="s">
        <v>2093</v>
      </c>
      <c r="J108" s="293">
        <v>50</v>
      </c>
      <c r="K108" s="307"/>
    </row>
    <row r="109" s="1" customFormat="1" ht="15" customHeight="1">
      <c r="B109" s="318"/>
      <c r="C109" s="293" t="s">
        <v>2099</v>
      </c>
      <c r="D109" s="293"/>
      <c r="E109" s="293"/>
      <c r="F109" s="316" t="s">
        <v>2091</v>
      </c>
      <c r="G109" s="293"/>
      <c r="H109" s="293" t="s">
        <v>2131</v>
      </c>
      <c r="I109" s="293" t="s">
        <v>2101</v>
      </c>
      <c r="J109" s="293"/>
      <c r="K109" s="307"/>
    </row>
    <row r="110" s="1" customFormat="1" ht="15" customHeight="1">
      <c r="B110" s="318"/>
      <c r="C110" s="293" t="s">
        <v>2110</v>
      </c>
      <c r="D110" s="293"/>
      <c r="E110" s="293"/>
      <c r="F110" s="316" t="s">
        <v>2097</v>
      </c>
      <c r="G110" s="293"/>
      <c r="H110" s="293" t="s">
        <v>2131</v>
      </c>
      <c r="I110" s="293" t="s">
        <v>2093</v>
      </c>
      <c r="J110" s="293">
        <v>50</v>
      </c>
      <c r="K110" s="307"/>
    </row>
    <row r="111" s="1" customFormat="1" ht="15" customHeight="1">
      <c r="B111" s="318"/>
      <c r="C111" s="293" t="s">
        <v>2118</v>
      </c>
      <c r="D111" s="293"/>
      <c r="E111" s="293"/>
      <c r="F111" s="316" t="s">
        <v>2097</v>
      </c>
      <c r="G111" s="293"/>
      <c r="H111" s="293" t="s">
        <v>2131</v>
      </c>
      <c r="I111" s="293" t="s">
        <v>2093</v>
      </c>
      <c r="J111" s="293">
        <v>50</v>
      </c>
      <c r="K111" s="307"/>
    </row>
    <row r="112" s="1" customFormat="1" ht="15" customHeight="1">
      <c r="B112" s="318"/>
      <c r="C112" s="293" t="s">
        <v>2116</v>
      </c>
      <c r="D112" s="293"/>
      <c r="E112" s="293"/>
      <c r="F112" s="316" t="s">
        <v>2097</v>
      </c>
      <c r="G112" s="293"/>
      <c r="H112" s="293" t="s">
        <v>2131</v>
      </c>
      <c r="I112" s="293" t="s">
        <v>2093</v>
      </c>
      <c r="J112" s="293">
        <v>50</v>
      </c>
      <c r="K112" s="307"/>
    </row>
    <row r="113" s="1" customFormat="1" ht="15" customHeight="1">
      <c r="B113" s="318"/>
      <c r="C113" s="293" t="s">
        <v>50</v>
      </c>
      <c r="D113" s="293"/>
      <c r="E113" s="293"/>
      <c r="F113" s="316" t="s">
        <v>2091</v>
      </c>
      <c r="G113" s="293"/>
      <c r="H113" s="293" t="s">
        <v>2132</v>
      </c>
      <c r="I113" s="293" t="s">
        <v>2093</v>
      </c>
      <c r="J113" s="293">
        <v>20</v>
      </c>
      <c r="K113" s="307"/>
    </row>
    <row r="114" s="1" customFormat="1" ht="15" customHeight="1">
      <c r="B114" s="318"/>
      <c r="C114" s="293" t="s">
        <v>2133</v>
      </c>
      <c r="D114" s="293"/>
      <c r="E114" s="293"/>
      <c r="F114" s="316" t="s">
        <v>2091</v>
      </c>
      <c r="G114" s="293"/>
      <c r="H114" s="293" t="s">
        <v>2134</v>
      </c>
      <c r="I114" s="293" t="s">
        <v>2093</v>
      </c>
      <c r="J114" s="293">
        <v>120</v>
      </c>
      <c r="K114" s="307"/>
    </row>
    <row r="115" s="1" customFormat="1" ht="15" customHeight="1">
      <c r="B115" s="318"/>
      <c r="C115" s="293" t="s">
        <v>35</v>
      </c>
      <c r="D115" s="293"/>
      <c r="E115" s="293"/>
      <c r="F115" s="316" t="s">
        <v>2091</v>
      </c>
      <c r="G115" s="293"/>
      <c r="H115" s="293" t="s">
        <v>2135</v>
      </c>
      <c r="I115" s="293" t="s">
        <v>2126</v>
      </c>
      <c r="J115" s="293"/>
      <c r="K115" s="307"/>
    </row>
    <row r="116" s="1" customFormat="1" ht="15" customHeight="1">
      <c r="B116" s="318"/>
      <c r="C116" s="293" t="s">
        <v>45</v>
      </c>
      <c r="D116" s="293"/>
      <c r="E116" s="293"/>
      <c r="F116" s="316" t="s">
        <v>2091</v>
      </c>
      <c r="G116" s="293"/>
      <c r="H116" s="293" t="s">
        <v>2136</v>
      </c>
      <c r="I116" s="293" t="s">
        <v>2126</v>
      </c>
      <c r="J116" s="293"/>
      <c r="K116" s="307"/>
    </row>
    <row r="117" s="1" customFormat="1" ht="15" customHeight="1">
      <c r="B117" s="318"/>
      <c r="C117" s="293" t="s">
        <v>54</v>
      </c>
      <c r="D117" s="293"/>
      <c r="E117" s="293"/>
      <c r="F117" s="316" t="s">
        <v>2091</v>
      </c>
      <c r="G117" s="293"/>
      <c r="H117" s="293" t="s">
        <v>2137</v>
      </c>
      <c r="I117" s="293" t="s">
        <v>2138</v>
      </c>
      <c r="J117" s="293"/>
      <c r="K117" s="307"/>
    </row>
    <row r="118" s="1" customFormat="1" ht="15" customHeight="1">
      <c r="B118" s="321"/>
      <c r="C118" s="327"/>
      <c r="D118" s="327"/>
      <c r="E118" s="327"/>
      <c r="F118" s="327"/>
      <c r="G118" s="327"/>
      <c r="H118" s="327"/>
      <c r="I118" s="327"/>
      <c r="J118" s="327"/>
      <c r="K118" s="323"/>
    </row>
    <row r="119" s="1" customFormat="1" ht="18.75" customHeight="1">
      <c r="B119" s="328"/>
      <c r="C119" s="329"/>
      <c r="D119" s="329"/>
      <c r="E119" s="329"/>
      <c r="F119" s="330"/>
      <c r="G119" s="329"/>
      <c r="H119" s="329"/>
      <c r="I119" s="329"/>
      <c r="J119" s="329"/>
      <c r="K119" s="328"/>
    </row>
    <row r="120" s="1" customFormat="1" ht="18.75" customHeight="1">
      <c r="B120" s="301"/>
      <c r="C120" s="301"/>
      <c r="D120" s="301"/>
      <c r="E120" s="301"/>
      <c r="F120" s="301"/>
      <c r="G120" s="301"/>
      <c r="H120" s="301"/>
      <c r="I120" s="301"/>
      <c r="J120" s="301"/>
      <c r="K120" s="301"/>
    </row>
    <row r="121" s="1" customFormat="1" ht="7.5" customHeight="1">
      <c r="B121" s="331"/>
      <c r="C121" s="332"/>
      <c r="D121" s="332"/>
      <c r="E121" s="332"/>
      <c r="F121" s="332"/>
      <c r="G121" s="332"/>
      <c r="H121" s="332"/>
      <c r="I121" s="332"/>
      <c r="J121" s="332"/>
      <c r="K121" s="333"/>
    </row>
    <row r="122" s="1" customFormat="1" ht="45" customHeight="1">
      <c r="B122" s="334"/>
      <c r="C122" s="284" t="s">
        <v>2139</v>
      </c>
      <c r="D122" s="284"/>
      <c r="E122" s="284"/>
      <c r="F122" s="284"/>
      <c r="G122" s="284"/>
      <c r="H122" s="284"/>
      <c r="I122" s="284"/>
      <c r="J122" s="284"/>
      <c r="K122" s="335"/>
    </row>
    <row r="123" s="1" customFormat="1" ht="17.25" customHeight="1">
      <c r="B123" s="336"/>
      <c r="C123" s="308" t="s">
        <v>2085</v>
      </c>
      <c r="D123" s="308"/>
      <c r="E123" s="308"/>
      <c r="F123" s="308" t="s">
        <v>2086</v>
      </c>
      <c r="G123" s="309"/>
      <c r="H123" s="308" t="s">
        <v>51</v>
      </c>
      <c r="I123" s="308" t="s">
        <v>54</v>
      </c>
      <c r="J123" s="308" t="s">
        <v>2087</v>
      </c>
      <c r="K123" s="337"/>
    </row>
    <row r="124" s="1" customFormat="1" ht="17.25" customHeight="1">
      <c r="B124" s="336"/>
      <c r="C124" s="310" t="s">
        <v>2088</v>
      </c>
      <c r="D124" s="310"/>
      <c r="E124" s="310"/>
      <c r="F124" s="311" t="s">
        <v>2089</v>
      </c>
      <c r="G124" s="312"/>
      <c r="H124" s="310"/>
      <c r="I124" s="310"/>
      <c r="J124" s="310" t="s">
        <v>2090</v>
      </c>
      <c r="K124" s="337"/>
    </row>
    <row r="125" s="1" customFormat="1" ht="5.25" customHeight="1">
      <c r="B125" s="338"/>
      <c r="C125" s="313"/>
      <c r="D125" s="313"/>
      <c r="E125" s="313"/>
      <c r="F125" s="313"/>
      <c r="G125" s="339"/>
      <c r="H125" s="313"/>
      <c r="I125" s="313"/>
      <c r="J125" s="313"/>
      <c r="K125" s="340"/>
    </row>
    <row r="126" s="1" customFormat="1" ht="15" customHeight="1">
      <c r="B126" s="338"/>
      <c r="C126" s="293" t="s">
        <v>2094</v>
      </c>
      <c r="D126" s="315"/>
      <c r="E126" s="315"/>
      <c r="F126" s="316" t="s">
        <v>2091</v>
      </c>
      <c r="G126" s="293"/>
      <c r="H126" s="293" t="s">
        <v>2131</v>
      </c>
      <c r="I126" s="293" t="s">
        <v>2093</v>
      </c>
      <c r="J126" s="293">
        <v>120</v>
      </c>
      <c r="K126" s="341"/>
    </row>
    <row r="127" s="1" customFormat="1" ht="15" customHeight="1">
      <c r="B127" s="338"/>
      <c r="C127" s="293" t="s">
        <v>2140</v>
      </c>
      <c r="D127" s="293"/>
      <c r="E127" s="293"/>
      <c r="F127" s="316" t="s">
        <v>2091</v>
      </c>
      <c r="G127" s="293"/>
      <c r="H127" s="293" t="s">
        <v>2141</v>
      </c>
      <c r="I127" s="293" t="s">
        <v>2093</v>
      </c>
      <c r="J127" s="293" t="s">
        <v>2142</v>
      </c>
      <c r="K127" s="341"/>
    </row>
    <row r="128" s="1" customFormat="1" ht="15" customHeight="1">
      <c r="B128" s="338"/>
      <c r="C128" s="293" t="s">
        <v>2039</v>
      </c>
      <c r="D128" s="293"/>
      <c r="E128" s="293"/>
      <c r="F128" s="316" t="s">
        <v>2091</v>
      </c>
      <c r="G128" s="293"/>
      <c r="H128" s="293" t="s">
        <v>2143</v>
      </c>
      <c r="I128" s="293" t="s">
        <v>2093</v>
      </c>
      <c r="J128" s="293" t="s">
        <v>2142</v>
      </c>
      <c r="K128" s="341"/>
    </row>
    <row r="129" s="1" customFormat="1" ht="15" customHeight="1">
      <c r="B129" s="338"/>
      <c r="C129" s="293" t="s">
        <v>2102</v>
      </c>
      <c r="D129" s="293"/>
      <c r="E129" s="293"/>
      <c r="F129" s="316" t="s">
        <v>2097</v>
      </c>
      <c r="G129" s="293"/>
      <c r="H129" s="293" t="s">
        <v>2103</v>
      </c>
      <c r="I129" s="293" t="s">
        <v>2093</v>
      </c>
      <c r="J129" s="293">
        <v>15</v>
      </c>
      <c r="K129" s="341"/>
    </row>
    <row r="130" s="1" customFormat="1" ht="15" customHeight="1">
      <c r="B130" s="338"/>
      <c r="C130" s="319" t="s">
        <v>2104</v>
      </c>
      <c r="D130" s="319"/>
      <c r="E130" s="319"/>
      <c r="F130" s="320" t="s">
        <v>2097</v>
      </c>
      <c r="G130" s="319"/>
      <c r="H130" s="319" t="s">
        <v>2105</v>
      </c>
      <c r="I130" s="319" t="s">
        <v>2093</v>
      </c>
      <c r="J130" s="319">
        <v>15</v>
      </c>
      <c r="K130" s="341"/>
    </row>
    <row r="131" s="1" customFormat="1" ht="15" customHeight="1">
      <c r="B131" s="338"/>
      <c r="C131" s="319" t="s">
        <v>2106</v>
      </c>
      <c r="D131" s="319"/>
      <c r="E131" s="319"/>
      <c r="F131" s="320" t="s">
        <v>2097</v>
      </c>
      <c r="G131" s="319"/>
      <c r="H131" s="319" t="s">
        <v>2107</v>
      </c>
      <c r="I131" s="319" t="s">
        <v>2093</v>
      </c>
      <c r="J131" s="319">
        <v>20</v>
      </c>
      <c r="K131" s="341"/>
    </row>
    <row r="132" s="1" customFormat="1" ht="15" customHeight="1">
      <c r="B132" s="338"/>
      <c r="C132" s="319" t="s">
        <v>2108</v>
      </c>
      <c r="D132" s="319"/>
      <c r="E132" s="319"/>
      <c r="F132" s="320" t="s">
        <v>2097</v>
      </c>
      <c r="G132" s="319"/>
      <c r="H132" s="319" t="s">
        <v>2109</v>
      </c>
      <c r="I132" s="319" t="s">
        <v>2093</v>
      </c>
      <c r="J132" s="319">
        <v>20</v>
      </c>
      <c r="K132" s="341"/>
    </row>
    <row r="133" s="1" customFormat="1" ht="15" customHeight="1">
      <c r="B133" s="338"/>
      <c r="C133" s="293" t="s">
        <v>2096</v>
      </c>
      <c r="D133" s="293"/>
      <c r="E133" s="293"/>
      <c r="F133" s="316" t="s">
        <v>2097</v>
      </c>
      <c r="G133" s="293"/>
      <c r="H133" s="293" t="s">
        <v>2131</v>
      </c>
      <c r="I133" s="293" t="s">
        <v>2093</v>
      </c>
      <c r="J133" s="293">
        <v>50</v>
      </c>
      <c r="K133" s="341"/>
    </row>
    <row r="134" s="1" customFormat="1" ht="15" customHeight="1">
      <c r="B134" s="338"/>
      <c r="C134" s="293" t="s">
        <v>2110</v>
      </c>
      <c r="D134" s="293"/>
      <c r="E134" s="293"/>
      <c r="F134" s="316" t="s">
        <v>2097</v>
      </c>
      <c r="G134" s="293"/>
      <c r="H134" s="293" t="s">
        <v>2131</v>
      </c>
      <c r="I134" s="293" t="s">
        <v>2093</v>
      </c>
      <c r="J134" s="293">
        <v>50</v>
      </c>
      <c r="K134" s="341"/>
    </row>
    <row r="135" s="1" customFormat="1" ht="15" customHeight="1">
      <c r="B135" s="338"/>
      <c r="C135" s="293" t="s">
        <v>2116</v>
      </c>
      <c r="D135" s="293"/>
      <c r="E135" s="293"/>
      <c r="F135" s="316" t="s">
        <v>2097</v>
      </c>
      <c r="G135" s="293"/>
      <c r="H135" s="293" t="s">
        <v>2131</v>
      </c>
      <c r="I135" s="293" t="s">
        <v>2093</v>
      </c>
      <c r="J135" s="293">
        <v>50</v>
      </c>
      <c r="K135" s="341"/>
    </row>
    <row r="136" s="1" customFormat="1" ht="15" customHeight="1">
      <c r="B136" s="338"/>
      <c r="C136" s="293" t="s">
        <v>2118</v>
      </c>
      <c r="D136" s="293"/>
      <c r="E136" s="293"/>
      <c r="F136" s="316" t="s">
        <v>2097</v>
      </c>
      <c r="G136" s="293"/>
      <c r="H136" s="293" t="s">
        <v>2131</v>
      </c>
      <c r="I136" s="293" t="s">
        <v>2093</v>
      </c>
      <c r="J136" s="293">
        <v>50</v>
      </c>
      <c r="K136" s="341"/>
    </row>
    <row r="137" s="1" customFormat="1" ht="15" customHeight="1">
      <c r="B137" s="338"/>
      <c r="C137" s="293" t="s">
        <v>2119</v>
      </c>
      <c r="D137" s="293"/>
      <c r="E137" s="293"/>
      <c r="F137" s="316" t="s">
        <v>2097</v>
      </c>
      <c r="G137" s="293"/>
      <c r="H137" s="293" t="s">
        <v>2144</v>
      </c>
      <c r="I137" s="293" t="s">
        <v>2093</v>
      </c>
      <c r="J137" s="293">
        <v>255</v>
      </c>
      <c r="K137" s="341"/>
    </row>
    <row r="138" s="1" customFormat="1" ht="15" customHeight="1">
      <c r="B138" s="338"/>
      <c r="C138" s="293" t="s">
        <v>2121</v>
      </c>
      <c r="D138" s="293"/>
      <c r="E138" s="293"/>
      <c r="F138" s="316" t="s">
        <v>2091</v>
      </c>
      <c r="G138" s="293"/>
      <c r="H138" s="293" t="s">
        <v>2145</v>
      </c>
      <c r="I138" s="293" t="s">
        <v>2123</v>
      </c>
      <c r="J138" s="293"/>
      <c r="K138" s="341"/>
    </row>
    <row r="139" s="1" customFormat="1" ht="15" customHeight="1">
      <c r="B139" s="338"/>
      <c r="C139" s="293" t="s">
        <v>2124</v>
      </c>
      <c r="D139" s="293"/>
      <c r="E139" s="293"/>
      <c r="F139" s="316" t="s">
        <v>2091</v>
      </c>
      <c r="G139" s="293"/>
      <c r="H139" s="293" t="s">
        <v>2146</v>
      </c>
      <c r="I139" s="293" t="s">
        <v>2126</v>
      </c>
      <c r="J139" s="293"/>
      <c r="K139" s="341"/>
    </row>
    <row r="140" s="1" customFormat="1" ht="15" customHeight="1">
      <c r="B140" s="338"/>
      <c r="C140" s="293" t="s">
        <v>2127</v>
      </c>
      <c r="D140" s="293"/>
      <c r="E140" s="293"/>
      <c r="F140" s="316" t="s">
        <v>2091</v>
      </c>
      <c r="G140" s="293"/>
      <c r="H140" s="293" t="s">
        <v>2127</v>
      </c>
      <c r="I140" s="293" t="s">
        <v>2126</v>
      </c>
      <c r="J140" s="293"/>
      <c r="K140" s="341"/>
    </row>
    <row r="141" s="1" customFormat="1" ht="15" customHeight="1">
      <c r="B141" s="338"/>
      <c r="C141" s="293" t="s">
        <v>35</v>
      </c>
      <c r="D141" s="293"/>
      <c r="E141" s="293"/>
      <c r="F141" s="316" t="s">
        <v>2091</v>
      </c>
      <c r="G141" s="293"/>
      <c r="H141" s="293" t="s">
        <v>2147</v>
      </c>
      <c r="I141" s="293" t="s">
        <v>2126</v>
      </c>
      <c r="J141" s="293"/>
      <c r="K141" s="341"/>
    </row>
    <row r="142" s="1" customFormat="1" ht="15" customHeight="1">
      <c r="B142" s="338"/>
      <c r="C142" s="293" t="s">
        <v>2148</v>
      </c>
      <c r="D142" s="293"/>
      <c r="E142" s="293"/>
      <c r="F142" s="316" t="s">
        <v>2091</v>
      </c>
      <c r="G142" s="293"/>
      <c r="H142" s="293" t="s">
        <v>2149</v>
      </c>
      <c r="I142" s="293" t="s">
        <v>2126</v>
      </c>
      <c r="J142" s="293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329"/>
      <c r="C144" s="329"/>
      <c r="D144" s="329"/>
      <c r="E144" s="329"/>
      <c r="F144" s="330"/>
      <c r="G144" s="329"/>
      <c r="H144" s="329"/>
      <c r="I144" s="329"/>
      <c r="J144" s="329"/>
      <c r="K144" s="329"/>
    </row>
    <row r="145" s="1" customFormat="1" ht="18.75" customHeight="1">
      <c r="B145" s="301"/>
      <c r="C145" s="301"/>
      <c r="D145" s="301"/>
      <c r="E145" s="301"/>
      <c r="F145" s="301"/>
      <c r="G145" s="301"/>
      <c r="H145" s="301"/>
      <c r="I145" s="301"/>
      <c r="J145" s="301"/>
      <c r="K145" s="301"/>
    </row>
    <row r="146" s="1" customFormat="1" ht="7.5" customHeight="1">
      <c r="B146" s="302"/>
      <c r="C146" s="303"/>
      <c r="D146" s="303"/>
      <c r="E146" s="303"/>
      <c r="F146" s="303"/>
      <c r="G146" s="303"/>
      <c r="H146" s="303"/>
      <c r="I146" s="303"/>
      <c r="J146" s="303"/>
      <c r="K146" s="304"/>
    </row>
    <row r="147" s="1" customFormat="1" ht="45" customHeight="1">
      <c r="B147" s="305"/>
      <c r="C147" s="306" t="s">
        <v>2150</v>
      </c>
      <c r="D147" s="306"/>
      <c r="E147" s="306"/>
      <c r="F147" s="306"/>
      <c r="G147" s="306"/>
      <c r="H147" s="306"/>
      <c r="I147" s="306"/>
      <c r="J147" s="306"/>
      <c r="K147" s="307"/>
    </row>
    <row r="148" s="1" customFormat="1" ht="17.25" customHeight="1">
      <c r="B148" s="305"/>
      <c r="C148" s="308" t="s">
        <v>2085</v>
      </c>
      <c r="D148" s="308"/>
      <c r="E148" s="308"/>
      <c r="F148" s="308" t="s">
        <v>2086</v>
      </c>
      <c r="G148" s="309"/>
      <c r="H148" s="308" t="s">
        <v>51</v>
      </c>
      <c r="I148" s="308" t="s">
        <v>54</v>
      </c>
      <c r="J148" s="308" t="s">
        <v>2087</v>
      </c>
      <c r="K148" s="307"/>
    </row>
    <row r="149" s="1" customFormat="1" ht="17.25" customHeight="1">
      <c r="B149" s="305"/>
      <c r="C149" s="310" t="s">
        <v>2088</v>
      </c>
      <c r="D149" s="310"/>
      <c r="E149" s="310"/>
      <c r="F149" s="311" t="s">
        <v>2089</v>
      </c>
      <c r="G149" s="312"/>
      <c r="H149" s="310"/>
      <c r="I149" s="310"/>
      <c r="J149" s="310" t="s">
        <v>2090</v>
      </c>
      <c r="K149" s="307"/>
    </row>
    <row r="150" s="1" customFormat="1" ht="5.25" customHeight="1">
      <c r="B150" s="318"/>
      <c r="C150" s="313"/>
      <c r="D150" s="313"/>
      <c r="E150" s="313"/>
      <c r="F150" s="313"/>
      <c r="G150" s="314"/>
      <c r="H150" s="313"/>
      <c r="I150" s="313"/>
      <c r="J150" s="313"/>
      <c r="K150" s="341"/>
    </row>
    <row r="151" s="1" customFormat="1" ht="15" customHeight="1">
      <c r="B151" s="318"/>
      <c r="C151" s="345" t="s">
        <v>2094</v>
      </c>
      <c r="D151" s="293"/>
      <c r="E151" s="293"/>
      <c r="F151" s="346" t="s">
        <v>2091</v>
      </c>
      <c r="G151" s="293"/>
      <c r="H151" s="345" t="s">
        <v>2131</v>
      </c>
      <c r="I151" s="345" t="s">
        <v>2093</v>
      </c>
      <c r="J151" s="345">
        <v>120</v>
      </c>
      <c r="K151" s="341"/>
    </row>
    <row r="152" s="1" customFormat="1" ht="15" customHeight="1">
      <c r="B152" s="318"/>
      <c r="C152" s="345" t="s">
        <v>2140</v>
      </c>
      <c r="D152" s="293"/>
      <c r="E152" s="293"/>
      <c r="F152" s="346" t="s">
        <v>2091</v>
      </c>
      <c r="G152" s="293"/>
      <c r="H152" s="345" t="s">
        <v>2151</v>
      </c>
      <c r="I152" s="345" t="s">
        <v>2093</v>
      </c>
      <c r="J152" s="345" t="s">
        <v>2142</v>
      </c>
      <c r="K152" s="341"/>
    </row>
    <row r="153" s="1" customFormat="1" ht="15" customHeight="1">
      <c r="B153" s="318"/>
      <c r="C153" s="345" t="s">
        <v>2039</v>
      </c>
      <c r="D153" s="293"/>
      <c r="E153" s="293"/>
      <c r="F153" s="346" t="s">
        <v>2091</v>
      </c>
      <c r="G153" s="293"/>
      <c r="H153" s="345" t="s">
        <v>2152</v>
      </c>
      <c r="I153" s="345" t="s">
        <v>2093</v>
      </c>
      <c r="J153" s="345" t="s">
        <v>2142</v>
      </c>
      <c r="K153" s="341"/>
    </row>
    <row r="154" s="1" customFormat="1" ht="15" customHeight="1">
      <c r="B154" s="318"/>
      <c r="C154" s="345" t="s">
        <v>2096</v>
      </c>
      <c r="D154" s="293"/>
      <c r="E154" s="293"/>
      <c r="F154" s="346" t="s">
        <v>2097</v>
      </c>
      <c r="G154" s="293"/>
      <c r="H154" s="345" t="s">
        <v>2131</v>
      </c>
      <c r="I154" s="345" t="s">
        <v>2093</v>
      </c>
      <c r="J154" s="345">
        <v>50</v>
      </c>
      <c r="K154" s="341"/>
    </row>
    <row r="155" s="1" customFormat="1" ht="15" customHeight="1">
      <c r="B155" s="318"/>
      <c r="C155" s="345" t="s">
        <v>2099</v>
      </c>
      <c r="D155" s="293"/>
      <c r="E155" s="293"/>
      <c r="F155" s="346" t="s">
        <v>2091</v>
      </c>
      <c r="G155" s="293"/>
      <c r="H155" s="345" t="s">
        <v>2131</v>
      </c>
      <c r="I155" s="345" t="s">
        <v>2101</v>
      </c>
      <c r="J155" s="345"/>
      <c r="K155" s="341"/>
    </row>
    <row r="156" s="1" customFormat="1" ht="15" customHeight="1">
      <c r="B156" s="318"/>
      <c r="C156" s="345" t="s">
        <v>2110</v>
      </c>
      <c r="D156" s="293"/>
      <c r="E156" s="293"/>
      <c r="F156" s="346" t="s">
        <v>2097</v>
      </c>
      <c r="G156" s="293"/>
      <c r="H156" s="345" t="s">
        <v>2131</v>
      </c>
      <c r="I156" s="345" t="s">
        <v>2093</v>
      </c>
      <c r="J156" s="345">
        <v>50</v>
      </c>
      <c r="K156" s="341"/>
    </row>
    <row r="157" s="1" customFormat="1" ht="15" customHeight="1">
      <c r="B157" s="318"/>
      <c r="C157" s="345" t="s">
        <v>2118</v>
      </c>
      <c r="D157" s="293"/>
      <c r="E157" s="293"/>
      <c r="F157" s="346" t="s">
        <v>2097</v>
      </c>
      <c r="G157" s="293"/>
      <c r="H157" s="345" t="s">
        <v>2131</v>
      </c>
      <c r="I157" s="345" t="s">
        <v>2093</v>
      </c>
      <c r="J157" s="345">
        <v>50</v>
      </c>
      <c r="K157" s="341"/>
    </row>
    <row r="158" s="1" customFormat="1" ht="15" customHeight="1">
      <c r="B158" s="318"/>
      <c r="C158" s="345" t="s">
        <v>2116</v>
      </c>
      <c r="D158" s="293"/>
      <c r="E158" s="293"/>
      <c r="F158" s="346" t="s">
        <v>2097</v>
      </c>
      <c r="G158" s="293"/>
      <c r="H158" s="345" t="s">
        <v>2131</v>
      </c>
      <c r="I158" s="345" t="s">
        <v>2093</v>
      </c>
      <c r="J158" s="345">
        <v>50</v>
      </c>
      <c r="K158" s="341"/>
    </row>
    <row r="159" s="1" customFormat="1" ht="15" customHeight="1">
      <c r="B159" s="318"/>
      <c r="C159" s="345" t="s">
        <v>126</v>
      </c>
      <c r="D159" s="293"/>
      <c r="E159" s="293"/>
      <c r="F159" s="346" t="s">
        <v>2091</v>
      </c>
      <c r="G159" s="293"/>
      <c r="H159" s="345" t="s">
        <v>2153</v>
      </c>
      <c r="I159" s="345" t="s">
        <v>2093</v>
      </c>
      <c r="J159" s="345" t="s">
        <v>2154</v>
      </c>
      <c r="K159" s="341"/>
    </row>
    <row r="160" s="1" customFormat="1" ht="15" customHeight="1">
      <c r="B160" s="318"/>
      <c r="C160" s="345" t="s">
        <v>2155</v>
      </c>
      <c r="D160" s="293"/>
      <c r="E160" s="293"/>
      <c r="F160" s="346" t="s">
        <v>2091</v>
      </c>
      <c r="G160" s="293"/>
      <c r="H160" s="345" t="s">
        <v>2156</v>
      </c>
      <c r="I160" s="345" t="s">
        <v>2126</v>
      </c>
      <c r="J160" s="345"/>
      <c r="K160" s="341"/>
    </row>
    <row r="161" s="1" customFormat="1" ht="15" customHeight="1">
      <c r="B161" s="347"/>
      <c r="C161" s="327"/>
      <c r="D161" s="327"/>
      <c r="E161" s="327"/>
      <c r="F161" s="327"/>
      <c r="G161" s="327"/>
      <c r="H161" s="327"/>
      <c r="I161" s="327"/>
      <c r="J161" s="327"/>
      <c r="K161" s="348"/>
    </row>
    <row r="162" s="1" customFormat="1" ht="18.75" customHeight="1">
      <c r="B162" s="329"/>
      <c r="C162" s="339"/>
      <c r="D162" s="339"/>
      <c r="E162" s="339"/>
      <c r="F162" s="349"/>
      <c r="G162" s="339"/>
      <c r="H162" s="339"/>
      <c r="I162" s="339"/>
      <c r="J162" s="339"/>
      <c r="K162" s="329"/>
    </row>
    <row r="163" s="1" customFormat="1" ht="18.75" customHeight="1">
      <c r="B163" s="301"/>
      <c r="C163" s="301"/>
      <c r="D163" s="301"/>
      <c r="E163" s="301"/>
      <c r="F163" s="301"/>
      <c r="G163" s="301"/>
      <c r="H163" s="301"/>
      <c r="I163" s="301"/>
      <c r="J163" s="301"/>
      <c r="K163" s="301"/>
    </row>
    <row r="164" s="1" customFormat="1" ht="7.5" customHeight="1">
      <c r="B164" s="280"/>
      <c r="C164" s="281"/>
      <c r="D164" s="281"/>
      <c r="E164" s="281"/>
      <c r="F164" s="281"/>
      <c r="G164" s="281"/>
      <c r="H164" s="281"/>
      <c r="I164" s="281"/>
      <c r="J164" s="281"/>
      <c r="K164" s="282"/>
    </row>
    <row r="165" s="1" customFormat="1" ht="45" customHeight="1">
      <c r="B165" s="283"/>
      <c r="C165" s="284" t="s">
        <v>2157</v>
      </c>
      <c r="D165" s="284"/>
      <c r="E165" s="284"/>
      <c r="F165" s="284"/>
      <c r="G165" s="284"/>
      <c r="H165" s="284"/>
      <c r="I165" s="284"/>
      <c r="J165" s="284"/>
      <c r="K165" s="285"/>
    </row>
    <row r="166" s="1" customFormat="1" ht="17.25" customHeight="1">
      <c r="B166" s="283"/>
      <c r="C166" s="308" t="s">
        <v>2085</v>
      </c>
      <c r="D166" s="308"/>
      <c r="E166" s="308"/>
      <c r="F166" s="308" t="s">
        <v>2086</v>
      </c>
      <c r="G166" s="350"/>
      <c r="H166" s="351" t="s">
        <v>51</v>
      </c>
      <c r="I166" s="351" t="s">
        <v>54</v>
      </c>
      <c r="J166" s="308" t="s">
        <v>2087</v>
      </c>
      <c r="K166" s="285"/>
    </row>
    <row r="167" s="1" customFormat="1" ht="17.25" customHeight="1">
      <c r="B167" s="286"/>
      <c r="C167" s="310" t="s">
        <v>2088</v>
      </c>
      <c r="D167" s="310"/>
      <c r="E167" s="310"/>
      <c r="F167" s="311" t="s">
        <v>2089</v>
      </c>
      <c r="G167" s="352"/>
      <c r="H167" s="353"/>
      <c r="I167" s="353"/>
      <c r="J167" s="310" t="s">
        <v>2090</v>
      </c>
      <c r="K167" s="288"/>
    </row>
    <row r="168" s="1" customFormat="1" ht="5.25" customHeight="1">
      <c r="B168" s="318"/>
      <c r="C168" s="313"/>
      <c r="D168" s="313"/>
      <c r="E168" s="313"/>
      <c r="F168" s="313"/>
      <c r="G168" s="314"/>
      <c r="H168" s="313"/>
      <c r="I168" s="313"/>
      <c r="J168" s="313"/>
      <c r="K168" s="341"/>
    </row>
    <row r="169" s="1" customFormat="1" ht="15" customHeight="1">
      <c r="B169" s="318"/>
      <c r="C169" s="293" t="s">
        <v>2094</v>
      </c>
      <c r="D169" s="293"/>
      <c r="E169" s="293"/>
      <c r="F169" s="316" t="s">
        <v>2091</v>
      </c>
      <c r="G169" s="293"/>
      <c r="H169" s="293" t="s">
        <v>2131</v>
      </c>
      <c r="I169" s="293" t="s">
        <v>2093</v>
      </c>
      <c r="J169" s="293">
        <v>120</v>
      </c>
      <c r="K169" s="341"/>
    </row>
    <row r="170" s="1" customFormat="1" ht="15" customHeight="1">
      <c r="B170" s="318"/>
      <c r="C170" s="293" t="s">
        <v>2140</v>
      </c>
      <c r="D170" s="293"/>
      <c r="E170" s="293"/>
      <c r="F170" s="316" t="s">
        <v>2091</v>
      </c>
      <c r="G170" s="293"/>
      <c r="H170" s="293" t="s">
        <v>2141</v>
      </c>
      <c r="I170" s="293" t="s">
        <v>2093</v>
      </c>
      <c r="J170" s="293" t="s">
        <v>2142</v>
      </c>
      <c r="K170" s="341"/>
    </row>
    <row r="171" s="1" customFormat="1" ht="15" customHeight="1">
      <c r="B171" s="318"/>
      <c r="C171" s="293" t="s">
        <v>2039</v>
      </c>
      <c r="D171" s="293"/>
      <c r="E171" s="293"/>
      <c r="F171" s="316" t="s">
        <v>2091</v>
      </c>
      <c r="G171" s="293"/>
      <c r="H171" s="293" t="s">
        <v>2158</v>
      </c>
      <c r="I171" s="293" t="s">
        <v>2093</v>
      </c>
      <c r="J171" s="293" t="s">
        <v>2142</v>
      </c>
      <c r="K171" s="341"/>
    </row>
    <row r="172" s="1" customFormat="1" ht="15" customHeight="1">
      <c r="B172" s="318"/>
      <c r="C172" s="293" t="s">
        <v>2096</v>
      </c>
      <c r="D172" s="293"/>
      <c r="E172" s="293"/>
      <c r="F172" s="316" t="s">
        <v>2097</v>
      </c>
      <c r="G172" s="293"/>
      <c r="H172" s="293" t="s">
        <v>2158</v>
      </c>
      <c r="I172" s="293" t="s">
        <v>2093</v>
      </c>
      <c r="J172" s="293">
        <v>50</v>
      </c>
      <c r="K172" s="341"/>
    </row>
    <row r="173" s="1" customFormat="1" ht="15" customHeight="1">
      <c r="B173" s="318"/>
      <c r="C173" s="293" t="s">
        <v>2099</v>
      </c>
      <c r="D173" s="293"/>
      <c r="E173" s="293"/>
      <c r="F173" s="316" t="s">
        <v>2091</v>
      </c>
      <c r="G173" s="293"/>
      <c r="H173" s="293" t="s">
        <v>2158</v>
      </c>
      <c r="I173" s="293" t="s">
        <v>2101</v>
      </c>
      <c r="J173" s="293"/>
      <c r="K173" s="341"/>
    </row>
    <row r="174" s="1" customFormat="1" ht="15" customHeight="1">
      <c r="B174" s="318"/>
      <c r="C174" s="293" t="s">
        <v>2110</v>
      </c>
      <c r="D174" s="293"/>
      <c r="E174" s="293"/>
      <c r="F174" s="316" t="s">
        <v>2097</v>
      </c>
      <c r="G174" s="293"/>
      <c r="H174" s="293" t="s">
        <v>2158</v>
      </c>
      <c r="I174" s="293" t="s">
        <v>2093</v>
      </c>
      <c r="J174" s="293">
        <v>50</v>
      </c>
      <c r="K174" s="341"/>
    </row>
    <row r="175" s="1" customFormat="1" ht="15" customHeight="1">
      <c r="B175" s="318"/>
      <c r="C175" s="293" t="s">
        <v>2118</v>
      </c>
      <c r="D175" s="293"/>
      <c r="E175" s="293"/>
      <c r="F175" s="316" t="s">
        <v>2097</v>
      </c>
      <c r="G175" s="293"/>
      <c r="H175" s="293" t="s">
        <v>2158</v>
      </c>
      <c r="I175" s="293" t="s">
        <v>2093</v>
      </c>
      <c r="J175" s="293">
        <v>50</v>
      </c>
      <c r="K175" s="341"/>
    </row>
    <row r="176" s="1" customFormat="1" ht="15" customHeight="1">
      <c r="B176" s="318"/>
      <c r="C176" s="293" t="s">
        <v>2116</v>
      </c>
      <c r="D176" s="293"/>
      <c r="E176" s="293"/>
      <c r="F176" s="316" t="s">
        <v>2097</v>
      </c>
      <c r="G176" s="293"/>
      <c r="H176" s="293" t="s">
        <v>2158</v>
      </c>
      <c r="I176" s="293" t="s">
        <v>2093</v>
      </c>
      <c r="J176" s="293">
        <v>50</v>
      </c>
      <c r="K176" s="341"/>
    </row>
    <row r="177" s="1" customFormat="1" ht="15" customHeight="1">
      <c r="B177" s="318"/>
      <c r="C177" s="293" t="s">
        <v>136</v>
      </c>
      <c r="D177" s="293"/>
      <c r="E177" s="293"/>
      <c r="F177" s="316" t="s">
        <v>2091</v>
      </c>
      <c r="G177" s="293"/>
      <c r="H177" s="293" t="s">
        <v>2159</v>
      </c>
      <c r="I177" s="293" t="s">
        <v>2160</v>
      </c>
      <c r="J177" s="293"/>
      <c r="K177" s="341"/>
    </row>
    <row r="178" s="1" customFormat="1" ht="15" customHeight="1">
      <c r="B178" s="318"/>
      <c r="C178" s="293" t="s">
        <v>54</v>
      </c>
      <c r="D178" s="293"/>
      <c r="E178" s="293"/>
      <c r="F178" s="316" t="s">
        <v>2091</v>
      </c>
      <c r="G178" s="293"/>
      <c r="H178" s="293" t="s">
        <v>2161</v>
      </c>
      <c r="I178" s="293" t="s">
        <v>2162</v>
      </c>
      <c r="J178" s="293">
        <v>1</v>
      </c>
      <c r="K178" s="341"/>
    </row>
    <row r="179" s="1" customFormat="1" ht="15" customHeight="1">
      <c r="B179" s="318"/>
      <c r="C179" s="293" t="s">
        <v>50</v>
      </c>
      <c r="D179" s="293"/>
      <c r="E179" s="293"/>
      <c r="F179" s="316" t="s">
        <v>2091</v>
      </c>
      <c r="G179" s="293"/>
      <c r="H179" s="293" t="s">
        <v>2163</v>
      </c>
      <c r="I179" s="293" t="s">
        <v>2093</v>
      </c>
      <c r="J179" s="293">
        <v>20</v>
      </c>
      <c r="K179" s="341"/>
    </row>
    <row r="180" s="1" customFormat="1" ht="15" customHeight="1">
      <c r="B180" s="318"/>
      <c r="C180" s="293" t="s">
        <v>51</v>
      </c>
      <c r="D180" s="293"/>
      <c r="E180" s="293"/>
      <c r="F180" s="316" t="s">
        <v>2091</v>
      </c>
      <c r="G180" s="293"/>
      <c r="H180" s="293" t="s">
        <v>2164</v>
      </c>
      <c r="I180" s="293" t="s">
        <v>2093</v>
      </c>
      <c r="J180" s="293">
        <v>255</v>
      </c>
      <c r="K180" s="341"/>
    </row>
    <row r="181" s="1" customFormat="1" ht="15" customHeight="1">
      <c r="B181" s="318"/>
      <c r="C181" s="293" t="s">
        <v>137</v>
      </c>
      <c r="D181" s="293"/>
      <c r="E181" s="293"/>
      <c r="F181" s="316" t="s">
        <v>2091</v>
      </c>
      <c r="G181" s="293"/>
      <c r="H181" s="293" t="s">
        <v>2055</v>
      </c>
      <c r="I181" s="293" t="s">
        <v>2093</v>
      </c>
      <c r="J181" s="293">
        <v>10</v>
      </c>
      <c r="K181" s="341"/>
    </row>
    <row r="182" s="1" customFormat="1" ht="15" customHeight="1">
      <c r="B182" s="318"/>
      <c r="C182" s="293" t="s">
        <v>138</v>
      </c>
      <c r="D182" s="293"/>
      <c r="E182" s="293"/>
      <c r="F182" s="316" t="s">
        <v>2091</v>
      </c>
      <c r="G182" s="293"/>
      <c r="H182" s="293" t="s">
        <v>2165</v>
      </c>
      <c r="I182" s="293" t="s">
        <v>2126</v>
      </c>
      <c r="J182" s="293"/>
      <c r="K182" s="341"/>
    </row>
    <row r="183" s="1" customFormat="1" ht="15" customHeight="1">
      <c r="B183" s="318"/>
      <c r="C183" s="293" t="s">
        <v>2166</v>
      </c>
      <c r="D183" s="293"/>
      <c r="E183" s="293"/>
      <c r="F183" s="316" t="s">
        <v>2091</v>
      </c>
      <c r="G183" s="293"/>
      <c r="H183" s="293" t="s">
        <v>2167</v>
      </c>
      <c r="I183" s="293" t="s">
        <v>2126</v>
      </c>
      <c r="J183" s="293"/>
      <c r="K183" s="341"/>
    </row>
    <row r="184" s="1" customFormat="1" ht="15" customHeight="1">
      <c r="B184" s="318"/>
      <c r="C184" s="293" t="s">
        <v>2155</v>
      </c>
      <c r="D184" s="293"/>
      <c r="E184" s="293"/>
      <c r="F184" s="316" t="s">
        <v>2091</v>
      </c>
      <c r="G184" s="293"/>
      <c r="H184" s="293" t="s">
        <v>2168</v>
      </c>
      <c r="I184" s="293" t="s">
        <v>2126</v>
      </c>
      <c r="J184" s="293"/>
      <c r="K184" s="341"/>
    </row>
    <row r="185" s="1" customFormat="1" ht="15" customHeight="1">
      <c r="B185" s="318"/>
      <c r="C185" s="293" t="s">
        <v>140</v>
      </c>
      <c r="D185" s="293"/>
      <c r="E185" s="293"/>
      <c r="F185" s="316" t="s">
        <v>2097</v>
      </c>
      <c r="G185" s="293"/>
      <c r="H185" s="293" t="s">
        <v>2169</v>
      </c>
      <c r="I185" s="293" t="s">
        <v>2093</v>
      </c>
      <c r="J185" s="293">
        <v>50</v>
      </c>
      <c r="K185" s="341"/>
    </row>
    <row r="186" s="1" customFormat="1" ht="15" customHeight="1">
      <c r="B186" s="318"/>
      <c r="C186" s="293" t="s">
        <v>2170</v>
      </c>
      <c r="D186" s="293"/>
      <c r="E186" s="293"/>
      <c r="F186" s="316" t="s">
        <v>2097</v>
      </c>
      <c r="G186" s="293"/>
      <c r="H186" s="293" t="s">
        <v>2171</v>
      </c>
      <c r="I186" s="293" t="s">
        <v>2172</v>
      </c>
      <c r="J186" s="293"/>
      <c r="K186" s="341"/>
    </row>
    <row r="187" s="1" customFormat="1" ht="15" customHeight="1">
      <c r="B187" s="318"/>
      <c r="C187" s="293" t="s">
        <v>2173</v>
      </c>
      <c r="D187" s="293"/>
      <c r="E187" s="293"/>
      <c r="F187" s="316" t="s">
        <v>2097</v>
      </c>
      <c r="G187" s="293"/>
      <c r="H187" s="293" t="s">
        <v>2174</v>
      </c>
      <c r="I187" s="293" t="s">
        <v>2172</v>
      </c>
      <c r="J187" s="293"/>
      <c r="K187" s="341"/>
    </row>
    <row r="188" s="1" customFormat="1" ht="15" customHeight="1">
      <c r="B188" s="318"/>
      <c r="C188" s="293" t="s">
        <v>2175</v>
      </c>
      <c r="D188" s="293"/>
      <c r="E188" s="293"/>
      <c r="F188" s="316" t="s">
        <v>2097</v>
      </c>
      <c r="G188" s="293"/>
      <c r="H188" s="293" t="s">
        <v>2176</v>
      </c>
      <c r="I188" s="293" t="s">
        <v>2172</v>
      </c>
      <c r="J188" s="293"/>
      <c r="K188" s="341"/>
    </row>
    <row r="189" s="1" customFormat="1" ht="15" customHeight="1">
      <c r="B189" s="318"/>
      <c r="C189" s="354" t="s">
        <v>2177</v>
      </c>
      <c r="D189" s="293"/>
      <c r="E189" s="293"/>
      <c r="F189" s="316" t="s">
        <v>2097</v>
      </c>
      <c r="G189" s="293"/>
      <c r="H189" s="293" t="s">
        <v>2178</v>
      </c>
      <c r="I189" s="293" t="s">
        <v>2179</v>
      </c>
      <c r="J189" s="355" t="s">
        <v>2180</v>
      </c>
      <c r="K189" s="341"/>
    </row>
    <row r="190" s="17" customFormat="1" ht="15" customHeight="1">
      <c r="B190" s="356"/>
      <c r="C190" s="357" t="s">
        <v>2181</v>
      </c>
      <c r="D190" s="358"/>
      <c r="E190" s="358"/>
      <c r="F190" s="359" t="s">
        <v>2097</v>
      </c>
      <c r="G190" s="358"/>
      <c r="H190" s="358" t="s">
        <v>2182</v>
      </c>
      <c r="I190" s="358" t="s">
        <v>2179</v>
      </c>
      <c r="J190" s="360" t="s">
        <v>2180</v>
      </c>
      <c r="K190" s="361"/>
    </row>
    <row r="191" s="1" customFormat="1" ht="15" customHeight="1">
      <c r="B191" s="318"/>
      <c r="C191" s="354" t="s">
        <v>39</v>
      </c>
      <c r="D191" s="293"/>
      <c r="E191" s="293"/>
      <c r="F191" s="316" t="s">
        <v>2091</v>
      </c>
      <c r="G191" s="293"/>
      <c r="H191" s="290" t="s">
        <v>2183</v>
      </c>
      <c r="I191" s="293" t="s">
        <v>2184</v>
      </c>
      <c r="J191" s="293"/>
      <c r="K191" s="341"/>
    </row>
    <row r="192" s="1" customFormat="1" ht="15" customHeight="1">
      <c r="B192" s="318"/>
      <c r="C192" s="354" t="s">
        <v>2185</v>
      </c>
      <c r="D192" s="293"/>
      <c r="E192" s="293"/>
      <c r="F192" s="316" t="s">
        <v>2091</v>
      </c>
      <c r="G192" s="293"/>
      <c r="H192" s="293" t="s">
        <v>2186</v>
      </c>
      <c r="I192" s="293" t="s">
        <v>2126</v>
      </c>
      <c r="J192" s="293"/>
      <c r="K192" s="341"/>
    </row>
    <row r="193" s="1" customFormat="1" ht="15" customHeight="1">
      <c r="B193" s="318"/>
      <c r="C193" s="354" t="s">
        <v>2187</v>
      </c>
      <c r="D193" s="293"/>
      <c r="E193" s="293"/>
      <c r="F193" s="316" t="s">
        <v>2091</v>
      </c>
      <c r="G193" s="293"/>
      <c r="H193" s="293" t="s">
        <v>2188</v>
      </c>
      <c r="I193" s="293" t="s">
        <v>2126</v>
      </c>
      <c r="J193" s="293"/>
      <c r="K193" s="341"/>
    </row>
    <row r="194" s="1" customFormat="1" ht="15" customHeight="1">
      <c r="B194" s="318"/>
      <c r="C194" s="354" t="s">
        <v>2189</v>
      </c>
      <c r="D194" s="293"/>
      <c r="E194" s="293"/>
      <c r="F194" s="316" t="s">
        <v>2097</v>
      </c>
      <c r="G194" s="293"/>
      <c r="H194" s="293" t="s">
        <v>2190</v>
      </c>
      <c r="I194" s="293" t="s">
        <v>2126</v>
      </c>
      <c r="J194" s="293"/>
      <c r="K194" s="341"/>
    </row>
    <row r="195" s="1" customFormat="1" ht="15" customHeight="1">
      <c r="B195" s="347"/>
      <c r="C195" s="362"/>
      <c r="D195" s="327"/>
      <c r="E195" s="327"/>
      <c r="F195" s="327"/>
      <c r="G195" s="327"/>
      <c r="H195" s="327"/>
      <c r="I195" s="327"/>
      <c r="J195" s="327"/>
      <c r="K195" s="348"/>
    </row>
    <row r="196" s="1" customFormat="1" ht="18.75" customHeight="1">
      <c r="B196" s="329"/>
      <c r="C196" s="339"/>
      <c r="D196" s="339"/>
      <c r="E196" s="339"/>
      <c r="F196" s="349"/>
      <c r="G196" s="339"/>
      <c r="H196" s="339"/>
      <c r="I196" s="339"/>
      <c r="J196" s="339"/>
      <c r="K196" s="329"/>
    </row>
    <row r="197" s="1" customFormat="1" ht="18.75" customHeight="1">
      <c r="B197" s="329"/>
      <c r="C197" s="339"/>
      <c r="D197" s="339"/>
      <c r="E197" s="339"/>
      <c r="F197" s="349"/>
      <c r="G197" s="339"/>
      <c r="H197" s="339"/>
      <c r="I197" s="339"/>
      <c r="J197" s="339"/>
      <c r="K197" s="329"/>
    </row>
    <row r="198" s="1" customFormat="1" ht="18.75" customHeight="1">
      <c r="B198" s="301"/>
      <c r="C198" s="301"/>
      <c r="D198" s="301"/>
      <c r="E198" s="301"/>
      <c r="F198" s="301"/>
      <c r="G198" s="301"/>
      <c r="H198" s="301"/>
      <c r="I198" s="301"/>
      <c r="J198" s="301"/>
      <c r="K198" s="301"/>
    </row>
    <row r="199" s="1" customFormat="1" ht="13.5">
      <c r="B199" s="280"/>
      <c r="C199" s="281"/>
      <c r="D199" s="281"/>
      <c r="E199" s="281"/>
      <c r="F199" s="281"/>
      <c r="G199" s="281"/>
      <c r="H199" s="281"/>
      <c r="I199" s="281"/>
      <c r="J199" s="281"/>
      <c r="K199" s="282"/>
    </row>
    <row r="200" s="1" customFormat="1" ht="21">
      <c r="B200" s="283"/>
      <c r="C200" s="284" t="s">
        <v>2191</v>
      </c>
      <c r="D200" s="284"/>
      <c r="E200" s="284"/>
      <c r="F200" s="284"/>
      <c r="G200" s="284"/>
      <c r="H200" s="284"/>
      <c r="I200" s="284"/>
      <c r="J200" s="284"/>
      <c r="K200" s="285"/>
    </row>
    <row r="201" s="1" customFormat="1" ht="25.5" customHeight="1">
      <c r="B201" s="283"/>
      <c r="C201" s="363" t="s">
        <v>2192</v>
      </c>
      <c r="D201" s="363"/>
      <c r="E201" s="363"/>
      <c r="F201" s="363" t="s">
        <v>2193</v>
      </c>
      <c r="G201" s="364"/>
      <c r="H201" s="363" t="s">
        <v>2194</v>
      </c>
      <c r="I201" s="363"/>
      <c r="J201" s="363"/>
      <c r="K201" s="285"/>
    </row>
    <row r="202" s="1" customFormat="1" ht="5.25" customHeight="1">
      <c r="B202" s="318"/>
      <c r="C202" s="313"/>
      <c r="D202" s="313"/>
      <c r="E202" s="313"/>
      <c r="F202" s="313"/>
      <c r="G202" s="339"/>
      <c r="H202" s="313"/>
      <c r="I202" s="313"/>
      <c r="J202" s="313"/>
      <c r="K202" s="341"/>
    </row>
    <row r="203" s="1" customFormat="1" ht="15" customHeight="1">
      <c r="B203" s="318"/>
      <c r="C203" s="293" t="s">
        <v>2184</v>
      </c>
      <c r="D203" s="293"/>
      <c r="E203" s="293"/>
      <c r="F203" s="316" t="s">
        <v>40</v>
      </c>
      <c r="G203" s="293"/>
      <c r="H203" s="293" t="s">
        <v>2195</v>
      </c>
      <c r="I203" s="293"/>
      <c r="J203" s="293"/>
      <c r="K203" s="341"/>
    </row>
    <row r="204" s="1" customFormat="1" ht="15" customHeight="1">
      <c r="B204" s="318"/>
      <c r="C204" s="293"/>
      <c r="D204" s="293"/>
      <c r="E204" s="293"/>
      <c r="F204" s="316" t="s">
        <v>41</v>
      </c>
      <c r="G204" s="293"/>
      <c r="H204" s="293" t="s">
        <v>2196</v>
      </c>
      <c r="I204" s="293"/>
      <c r="J204" s="293"/>
      <c r="K204" s="341"/>
    </row>
    <row r="205" s="1" customFormat="1" ht="15" customHeight="1">
      <c r="B205" s="318"/>
      <c r="C205" s="293"/>
      <c r="D205" s="293"/>
      <c r="E205" s="293"/>
      <c r="F205" s="316" t="s">
        <v>44</v>
      </c>
      <c r="G205" s="293"/>
      <c r="H205" s="293" t="s">
        <v>2197</v>
      </c>
      <c r="I205" s="293"/>
      <c r="J205" s="293"/>
      <c r="K205" s="341"/>
    </row>
    <row r="206" s="1" customFormat="1" ht="15" customHeight="1">
      <c r="B206" s="318"/>
      <c r="C206" s="293"/>
      <c r="D206" s="293"/>
      <c r="E206" s="293"/>
      <c r="F206" s="316" t="s">
        <v>42</v>
      </c>
      <c r="G206" s="293"/>
      <c r="H206" s="293" t="s">
        <v>2198</v>
      </c>
      <c r="I206" s="293"/>
      <c r="J206" s="293"/>
      <c r="K206" s="341"/>
    </row>
    <row r="207" s="1" customFormat="1" ht="15" customHeight="1">
      <c r="B207" s="318"/>
      <c r="C207" s="293"/>
      <c r="D207" s="293"/>
      <c r="E207" s="293"/>
      <c r="F207" s="316" t="s">
        <v>43</v>
      </c>
      <c r="G207" s="293"/>
      <c r="H207" s="293" t="s">
        <v>2199</v>
      </c>
      <c r="I207" s="293"/>
      <c r="J207" s="293"/>
      <c r="K207" s="341"/>
    </row>
    <row r="208" s="1" customFormat="1" ht="15" customHeight="1">
      <c r="B208" s="318"/>
      <c r="C208" s="293"/>
      <c r="D208" s="293"/>
      <c r="E208" s="293"/>
      <c r="F208" s="316"/>
      <c r="G208" s="293"/>
      <c r="H208" s="293"/>
      <c r="I208" s="293"/>
      <c r="J208" s="293"/>
      <c r="K208" s="341"/>
    </row>
    <row r="209" s="1" customFormat="1" ht="15" customHeight="1">
      <c r="B209" s="318"/>
      <c r="C209" s="293" t="s">
        <v>2138</v>
      </c>
      <c r="D209" s="293"/>
      <c r="E209" s="293"/>
      <c r="F209" s="316" t="s">
        <v>76</v>
      </c>
      <c r="G209" s="293"/>
      <c r="H209" s="293" t="s">
        <v>2200</v>
      </c>
      <c r="I209" s="293"/>
      <c r="J209" s="293"/>
      <c r="K209" s="341"/>
    </row>
    <row r="210" s="1" customFormat="1" ht="15" customHeight="1">
      <c r="B210" s="318"/>
      <c r="C210" s="293"/>
      <c r="D210" s="293"/>
      <c r="E210" s="293"/>
      <c r="F210" s="316" t="s">
        <v>2033</v>
      </c>
      <c r="G210" s="293"/>
      <c r="H210" s="293" t="s">
        <v>2034</v>
      </c>
      <c r="I210" s="293"/>
      <c r="J210" s="293"/>
      <c r="K210" s="341"/>
    </row>
    <row r="211" s="1" customFormat="1" ht="15" customHeight="1">
      <c r="B211" s="318"/>
      <c r="C211" s="293"/>
      <c r="D211" s="293"/>
      <c r="E211" s="293"/>
      <c r="F211" s="316" t="s">
        <v>2031</v>
      </c>
      <c r="G211" s="293"/>
      <c r="H211" s="293" t="s">
        <v>2201</v>
      </c>
      <c r="I211" s="293"/>
      <c r="J211" s="293"/>
      <c r="K211" s="341"/>
    </row>
    <row r="212" s="1" customFormat="1" ht="15" customHeight="1">
      <c r="B212" s="365"/>
      <c r="C212" s="293"/>
      <c r="D212" s="293"/>
      <c r="E212" s="293"/>
      <c r="F212" s="316" t="s">
        <v>2035</v>
      </c>
      <c r="G212" s="354"/>
      <c r="H212" s="345" t="s">
        <v>2036</v>
      </c>
      <c r="I212" s="345"/>
      <c r="J212" s="345"/>
      <c r="K212" s="366"/>
    </row>
    <row r="213" s="1" customFormat="1" ht="15" customHeight="1">
      <c r="B213" s="365"/>
      <c r="C213" s="293"/>
      <c r="D213" s="293"/>
      <c r="E213" s="293"/>
      <c r="F213" s="316" t="s">
        <v>2037</v>
      </c>
      <c r="G213" s="354"/>
      <c r="H213" s="345" t="s">
        <v>227</v>
      </c>
      <c r="I213" s="345"/>
      <c r="J213" s="345"/>
      <c r="K213" s="366"/>
    </row>
    <row r="214" s="1" customFormat="1" ht="15" customHeight="1">
      <c r="B214" s="365"/>
      <c r="C214" s="293"/>
      <c r="D214" s="293"/>
      <c r="E214" s="293"/>
      <c r="F214" s="316"/>
      <c r="G214" s="354"/>
      <c r="H214" s="345"/>
      <c r="I214" s="345"/>
      <c r="J214" s="345"/>
      <c r="K214" s="366"/>
    </row>
    <row r="215" s="1" customFormat="1" ht="15" customHeight="1">
      <c r="B215" s="365"/>
      <c r="C215" s="293" t="s">
        <v>2162</v>
      </c>
      <c r="D215" s="293"/>
      <c r="E215" s="293"/>
      <c r="F215" s="316">
        <v>1</v>
      </c>
      <c r="G215" s="354"/>
      <c r="H215" s="345" t="s">
        <v>2202</v>
      </c>
      <c r="I215" s="345"/>
      <c r="J215" s="345"/>
      <c r="K215" s="366"/>
    </row>
    <row r="216" s="1" customFormat="1" ht="15" customHeight="1">
      <c r="B216" s="365"/>
      <c r="C216" s="293"/>
      <c r="D216" s="293"/>
      <c r="E216" s="293"/>
      <c r="F216" s="316">
        <v>2</v>
      </c>
      <c r="G216" s="354"/>
      <c r="H216" s="345" t="s">
        <v>2203</v>
      </c>
      <c r="I216" s="345"/>
      <c r="J216" s="345"/>
      <c r="K216" s="366"/>
    </row>
    <row r="217" s="1" customFormat="1" ht="15" customHeight="1">
      <c r="B217" s="365"/>
      <c r="C217" s="293"/>
      <c r="D217" s="293"/>
      <c r="E217" s="293"/>
      <c r="F217" s="316">
        <v>3</v>
      </c>
      <c r="G217" s="354"/>
      <c r="H217" s="345" t="s">
        <v>2204</v>
      </c>
      <c r="I217" s="345"/>
      <c r="J217" s="345"/>
      <c r="K217" s="366"/>
    </row>
    <row r="218" s="1" customFormat="1" ht="15" customHeight="1">
      <c r="B218" s="365"/>
      <c r="C218" s="293"/>
      <c r="D218" s="293"/>
      <c r="E218" s="293"/>
      <c r="F218" s="316">
        <v>4</v>
      </c>
      <c r="G218" s="354"/>
      <c r="H218" s="345" t="s">
        <v>2205</v>
      </c>
      <c r="I218" s="345"/>
      <c r="J218" s="345"/>
      <c r="K218" s="366"/>
    </row>
    <row r="219" s="1" customFormat="1" ht="12.75" customHeight="1">
      <c r="B219" s="367"/>
      <c r="C219" s="368"/>
      <c r="D219" s="368"/>
      <c r="E219" s="368"/>
      <c r="F219" s="368"/>
      <c r="G219" s="368"/>
      <c r="H219" s="368"/>
      <c r="I219" s="368"/>
      <c r="J219" s="368"/>
      <c r="K219" s="36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ROUND((SUM(BE85:BE122)),  2)</f>
        <v>0</v>
      </c>
      <c r="G33" s="40"/>
      <c r="H33" s="40"/>
      <c r="I33" s="150">
        <v>0.20999999999999999</v>
      </c>
      <c r="J33" s="149">
        <f>ROUND(((SUM(BE85:BE122))*I33),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ROUND((SUM(BF85:BF122)),  2)</f>
        <v>0</v>
      </c>
      <c r="G34" s="40"/>
      <c r="H34" s="40"/>
      <c r="I34" s="150">
        <v>0.12</v>
      </c>
      <c r="J34" s="149">
        <f>ROUND(((SUM(BF85:BF122))*I34),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ROUND((SUM(BG85:BG122)),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ROUND((SUM(BH85:BH122)),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ROUND((SUM(BI85:BI122)),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001 - Vedlejší rozpočtové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129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130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131</v>
      </c>
      <c r="E62" s="176"/>
      <c r="F62" s="176"/>
      <c r="G62" s="176"/>
      <c r="H62" s="176"/>
      <c r="I62" s="176"/>
      <c r="J62" s="177">
        <f>J103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132</v>
      </c>
      <c r="E63" s="176"/>
      <c r="F63" s="176"/>
      <c r="G63" s="176"/>
      <c r="H63" s="176"/>
      <c r="I63" s="176"/>
      <c r="J63" s="177">
        <f>J106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133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134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135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6.25" customHeight="1">
      <c r="A75" s="40"/>
      <c r="B75" s="41"/>
      <c r="C75" s="42"/>
      <c r="D75" s="42"/>
      <c r="E75" s="162" t="str">
        <f>E7</f>
        <v>PŘESTAVBA ŽELEZNIČNÍHO UZLU BRNO - PRODLOUŽENÍ UL. KALOVÁ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123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001 - Vedlejší rozpočtové náklady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 xml:space="preserve"> </v>
      </c>
      <c r="G79" s="42"/>
      <c r="H79" s="42"/>
      <c r="I79" s="34" t="s">
        <v>23</v>
      </c>
      <c r="J79" s="74" t="str">
        <f>IF(J12="","",J12)</f>
        <v>3. 6. 2025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25</v>
      </c>
      <c r="D81" s="42"/>
      <c r="E81" s="42"/>
      <c r="F81" s="29" t="str">
        <f>E15</f>
        <v xml:space="preserve"> </v>
      </c>
      <c r="G81" s="42"/>
      <c r="H81" s="42"/>
      <c r="I81" s="34" t="s">
        <v>30</v>
      </c>
      <c r="J81" s="38" t="str">
        <f>E21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28</v>
      </c>
      <c r="D82" s="42"/>
      <c r="E82" s="42"/>
      <c r="F82" s="29" t="str">
        <f>IF(E18="","",E18)</f>
        <v>Vyplň údaj</v>
      </c>
      <c r="G82" s="42"/>
      <c r="H82" s="42"/>
      <c r="I82" s="34" t="s">
        <v>32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136</v>
      </c>
      <c r="D84" s="182" t="s">
        <v>54</v>
      </c>
      <c r="E84" s="182" t="s">
        <v>50</v>
      </c>
      <c r="F84" s="182" t="s">
        <v>51</v>
      </c>
      <c r="G84" s="182" t="s">
        <v>137</v>
      </c>
      <c r="H84" s="182" t="s">
        <v>138</v>
      </c>
      <c r="I84" s="182" t="s">
        <v>139</v>
      </c>
      <c r="J84" s="182" t="s">
        <v>127</v>
      </c>
      <c r="K84" s="183" t="s">
        <v>140</v>
      </c>
      <c r="L84" s="184"/>
      <c r="M84" s="94" t="s">
        <v>19</v>
      </c>
      <c r="N84" s="95" t="s">
        <v>39</v>
      </c>
      <c r="O84" s="95" t="s">
        <v>141</v>
      </c>
      <c r="P84" s="95" t="s">
        <v>142</v>
      </c>
      <c r="Q84" s="95" t="s">
        <v>143</v>
      </c>
      <c r="R84" s="95" t="s">
        <v>144</v>
      </c>
      <c r="S84" s="95" t="s">
        <v>145</v>
      </c>
      <c r="T84" s="96" t="s">
        <v>146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147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0</v>
      </c>
      <c r="S85" s="98"/>
      <c r="T85" s="188">
        <f>T86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68</v>
      </c>
      <c r="AU85" s="19" t="s">
        <v>128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68</v>
      </c>
      <c r="E86" s="193" t="s">
        <v>148</v>
      </c>
      <c r="F86" s="193" t="s">
        <v>75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P87+P103+P106+P113+P120</f>
        <v>0</v>
      </c>
      <c r="Q86" s="198"/>
      <c r="R86" s="199">
        <f>R87+R103+R106+R113+R120</f>
        <v>0</v>
      </c>
      <c r="S86" s="198"/>
      <c r="T86" s="200">
        <f>T87+T103+T106+T113+T120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149</v>
      </c>
      <c r="AT86" s="202" t="s">
        <v>68</v>
      </c>
      <c r="AU86" s="202" t="s">
        <v>69</v>
      </c>
      <c r="AY86" s="201" t="s">
        <v>150</v>
      </c>
      <c r="BK86" s="203">
        <f>BK87+BK103+BK106+BK113+BK120</f>
        <v>0</v>
      </c>
    </row>
    <row r="87" s="12" customFormat="1" ht="22.8" customHeight="1">
      <c r="A87" s="12"/>
      <c r="B87" s="190"/>
      <c r="C87" s="191"/>
      <c r="D87" s="192" t="s">
        <v>68</v>
      </c>
      <c r="E87" s="204" t="s">
        <v>151</v>
      </c>
      <c r="F87" s="204" t="s">
        <v>152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SUM(P88:P102)</f>
        <v>0</v>
      </c>
      <c r="Q87" s="198"/>
      <c r="R87" s="199">
        <f>SUM(R88:R102)</f>
        <v>0</v>
      </c>
      <c r="S87" s="198"/>
      <c r="T87" s="200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149</v>
      </c>
      <c r="AT87" s="202" t="s">
        <v>68</v>
      </c>
      <c r="AU87" s="202" t="s">
        <v>77</v>
      </c>
      <c r="AY87" s="201" t="s">
        <v>150</v>
      </c>
      <c r="BK87" s="203">
        <f>SUM(BK88:BK102)</f>
        <v>0</v>
      </c>
    </row>
    <row r="88" s="2" customFormat="1" ht="16.5" customHeight="1">
      <c r="A88" s="40"/>
      <c r="B88" s="41"/>
      <c r="C88" s="206" t="s">
        <v>77</v>
      </c>
      <c r="D88" s="206" t="s">
        <v>153</v>
      </c>
      <c r="E88" s="207" t="s">
        <v>154</v>
      </c>
      <c r="F88" s="208" t="s">
        <v>155</v>
      </c>
      <c r="G88" s="209" t="s">
        <v>156</v>
      </c>
      <c r="H88" s="210">
        <v>1</v>
      </c>
      <c r="I88" s="211"/>
      <c r="J88" s="212">
        <f>ROUND(I88*H88,2)</f>
        <v>0</v>
      </c>
      <c r="K88" s="208" t="s">
        <v>157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79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79</v>
      </c>
    </row>
    <row r="89" s="2" customFormat="1">
      <c r="A89" s="40"/>
      <c r="B89" s="41"/>
      <c r="C89" s="42"/>
      <c r="D89" s="219" t="s">
        <v>159</v>
      </c>
      <c r="E89" s="42"/>
      <c r="F89" s="220" t="s">
        <v>160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159</v>
      </c>
      <c r="AU89" s="19" t="s">
        <v>79</v>
      </c>
    </row>
    <row r="90" s="2" customFormat="1" ht="76.35" customHeight="1">
      <c r="A90" s="40"/>
      <c r="B90" s="41"/>
      <c r="C90" s="206" t="s">
        <v>79</v>
      </c>
      <c r="D90" s="206" t="s">
        <v>153</v>
      </c>
      <c r="E90" s="207" t="s">
        <v>161</v>
      </c>
      <c r="F90" s="208" t="s">
        <v>162</v>
      </c>
      <c r="G90" s="209" t="s">
        <v>156</v>
      </c>
      <c r="H90" s="210">
        <v>1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158</v>
      </c>
    </row>
    <row r="91" s="2" customFormat="1">
      <c r="A91" s="40"/>
      <c r="B91" s="41"/>
      <c r="C91" s="42"/>
      <c r="D91" s="219" t="s">
        <v>159</v>
      </c>
      <c r="E91" s="42"/>
      <c r="F91" s="220" t="s">
        <v>163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24.15" customHeight="1">
      <c r="A92" s="40"/>
      <c r="B92" s="41"/>
      <c r="C92" s="206" t="s">
        <v>164</v>
      </c>
      <c r="D92" s="206" t="s">
        <v>153</v>
      </c>
      <c r="E92" s="207" t="s">
        <v>165</v>
      </c>
      <c r="F92" s="208" t="s">
        <v>166</v>
      </c>
      <c r="G92" s="209" t="s">
        <v>156</v>
      </c>
      <c r="H92" s="210">
        <v>1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167</v>
      </c>
    </row>
    <row r="93" s="2" customFormat="1">
      <c r="A93" s="40"/>
      <c r="B93" s="41"/>
      <c r="C93" s="42"/>
      <c r="D93" s="219" t="s">
        <v>159</v>
      </c>
      <c r="E93" s="42"/>
      <c r="F93" s="220" t="s">
        <v>168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169</v>
      </c>
      <c r="F94" s="208" t="s">
        <v>170</v>
      </c>
      <c r="G94" s="209" t="s">
        <v>156</v>
      </c>
      <c r="H94" s="210">
        <v>1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171</v>
      </c>
    </row>
    <row r="95" s="2" customFormat="1">
      <c r="A95" s="40"/>
      <c r="B95" s="41"/>
      <c r="C95" s="42"/>
      <c r="D95" s="219" t="s">
        <v>159</v>
      </c>
      <c r="E95" s="42"/>
      <c r="F95" s="220" t="s">
        <v>172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16.5" customHeight="1">
      <c r="A96" s="40"/>
      <c r="B96" s="41"/>
      <c r="C96" s="206" t="s">
        <v>149</v>
      </c>
      <c r="D96" s="206" t="s">
        <v>153</v>
      </c>
      <c r="E96" s="207" t="s">
        <v>173</v>
      </c>
      <c r="F96" s="208" t="s">
        <v>174</v>
      </c>
      <c r="G96" s="209" t="s">
        <v>156</v>
      </c>
      <c r="H96" s="210">
        <v>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175</v>
      </c>
    </row>
    <row r="97" s="2" customFormat="1">
      <c r="A97" s="40"/>
      <c r="B97" s="41"/>
      <c r="C97" s="42"/>
      <c r="D97" s="219" t="s">
        <v>159</v>
      </c>
      <c r="E97" s="42"/>
      <c r="F97" s="220" t="s">
        <v>176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2" customFormat="1" ht="37.8" customHeight="1">
      <c r="A98" s="40"/>
      <c r="B98" s="41"/>
      <c r="C98" s="206" t="s">
        <v>167</v>
      </c>
      <c r="D98" s="206" t="s">
        <v>153</v>
      </c>
      <c r="E98" s="207" t="s">
        <v>177</v>
      </c>
      <c r="F98" s="208" t="s">
        <v>178</v>
      </c>
      <c r="G98" s="209" t="s">
        <v>156</v>
      </c>
      <c r="H98" s="210">
        <v>1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79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8</v>
      </c>
    </row>
    <row r="99" s="2" customFormat="1">
      <c r="A99" s="40"/>
      <c r="B99" s="41"/>
      <c r="C99" s="42"/>
      <c r="D99" s="219" t="s">
        <v>159</v>
      </c>
      <c r="E99" s="42"/>
      <c r="F99" s="220" t="s">
        <v>179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79</v>
      </c>
    </row>
    <row r="100" s="2" customFormat="1" ht="16.5" customHeight="1">
      <c r="A100" s="40"/>
      <c r="B100" s="41"/>
      <c r="C100" s="206" t="s">
        <v>180</v>
      </c>
      <c r="D100" s="206" t="s">
        <v>153</v>
      </c>
      <c r="E100" s="207" t="s">
        <v>181</v>
      </c>
      <c r="F100" s="208" t="s">
        <v>182</v>
      </c>
      <c r="G100" s="209" t="s">
        <v>156</v>
      </c>
      <c r="H100" s="210">
        <v>1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183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184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2" customFormat="1" ht="24.15" customHeight="1">
      <c r="A102" s="40"/>
      <c r="B102" s="41"/>
      <c r="C102" s="206" t="s">
        <v>171</v>
      </c>
      <c r="D102" s="206" t="s">
        <v>153</v>
      </c>
      <c r="E102" s="207" t="s">
        <v>185</v>
      </c>
      <c r="F102" s="208" t="s">
        <v>186</v>
      </c>
      <c r="G102" s="209" t="s">
        <v>156</v>
      </c>
      <c r="H102" s="210">
        <v>1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79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187</v>
      </c>
    </row>
    <row r="103" s="12" customFormat="1" ht="22.8" customHeight="1">
      <c r="A103" s="12"/>
      <c r="B103" s="190"/>
      <c r="C103" s="191"/>
      <c r="D103" s="192" t="s">
        <v>68</v>
      </c>
      <c r="E103" s="204" t="s">
        <v>188</v>
      </c>
      <c r="F103" s="204" t="s">
        <v>189</v>
      </c>
      <c r="G103" s="191"/>
      <c r="H103" s="191"/>
      <c r="I103" s="194"/>
      <c r="J103" s="205">
        <f>BK103</f>
        <v>0</v>
      </c>
      <c r="K103" s="191"/>
      <c r="L103" s="196"/>
      <c r="M103" s="197"/>
      <c r="N103" s="198"/>
      <c r="O103" s="198"/>
      <c r="P103" s="199">
        <f>SUM(P104:P105)</f>
        <v>0</v>
      </c>
      <c r="Q103" s="198"/>
      <c r="R103" s="199">
        <f>SUM(R104:R105)</f>
        <v>0</v>
      </c>
      <c r="S103" s="198"/>
      <c r="T103" s="200">
        <f>SUM(T104:T105)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1" t="s">
        <v>149</v>
      </c>
      <c r="AT103" s="202" t="s">
        <v>68</v>
      </c>
      <c r="AU103" s="202" t="s">
        <v>77</v>
      </c>
      <c r="AY103" s="201" t="s">
        <v>150</v>
      </c>
      <c r="BK103" s="203">
        <f>SUM(BK104:BK105)</f>
        <v>0</v>
      </c>
    </row>
    <row r="104" s="2" customFormat="1" ht="21.75" customHeight="1">
      <c r="A104" s="40"/>
      <c r="B104" s="41"/>
      <c r="C104" s="206" t="s">
        <v>190</v>
      </c>
      <c r="D104" s="206" t="s">
        <v>153</v>
      </c>
      <c r="E104" s="207" t="s">
        <v>191</v>
      </c>
      <c r="F104" s="208" t="s">
        <v>192</v>
      </c>
      <c r="G104" s="209" t="s">
        <v>156</v>
      </c>
      <c r="H104" s="210">
        <v>1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193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194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2" customFormat="1" ht="22.8" customHeight="1">
      <c r="A106" s="12"/>
      <c r="B106" s="190"/>
      <c r="C106" s="191"/>
      <c r="D106" s="192" t="s">
        <v>68</v>
      </c>
      <c r="E106" s="204" t="s">
        <v>195</v>
      </c>
      <c r="F106" s="204" t="s">
        <v>196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SUM(P107:P112)</f>
        <v>0</v>
      </c>
      <c r="Q106" s="198"/>
      <c r="R106" s="199">
        <f>SUM(R107:R112)</f>
        <v>0</v>
      </c>
      <c r="S106" s="198"/>
      <c r="T106" s="200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149</v>
      </c>
      <c r="AT106" s="202" t="s">
        <v>68</v>
      </c>
      <c r="AU106" s="202" t="s">
        <v>77</v>
      </c>
      <c r="AY106" s="201" t="s">
        <v>150</v>
      </c>
      <c r="BK106" s="203">
        <f>SUM(BK107:BK112)</f>
        <v>0</v>
      </c>
    </row>
    <row r="107" s="2" customFormat="1" ht="33" customHeight="1">
      <c r="A107" s="40"/>
      <c r="B107" s="41"/>
      <c r="C107" s="206" t="s">
        <v>175</v>
      </c>
      <c r="D107" s="206" t="s">
        <v>153</v>
      </c>
      <c r="E107" s="207" t="s">
        <v>197</v>
      </c>
      <c r="F107" s="208" t="s">
        <v>198</v>
      </c>
      <c r="G107" s="209" t="s">
        <v>156</v>
      </c>
      <c r="H107" s="210">
        <v>1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199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200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2" customFormat="1" ht="37.8" customHeight="1">
      <c r="A109" s="40"/>
      <c r="B109" s="41"/>
      <c r="C109" s="206" t="s">
        <v>201</v>
      </c>
      <c r="D109" s="206" t="s">
        <v>153</v>
      </c>
      <c r="E109" s="207" t="s">
        <v>202</v>
      </c>
      <c r="F109" s="208" t="s">
        <v>203</v>
      </c>
      <c r="G109" s="209" t="s">
        <v>156</v>
      </c>
      <c r="H109" s="210">
        <v>1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204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205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16.5" customHeight="1">
      <c r="A111" s="40"/>
      <c r="B111" s="41"/>
      <c r="C111" s="206" t="s">
        <v>8</v>
      </c>
      <c r="D111" s="206" t="s">
        <v>153</v>
      </c>
      <c r="E111" s="207" t="s">
        <v>206</v>
      </c>
      <c r="F111" s="208" t="s">
        <v>207</v>
      </c>
      <c r="G111" s="209" t="s">
        <v>156</v>
      </c>
      <c r="H111" s="210">
        <v>3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208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209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2" customFormat="1" ht="22.8" customHeight="1">
      <c r="A113" s="12"/>
      <c r="B113" s="190"/>
      <c r="C113" s="191"/>
      <c r="D113" s="192" t="s">
        <v>68</v>
      </c>
      <c r="E113" s="204" t="s">
        <v>210</v>
      </c>
      <c r="F113" s="204" t="s">
        <v>211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SUM(P114:P119)</f>
        <v>0</v>
      </c>
      <c r="Q113" s="198"/>
      <c r="R113" s="199">
        <f>SUM(R114:R119)</f>
        <v>0</v>
      </c>
      <c r="S113" s="198"/>
      <c r="T113" s="200">
        <f>SUM(T114:T119)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149</v>
      </c>
      <c r="AT113" s="202" t="s">
        <v>68</v>
      </c>
      <c r="AU113" s="202" t="s">
        <v>77</v>
      </c>
      <c r="AY113" s="201" t="s">
        <v>150</v>
      </c>
      <c r="BK113" s="203">
        <f>SUM(BK114:BK119)</f>
        <v>0</v>
      </c>
    </row>
    <row r="114" s="2" customFormat="1" ht="16.5" customHeight="1">
      <c r="A114" s="40"/>
      <c r="B114" s="41"/>
      <c r="C114" s="206" t="s">
        <v>212</v>
      </c>
      <c r="D114" s="206" t="s">
        <v>153</v>
      </c>
      <c r="E114" s="207" t="s">
        <v>213</v>
      </c>
      <c r="F114" s="208" t="s">
        <v>214</v>
      </c>
      <c r="G114" s="209" t="s">
        <v>156</v>
      </c>
      <c r="H114" s="210">
        <v>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215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216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16.5" customHeight="1">
      <c r="A116" s="40"/>
      <c r="B116" s="41"/>
      <c r="C116" s="206" t="s">
        <v>183</v>
      </c>
      <c r="D116" s="206" t="s">
        <v>153</v>
      </c>
      <c r="E116" s="207" t="s">
        <v>217</v>
      </c>
      <c r="F116" s="208" t="s">
        <v>218</v>
      </c>
      <c r="G116" s="209" t="s">
        <v>156</v>
      </c>
      <c r="H116" s="210">
        <v>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219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220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16.5" customHeight="1">
      <c r="A118" s="40"/>
      <c r="B118" s="41"/>
      <c r="C118" s="206" t="s">
        <v>221</v>
      </c>
      <c r="D118" s="206" t="s">
        <v>153</v>
      </c>
      <c r="E118" s="207" t="s">
        <v>222</v>
      </c>
      <c r="F118" s="208" t="s">
        <v>223</v>
      </c>
      <c r="G118" s="209" t="s">
        <v>156</v>
      </c>
      <c r="H118" s="210">
        <v>1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224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225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2" customFormat="1" ht="22.8" customHeight="1">
      <c r="A120" s="12"/>
      <c r="B120" s="190"/>
      <c r="C120" s="191"/>
      <c r="D120" s="192" t="s">
        <v>68</v>
      </c>
      <c r="E120" s="204" t="s">
        <v>226</v>
      </c>
      <c r="F120" s="204" t="s">
        <v>227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SUM(P121:P122)</f>
        <v>0</v>
      </c>
      <c r="Q120" s="198"/>
      <c r="R120" s="199">
        <f>SUM(R121:R122)</f>
        <v>0</v>
      </c>
      <c r="S120" s="198"/>
      <c r="T120" s="200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149</v>
      </c>
      <c r="AT120" s="202" t="s">
        <v>68</v>
      </c>
      <c r="AU120" s="202" t="s">
        <v>77</v>
      </c>
      <c r="AY120" s="201" t="s">
        <v>150</v>
      </c>
      <c r="BK120" s="203">
        <f>SUM(BK121:BK122)</f>
        <v>0</v>
      </c>
    </row>
    <row r="121" s="2" customFormat="1" ht="16.5" customHeight="1">
      <c r="A121" s="40"/>
      <c r="B121" s="41"/>
      <c r="C121" s="206" t="s">
        <v>187</v>
      </c>
      <c r="D121" s="206" t="s">
        <v>153</v>
      </c>
      <c r="E121" s="207" t="s">
        <v>228</v>
      </c>
      <c r="F121" s="208" t="s">
        <v>229</v>
      </c>
      <c r="G121" s="209" t="s">
        <v>156</v>
      </c>
      <c r="H121" s="210">
        <v>1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230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231</v>
      </c>
      <c r="G122" s="42"/>
      <c r="H122" s="42"/>
      <c r="I122" s="221"/>
      <c r="J122" s="42"/>
      <c r="K122" s="42"/>
      <c r="L122" s="46"/>
      <c r="M122" s="224"/>
      <c r="N122" s="225"/>
      <c r="O122" s="226"/>
      <c r="P122" s="226"/>
      <c r="Q122" s="226"/>
      <c r="R122" s="226"/>
      <c r="S122" s="226"/>
      <c r="T122" s="22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2" customFormat="1" ht="6.96" customHeight="1">
      <c r="A123" s="40"/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46"/>
      <c r="M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</row>
  </sheetData>
  <sheetProtection sheet="1" autoFilter="0" formatColumns="0" formatRows="0" objects="1" scenarios="1" spinCount="100000" saltValue="lHP/WPpvOyvRQNr3GAPF5AwbwT5bksj2TMYwmvO3oyxDm8iAvFQ2stOyh/oZudgG5bGwMdSyfYssmvtQ8jgCPQ==" hashValue="0n6JBH/HtQoX6Qfc2YItCgz1MZD2R85Tmdj+0C1lojF8nBy2UsSElUeSS/+AztsHQqsknUNW5AzkfTxcE71cUQ==" algorithmName="SHA-512" password="CBF1"/>
  <autoFilter ref="C84:K12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012103000"/>
    <hyperlink ref="F91" r:id="rId2" display="https://podminky.urs.cz/item/CS_URS_2024_02/012303000"/>
    <hyperlink ref="F93" r:id="rId3" display="https://podminky.urs.cz/item/CS_URS_2024_02/012444000"/>
    <hyperlink ref="F95" r:id="rId4" display="https://podminky.urs.cz/item/CS_URS_2024_02/013002000"/>
    <hyperlink ref="F97" r:id="rId5" display="https://podminky.urs.cz/item/CS_URS_2024_02/013244000"/>
    <hyperlink ref="F99" r:id="rId6" display="https://podminky.urs.cz/item/CS_URS_2024_02/013254000"/>
    <hyperlink ref="F101" r:id="rId7" display="https://podminky.urs.cz/item/CS_URS_2024_02/013294000"/>
    <hyperlink ref="F105" r:id="rId8" display="https://podminky.urs.cz/item/CS_URS_2024_02/021002000"/>
    <hyperlink ref="F108" r:id="rId9" display="https://podminky.urs.cz/item/CS_URS_2024_02/032002000"/>
    <hyperlink ref="F110" r:id="rId10" display="https://podminky.urs.cz/item/CS_URS_2024_02/034303000"/>
    <hyperlink ref="F112" r:id="rId11" display="https://podminky.urs.cz/item/CS_URS_2024_02/034503000"/>
    <hyperlink ref="F115" r:id="rId12" display="https://podminky.urs.cz/item/CS_URS_2024_02/041103000"/>
    <hyperlink ref="F117" r:id="rId13" display="https://podminky.urs.cz/item/CS_URS_2024_02/043002000"/>
    <hyperlink ref="F119" r:id="rId14" display="https://podminky.urs.cz/item/CS_URS_2024_02/043103000"/>
    <hyperlink ref="F122" r:id="rId15" display="https://podminky.urs.cz/item/CS_URS_2024_02/094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30" customHeight="1">
      <c r="A9" s="40"/>
      <c r="B9" s="46"/>
      <c r="C9" s="40"/>
      <c r="D9" s="40"/>
      <c r="E9" s="137" t="s">
        <v>232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ROUND((SUM(BE90:BE187)),  2)</f>
        <v>0</v>
      </c>
      <c r="G33" s="40"/>
      <c r="H33" s="40"/>
      <c r="I33" s="150">
        <v>0.20999999999999999</v>
      </c>
      <c r="J33" s="149">
        <f>ROUND(((SUM(BE90:BE187))*I33),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ROUND((SUM(BF90:BF187)),  2)</f>
        <v>0</v>
      </c>
      <c r="G34" s="40"/>
      <c r="H34" s="40"/>
      <c r="I34" s="150">
        <v>0.12</v>
      </c>
      <c r="J34" s="149">
        <f>ROUND(((SUM(BF90:BF187))*I34),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ROUND((SUM(BG90:BG187)),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ROUND((SUM(BH90:BH187)),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ROUND((SUM(BI90:BI187)),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30" customHeight="1">
      <c r="A50" s="40"/>
      <c r="B50" s="41"/>
      <c r="C50" s="42"/>
      <c r="D50" s="42"/>
      <c r="E50" s="71" t="str">
        <f>E9</f>
        <v>SO 06-06-66 - Veřejné osv. – část dostavba Komárova, Větev D – část 1,2 , Větev 6 – část 2 Větev 4-část 1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234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235</v>
      </c>
      <c r="E62" s="170"/>
      <c r="F62" s="170"/>
      <c r="G62" s="170"/>
      <c r="H62" s="170"/>
      <c r="I62" s="170"/>
      <c r="J62" s="171">
        <f>J93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236</v>
      </c>
      <c r="E63" s="176"/>
      <c r="F63" s="176"/>
      <c r="G63" s="176"/>
      <c r="H63" s="176"/>
      <c r="I63" s="176"/>
      <c r="J63" s="177">
        <f>J94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237</v>
      </c>
      <c r="E64" s="170"/>
      <c r="F64" s="170"/>
      <c r="G64" s="170"/>
      <c r="H64" s="170"/>
      <c r="I64" s="170"/>
      <c r="J64" s="171">
        <f>J97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238</v>
      </c>
      <c r="E65" s="176"/>
      <c r="F65" s="176"/>
      <c r="G65" s="176"/>
      <c r="H65" s="176"/>
      <c r="I65" s="176"/>
      <c r="J65" s="177">
        <f>J104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239</v>
      </c>
      <c r="E66" s="176"/>
      <c r="F66" s="176"/>
      <c r="G66" s="176"/>
      <c r="H66" s="176"/>
      <c r="I66" s="176"/>
      <c r="J66" s="177">
        <f>J105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240</v>
      </c>
      <c r="E67" s="176"/>
      <c r="F67" s="176"/>
      <c r="G67" s="176"/>
      <c r="H67" s="176"/>
      <c r="I67" s="176"/>
      <c r="J67" s="177">
        <f>J141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241</v>
      </c>
      <c r="E68" s="176"/>
      <c r="F68" s="176"/>
      <c r="G68" s="176"/>
      <c r="H68" s="176"/>
      <c r="I68" s="176"/>
      <c r="J68" s="177">
        <f>J147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129</v>
      </c>
      <c r="E69" s="170"/>
      <c r="F69" s="170"/>
      <c r="G69" s="170"/>
      <c r="H69" s="170"/>
      <c r="I69" s="170"/>
      <c r="J69" s="171">
        <f>J181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130</v>
      </c>
      <c r="E70" s="176"/>
      <c r="F70" s="176"/>
      <c r="G70" s="176"/>
      <c r="H70" s="176"/>
      <c r="I70" s="176"/>
      <c r="J70" s="177">
        <f>J182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30" customHeight="1">
      <c r="A82" s="40"/>
      <c r="B82" s="41"/>
      <c r="C82" s="42"/>
      <c r="D82" s="42"/>
      <c r="E82" s="71" t="str">
        <f>E9</f>
        <v>SO 06-06-66 - Veřejné osv. – část dostavba Komárova, Větev D – část 1,2 , Větev 6 – část 2 Větev 4-část 1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P91+P93+P97+P181</f>
        <v>0</v>
      </c>
      <c r="Q90" s="98"/>
      <c r="R90" s="187">
        <f>R91+R93+R97+R181</f>
        <v>0</v>
      </c>
      <c r="S90" s="98"/>
      <c r="T90" s="188">
        <f>T91+T93+T97+T181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BK91+BK93+BK97+BK181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</f>
        <v>0</v>
      </c>
      <c r="Q91" s="198"/>
      <c r="R91" s="199">
        <f>R92</f>
        <v>0</v>
      </c>
      <c r="S91" s="198"/>
      <c r="T91" s="200">
        <f>T92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244</v>
      </c>
      <c r="F92" s="204" t="s">
        <v>245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v>0</v>
      </c>
      <c r="Q92" s="198"/>
      <c r="R92" s="199">
        <v>0</v>
      </c>
      <c r="S92" s="198"/>
      <c r="T92" s="200"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v>0</v>
      </c>
    </row>
    <row r="93" s="12" customFormat="1" ht="25.92" customHeight="1">
      <c r="A93" s="12"/>
      <c r="B93" s="190"/>
      <c r="C93" s="191"/>
      <c r="D93" s="192" t="s">
        <v>68</v>
      </c>
      <c r="E93" s="193" t="s">
        <v>246</v>
      </c>
      <c r="F93" s="193" t="s">
        <v>247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</f>
        <v>0</v>
      </c>
      <c r="Q93" s="198"/>
      <c r="R93" s="199">
        <f>R94</f>
        <v>0</v>
      </c>
      <c r="S93" s="198"/>
      <c r="T93" s="200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79</v>
      </c>
      <c r="AT93" s="202" t="s">
        <v>68</v>
      </c>
      <c r="AU93" s="202" t="s">
        <v>69</v>
      </c>
      <c r="AY93" s="201" t="s">
        <v>150</v>
      </c>
      <c r="BK93" s="203">
        <f>BK94</f>
        <v>0</v>
      </c>
    </row>
    <row r="94" s="12" customFormat="1" ht="22.8" customHeight="1">
      <c r="A94" s="12"/>
      <c r="B94" s="190"/>
      <c r="C94" s="191"/>
      <c r="D94" s="192" t="s">
        <v>68</v>
      </c>
      <c r="E94" s="204" t="s">
        <v>248</v>
      </c>
      <c r="F94" s="204" t="s">
        <v>249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SUM(P95:P96)</f>
        <v>0</v>
      </c>
      <c r="Q94" s="198"/>
      <c r="R94" s="199">
        <f>SUM(R95:R96)</f>
        <v>0</v>
      </c>
      <c r="S94" s="198"/>
      <c r="T94" s="20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79</v>
      </c>
      <c r="AT94" s="202" t="s">
        <v>68</v>
      </c>
      <c r="AU94" s="202" t="s">
        <v>77</v>
      </c>
      <c r="AY94" s="201" t="s">
        <v>150</v>
      </c>
      <c r="BK94" s="203">
        <f>SUM(BK95:BK96)</f>
        <v>0</v>
      </c>
    </row>
    <row r="95" s="2" customFormat="1" ht="37.8" customHeight="1">
      <c r="A95" s="40"/>
      <c r="B95" s="41"/>
      <c r="C95" s="206" t="s">
        <v>77</v>
      </c>
      <c r="D95" s="206" t="s">
        <v>153</v>
      </c>
      <c r="E95" s="207" t="s">
        <v>250</v>
      </c>
      <c r="F95" s="208" t="s">
        <v>251</v>
      </c>
      <c r="G95" s="209" t="s">
        <v>252</v>
      </c>
      <c r="H95" s="210">
        <v>1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187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187</v>
      </c>
      <c r="BM95" s="217" t="s">
        <v>79</v>
      </c>
    </row>
    <row r="96" s="2" customFormat="1">
      <c r="A96" s="40"/>
      <c r="B96" s="41"/>
      <c r="C96" s="42"/>
      <c r="D96" s="219" t="s">
        <v>159</v>
      </c>
      <c r="E96" s="42"/>
      <c r="F96" s="220" t="s">
        <v>253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12" customFormat="1" ht="25.92" customHeight="1">
      <c r="A97" s="12"/>
      <c r="B97" s="190"/>
      <c r="C97" s="191"/>
      <c r="D97" s="192" t="s">
        <v>68</v>
      </c>
      <c r="E97" s="193" t="s">
        <v>254</v>
      </c>
      <c r="F97" s="193" t="s">
        <v>255</v>
      </c>
      <c r="G97" s="191"/>
      <c r="H97" s="191"/>
      <c r="I97" s="194"/>
      <c r="J97" s="195">
        <f>BK97</f>
        <v>0</v>
      </c>
      <c r="K97" s="191"/>
      <c r="L97" s="196"/>
      <c r="M97" s="197"/>
      <c r="N97" s="198"/>
      <c r="O97" s="198"/>
      <c r="P97" s="199">
        <f>P98+SUM(P99:P105)+P141+P147</f>
        <v>0</v>
      </c>
      <c r="Q97" s="198"/>
      <c r="R97" s="199">
        <f>R98+SUM(R99:R105)+R141+R147</f>
        <v>0</v>
      </c>
      <c r="S97" s="198"/>
      <c r="T97" s="200">
        <f>T98+SUM(T99:T105)+T141+T147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164</v>
      </c>
      <c r="AT97" s="202" t="s">
        <v>68</v>
      </c>
      <c r="AU97" s="202" t="s">
        <v>69</v>
      </c>
      <c r="AY97" s="201" t="s">
        <v>150</v>
      </c>
      <c r="BK97" s="203">
        <f>BK98+SUM(BK99:BK105)+BK141+BK147</f>
        <v>0</v>
      </c>
    </row>
    <row r="98" s="2" customFormat="1" ht="16.5" customHeight="1">
      <c r="A98" s="40"/>
      <c r="B98" s="41"/>
      <c r="C98" s="206" t="s">
        <v>79</v>
      </c>
      <c r="D98" s="206" t="s">
        <v>153</v>
      </c>
      <c r="E98" s="207" t="s">
        <v>256</v>
      </c>
      <c r="F98" s="208" t="s">
        <v>257</v>
      </c>
      <c r="G98" s="209" t="s">
        <v>258</v>
      </c>
      <c r="H98" s="210">
        <v>60.752000000000002</v>
      </c>
      <c r="I98" s="211"/>
      <c r="J98" s="212">
        <f>ROUND(I98*H98,2)</f>
        <v>0</v>
      </c>
      <c r="K98" s="208" t="s">
        <v>157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259</v>
      </c>
      <c r="AT98" s="217" t="s">
        <v>153</v>
      </c>
      <c r="AU98" s="217" t="s">
        <v>77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259</v>
      </c>
      <c r="BM98" s="217" t="s">
        <v>158</v>
      </c>
    </row>
    <row r="99" s="2" customFormat="1">
      <c r="A99" s="40"/>
      <c r="B99" s="41"/>
      <c r="C99" s="42"/>
      <c r="D99" s="219" t="s">
        <v>159</v>
      </c>
      <c r="E99" s="42"/>
      <c r="F99" s="220" t="s">
        <v>260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159</v>
      </c>
      <c r="AU99" s="19" t="s">
        <v>77</v>
      </c>
    </row>
    <row r="100" s="2" customFormat="1" ht="24.15" customHeight="1">
      <c r="A100" s="40"/>
      <c r="B100" s="41"/>
      <c r="C100" s="206" t="s">
        <v>164</v>
      </c>
      <c r="D100" s="206" t="s">
        <v>153</v>
      </c>
      <c r="E100" s="207" t="s">
        <v>261</v>
      </c>
      <c r="F100" s="208" t="s">
        <v>262</v>
      </c>
      <c r="G100" s="209" t="s">
        <v>258</v>
      </c>
      <c r="H100" s="210">
        <v>1215.04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259</v>
      </c>
      <c r="AT100" s="217" t="s">
        <v>153</v>
      </c>
      <c r="AU100" s="217" t="s">
        <v>77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259</v>
      </c>
      <c r="BM100" s="217" t="s">
        <v>167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263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77</v>
      </c>
    </row>
    <row r="102" s="2" customFormat="1" ht="44.25" customHeight="1">
      <c r="A102" s="40"/>
      <c r="B102" s="41"/>
      <c r="C102" s="206" t="s">
        <v>158</v>
      </c>
      <c r="D102" s="206" t="s">
        <v>153</v>
      </c>
      <c r="E102" s="207" t="s">
        <v>264</v>
      </c>
      <c r="F102" s="208" t="s">
        <v>265</v>
      </c>
      <c r="G102" s="209" t="s">
        <v>258</v>
      </c>
      <c r="H102" s="210">
        <v>60.752000000000002</v>
      </c>
      <c r="I102" s="211"/>
      <c r="J102" s="212">
        <f>ROUND(I102*H102,2)</f>
        <v>0</v>
      </c>
      <c r="K102" s="208" t="s">
        <v>157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259</v>
      </c>
      <c r="AT102" s="217" t="s">
        <v>153</v>
      </c>
      <c r="AU102" s="217" t="s">
        <v>77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259</v>
      </c>
      <c r="BM102" s="217" t="s">
        <v>171</v>
      </c>
    </row>
    <row r="103" s="2" customFormat="1">
      <c r="A103" s="40"/>
      <c r="B103" s="41"/>
      <c r="C103" s="42"/>
      <c r="D103" s="219" t="s">
        <v>159</v>
      </c>
      <c r="E103" s="42"/>
      <c r="F103" s="220" t="s">
        <v>266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159</v>
      </c>
      <c r="AU103" s="19" t="s">
        <v>77</v>
      </c>
    </row>
    <row r="104" s="12" customFormat="1" ht="22.8" customHeight="1">
      <c r="A104" s="12"/>
      <c r="B104" s="190"/>
      <c r="C104" s="191"/>
      <c r="D104" s="192" t="s">
        <v>68</v>
      </c>
      <c r="E104" s="204" t="s">
        <v>267</v>
      </c>
      <c r="F104" s="204" t="s">
        <v>268</v>
      </c>
      <c r="G104" s="191"/>
      <c r="H104" s="191"/>
      <c r="I104" s="194"/>
      <c r="J104" s="205">
        <f>BK104</f>
        <v>0</v>
      </c>
      <c r="K104" s="191"/>
      <c r="L104" s="196"/>
      <c r="M104" s="197"/>
      <c r="N104" s="198"/>
      <c r="O104" s="198"/>
      <c r="P104" s="199">
        <v>0</v>
      </c>
      <c r="Q104" s="198"/>
      <c r="R104" s="199">
        <v>0</v>
      </c>
      <c r="S104" s="198"/>
      <c r="T104" s="200"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1" t="s">
        <v>77</v>
      </c>
      <c r="AT104" s="202" t="s">
        <v>68</v>
      </c>
      <c r="AU104" s="202" t="s">
        <v>77</v>
      </c>
      <c r="AY104" s="201" t="s">
        <v>150</v>
      </c>
      <c r="BK104" s="203">
        <v>0</v>
      </c>
    </row>
    <row r="105" s="12" customFormat="1" ht="22.8" customHeight="1">
      <c r="A105" s="12"/>
      <c r="B105" s="190"/>
      <c r="C105" s="191"/>
      <c r="D105" s="192" t="s">
        <v>68</v>
      </c>
      <c r="E105" s="204" t="s">
        <v>269</v>
      </c>
      <c r="F105" s="204" t="s">
        <v>270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SUM(P106:P140)</f>
        <v>0</v>
      </c>
      <c r="Q105" s="198"/>
      <c r="R105" s="199">
        <f>SUM(R106:R140)</f>
        <v>0</v>
      </c>
      <c r="S105" s="198"/>
      <c r="T105" s="200">
        <f>SUM(T106:T140)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164</v>
      </c>
      <c r="AT105" s="202" t="s">
        <v>68</v>
      </c>
      <c r="AU105" s="202" t="s">
        <v>77</v>
      </c>
      <c r="AY105" s="201" t="s">
        <v>150</v>
      </c>
      <c r="BK105" s="203">
        <f>SUM(BK106:BK140)</f>
        <v>0</v>
      </c>
    </row>
    <row r="106" s="2" customFormat="1" ht="33" customHeight="1">
      <c r="A106" s="40"/>
      <c r="B106" s="41"/>
      <c r="C106" s="206" t="s">
        <v>149</v>
      </c>
      <c r="D106" s="206" t="s">
        <v>153</v>
      </c>
      <c r="E106" s="207" t="s">
        <v>271</v>
      </c>
      <c r="F106" s="208" t="s">
        <v>272</v>
      </c>
      <c r="G106" s="209" t="s">
        <v>252</v>
      </c>
      <c r="H106" s="210">
        <v>16</v>
      </c>
      <c r="I106" s="211"/>
      <c r="J106" s="212">
        <f>ROUND(I106*H106,2)</f>
        <v>0</v>
      </c>
      <c r="K106" s="208" t="s">
        <v>157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259</v>
      </c>
      <c r="AT106" s="217" t="s">
        <v>153</v>
      </c>
      <c r="AU106" s="217" t="s">
        <v>79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259</v>
      </c>
      <c r="BM106" s="217" t="s">
        <v>175</v>
      </c>
    </row>
    <row r="107" s="2" customFormat="1">
      <c r="A107" s="40"/>
      <c r="B107" s="41"/>
      <c r="C107" s="42"/>
      <c r="D107" s="219" t="s">
        <v>159</v>
      </c>
      <c r="E107" s="42"/>
      <c r="F107" s="220" t="s">
        <v>273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159</v>
      </c>
      <c r="AU107" s="19" t="s">
        <v>79</v>
      </c>
    </row>
    <row r="108" s="2" customFormat="1" ht="24.15" customHeight="1">
      <c r="A108" s="40"/>
      <c r="B108" s="41"/>
      <c r="C108" s="206" t="s">
        <v>167</v>
      </c>
      <c r="D108" s="206" t="s">
        <v>153</v>
      </c>
      <c r="E108" s="207" t="s">
        <v>274</v>
      </c>
      <c r="F108" s="208" t="s">
        <v>275</v>
      </c>
      <c r="G108" s="209" t="s">
        <v>252</v>
      </c>
      <c r="H108" s="210">
        <v>2</v>
      </c>
      <c r="I108" s="211"/>
      <c r="J108" s="212">
        <f>ROUND(I108*H108,2)</f>
        <v>0</v>
      </c>
      <c r="K108" s="208" t="s">
        <v>276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259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259</v>
      </c>
      <c r="BM108" s="217" t="s">
        <v>8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277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24.15" customHeight="1">
      <c r="A110" s="40"/>
      <c r="B110" s="41"/>
      <c r="C110" s="206" t="s">
        <v>180</v>
      </c>
      <c r="D110" s="206" t="s">
        <v>153</v>
      </c>
      <c r="E110" s="207" t="s">
        <v>278</v>
      </c>
      <c r="F110" s="208" t="s">
        <v>279</v>
      </c>
      <c r="G110" s="209" t="s">
        <v>252</v>
      </c>
      <c r="H110" s="210">
        <v>1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259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259</v>
      </c>
      <c r="BM110" s="217" t="s">
        <v>183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280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2" customFormat="1" ht="16.5" customHeight="1">
      <c r="A112" s="40"/>
      <c r="B112" s="41"/>
      <c r="C112" s="228" t="s">
        <v>171</v>
      </c>
      <c r="D112" s="228" t="s">
        <v>254</v>
      </c>
      <c r="E112" s="229" t="s">
        <v>281</v>
      </c>
      <c r="F112" s="230" t="s">
        <v>282</v>
      </c>
      <c r="G112" s="231" t="s">
        <v>252</v>
      </c>
      <c r="H112" s="232">
        <v>1</v>
      </c>
      <c r="I112" s="233"/>
      <c r="J112" s="234">
        <f>ROUND(I112*H112,2)</f>
        <v>0</v>
      </c>
      <c r="K112" s="230" t="s">
        <v>19</v>
      </c>
      <c r="L112" s="235"/>
      <c r="M112" s="236" t="s">
        <v>19</v>
      </c>
      <c r="N112" s="237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283</v>
      </c>
      <c r="AT112" s="217" t="s">
        <v>254</v>
      </c>
      <c r="AU112" s="217" t="s">
        <v>79</v>
      </c>
      <c r="AY112" s="19" t="s">
        <v>150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259</v>
      </c>
      <c r="BM112" s="217" t="s">
        <v>187</v>
      </c>
    </row>
    <row r="113" s="2" customFormat="1" ht="24.15" customHeight="1">
      <c r="A113" s="40"/>
      <c r="B113" s="41"/>
      <c r="C113" s="206" t="s">
        <v>190</v>
      </c>
      <c r="D113" s="206" t="s">
        <v>153</v>
      </c>
      <c r="E113" s="207" t="s">
        <v>284</v>
      </c>
      <c r="F113" s="208" t="s">
        <v>285</v>
      </c>
      <c r="G113" s="209" t="s">
        <v>252</v>
      </c>
      <c r="H113" s="210">
        <v>6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259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259</v>
      </c>
      <c r="BM113" s="217" t="s">
        <v>193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286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24.15" customHeight="1">
      <c r="A115" s="40"/>
      <c r="B115" s="41"/>
      <c r="C115" s="206" t="s">
        <v>175</v>
      </c>
      <c r="D115" s="206" t="s">
        <v>153</v>
      </c>
      <c r="E115" s="207" t="s">
        <v>287</v>
      </c>
      <c r="F115" s="208" t="s">
        <v>288</v>
      </c>
      <c r="G115" s="209" t="s">
        <v>156</v>
      </c>
      <c r="H115" s="210">
        <v>6</v>
      </c>
      <c r="I115" s="211"/>
      <c r="J115" s="212">
        <f>ROUND(I115*H115,2)</f>
        <v>0</v>
      </c>
      <c r="K115" s="208" t="s">
        <v>19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259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259</v>
      </c>
      <c r="BM115" s="217" t="s">
        <v>199</v>
      </c>
    </row>
    <row r="116" s="2" customFormat="1" ht="24.15" customHeight="1">
      <c r="A116" s="40"/>
      <c r="B116" s="41"/>
      <c r="C116" s="228" t="s">
        <v>201</v>
      </c>
      <c r="D116" s="228" t="s">
        <v>254</v>
      </c>
      <c r="E116" s="229" t="s">
        <v>289</v>
      </c>
      <c r="F116" s="230" t="s">
        <v>290</v>
      </c>
      <c r="G116" s="231" t="s">
        <v>252</v>
      </c>
      <c r="H116" s="232">
        <v>6</v>
      </c>
      <c r="I116" s="233"/>
      <c r="J116" s="234">
        <f>ROUND(I116*H116,2)</f>
        <v>0</v>
      </c>
      <c r="K116" s="230" t="s">
        <v>19</v>
      </c>
      <c r="L116" s="235"/>
      <c r="M116" s="236" t="s">
        <v>19</v>
      </c>
      <c r="N116" s="237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283</v>
      </c>
      <c r="AT116" s="217" t="s">
        <v>254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259</v>
      </c>
      <c r="BM116" s="217" t="s">
        <v>204</v>
      </c>
    </row>
    <row r="117" s="2" customFormat="1" ht="24.15" customHeight="1">
      <c r="A117" s="40"/>
      <c r="B117" s="41"/>
      <c r="C117" s="206" t="s">
        <v>8</v>
      </c>
      <c r="D117" s="206" t="s">
        <v>153</v>
      </c>
      <c r="E117" s="207" t="s">
        <v>291</v>
      </c>
      <c r="F117" s="208" t="s">
        <v>292</v>
      </c>
      <c r="G117" s="209" t="s">
        <v>252</v>
      </c>
      <c r="H117" s="210">
        <v>6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259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259</v>
      </c>
      <c r="BM117" s="217" t="s">
        <v>208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293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24.15" customHeight="1">
      <c r="A119" s="40"/>
      <c r="B119" s="41"/>
      <c r="C119" s="228" t="s">
        <v>212</v>
      </c>
      <c r="D119" s="228" t="s">
        <v>254</v>
      </c>
      <c r="E119" s="229" t="s">
        <v>294</v>
      </c>
      <c r="F119" s="230" t="s">
        <v>295</v>
      </c>
      <c r="G119" s="231" t="s">
        <v>252</v>
      </c>
      <c r="H119" s="232">
        <v>6</v>
      </c>
      <c r="I119" s="233"/>
      <c r="J119" s="234">
        <f>ROUND(I119*H119,2)</f>
        <v>0</v>
      </c>
      <c r="K119" s="230" t="s">
        <v>19</v>
      </c>
      <c r="L119" s="235"/>
      <c r="M119" s="236" t="s">
        <v>19</v>
      </c>
      <c r="N119" s="237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283</v>
      </c>
      <c r="AT119" s="217" t="s">
        <v>254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259</v>
      </c>
      <c r="BM119" s="217" t="s">
        <v>215</v>
      </c>
    </row>
    <row r="120" s="2" customFormat="1" ht="24.15" customHeight="1">
      <c r="A120" s="40"/>
      <c r="B120" s="41"/>
      <c r="C120" s="206" t="s">
        <v>183</v>
      </c>
      <c r="D120" s="206" t="s">
        <v>153</v>
      </c>
      <c r="E120" s="207" t="s">
        <v>296</v>
      </c>
      <c r="F120" s="208" t="s">
        <v>297</v>
      </c>
      <c r="G120" s="209" t="s">
        <v>252</v>
      </c>
      <c r="H120" s="210">
        <v>6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259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259</v>
      </c>
      <c r="BM120" s="217" t="s">
        <v>219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298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33" customHeight="1">
      <c r="A122" s="40"/>
      <c r="B122" s="41"/>
      <c r="C122" s="228" t="s">
        <v>221</v>
      </c>
      <c r="D122" s="228" t="s">
        <v>254</v>
      </c>
      <c r="E122" s="229" t="s">
        <v>299</v>
      </c>
      <c r="F122" s="230" t="s">
        <v>300</v>
      </c>
      <c r="G122" s="231" t="s">
        <v>252</v>
      </c>
      <c r="H122" s="232">
        <v>6</v>
      </c>
      <c r="I122" s="233"/>
      <c r="J122" s="234">
        <f>ROUND(I122*H122,2)</f>
        <v>0</v>
      </c>
      <c r="K122" s="230" t="s">
        <v>157</v>
      </c>
      <c r="L122" s="235"/>
      <c r="M122" s="236" t="s">
        <v>19</v>
      </c>
      <c r="N122" s="237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283</v>
      </c>
      <c r="AT122" s="217" t="s">
        <v>254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259</v>
      </c>
      <c r="BM122" s="217" t="s">
        <v>224</v>
      </c>
    </row>
    <row r="123" s="2" customFormat="1" ht="16.5" customHeight="1">
      <c r="A123" s="40"/>
      <c r="B123" s="41"/>
      <c r="C123" s="206" t="s">
        <v>187</v>
      </c>
      <c r="D123" s="206" t="s">
        <v>153</v>
      </c>
      <c r="E123" s="207" t="s">
        <v>301</v>
      </c>
      <c r="F123" s="208" t="s">
        <v>302</v>
      </c>
      <c r="G123" s="209" t="s">
        <v>252</v>
      </c>
      <c r="H123" s="210">
        <v>6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259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259</v>
      </c>
      <c r="BM123" s="217" t="s">
        <v>230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303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2" customFormat="1" ht="16.5" customHeight="1">
      <c r="A125" s="40"/>
      <c r="B125" s="41"/>
      <c r="C125" s="228" t="s">
        <v>304</v>
      </c>
      <c r="D125" s="228" t="s">
        <v>254</v>
      </c>
      <c r="E125" s="229" t="s">
        <v>305</v>
      </c>
      <c r="F125" s="230" t="s">
        <v>306</v>
      </c>
      <c r="G125" s="231" t="s">
        <v>252</v>
      </c>
      <c r="H125" s="232">
        <v>6</v>
      </c>
      <c r="I125" s="233"/>
      <c r="J125" s="234">
        <f>ROUND(I125*H125,2)</f>
        <v>0</v>
      </c>
      <c r="K125" s="230" t="s">
        <v>19</v>
      </c>
      <c r="L125" s="235"/>
      <c r="M125" s="236" t="s">
        <v>19</v>
      </c>
      <c r="N125" s="237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283</v>
      </c>
      <c r="AT125" s="217" t="s">
        <v>254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259</v>
      </c>
      <c r="BM125" s="217" t="s">
        <v>307</v>
      </c>
    </row>
    <row r="126" s="2" customFormat="1" ht="24.15" customHeight="1">
      <c r="A126" s="40"/>
      <c r="B126" s="41"/>
      <c r="C126" s="228" t="s">
        <v>193</v>
      </c>
      <c r="D126" s="228" t="s">
        <v>254</v>
      </c>
      <c r="E126" s="229" t="s">
        <v>308</v>
      </c>
      <c r="F126" s="230" t="s">
        <v>309</v>
      </c>
      <c r="G126" s="231" t="s">
        <v>310</v>
      </c>
      <c r="H126" s="232">
        <v>60</v>
      </c>
      <c r="I126" s="233"/>
      <c r="J126" s="234">
        <f>ROUND(I126*H126,2)</f>
        <v>0</v>
      </c>
      <c r="K126" s="230" t="s">
        <v>19</v>
      </c>
      <c r="L126" s="235"/>
      <c r="M126" s="236" t="s">
        <v>19</v>
      </c>
      <c r="N126" s="237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283</v>
      </c>
      <c r="AT126" s="217" t="s">
        <v>254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259</v>
      </c>
      <c r="BM126" s="217" t="s">
        <v>311</v>
      </c>
    </row>
    <row r="127" s="2" customFormat="1" ht="37.8" customHeight="1">
      <c r="A127" s="40"/>
      <c r="B127" s="41"/>
      <c r="C127" s="206" t="s">
        <v>312</v>
      </c>
      <c r="D127" s="206" t="s">
        <v>153</v>
      </c>
      <c r="E127" s="207" t="s">
        <v>313</v>
      </c>
      <c r="F127" s="208" t="s">
        <v>314</v>
      </c>
      <c r="G127" s="209" t="s">
        <v>310</v>
      </c>
      <c r="H127" s="210">
        <v>219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259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259</v>
      </c>
      <c r="BM127" s="217" t="s">
        <v>315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316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2" customFormat="1" ht="16.5" customHeight="1">
      <c r="A129" s="40"/>
      <c r="B129" s="41"/>
      <c r="C129" s="228" t="s">
        <v>199</v>
      </c>
      <c r="D129" s="228" t="s">
        <v>254</v>
      </c>
      <c r="E129" s="229" t="s">
        <v>317</v>
      </c>
      <c r="F129" s="230" t="s">
        <v>318</v>
      </c>
      <c r="G129" s="231" t="s">
        <v>319</v>
      </c>
      <c r="H129" s="232">
        <v>208.05000000000001</v>
      </c>
      <c r="I129" s="233"/>
      <c r="J129" s="234">
        <f>ROUND(I129*H129,2)</f>
        <v>0</v>
      </c>
      <c r="K129" s="230" t="s">
        <v>157</v>
      </c>
      <c r="L129" s="235"/>
      <c r="M129" s="236" t="s">
        <v>19</v>
      </c>
      <c r="N129" s="237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283</v>
      </c>
      <c r="AT129" s="217" t="s">
        <v>254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259</v>
      </c>
      <c r="BM129" s="217" t="s">
        <v>320</v>
      </c>
    </row>
    <row r="130" s="2" customFormat="1" ht="24.15" customHeight="1">
      <c r="A130" s="40"/>
      <c r="B130" s="41"/>
      <c r="C130" s="206" t="s">
        <v>7</v>
      </c>
      <c r="D130" s="206" t="s">
        <v>153</v>
      </c>
      <c r="E130" s="207" t="s">
        <v>321</v>
      </c>
      <c r="F130" s="208" t="s">
        <v>322</v>
      </c>
      <c r="G130" s="209" t="s">
        <v>252</v>
      </c>
      <c r="H130" s="210">
        <v>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259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259</v>
      </c>
      <c r="BM130" s="217" t="s">
        <v>323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324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2" customFormat="1" ht="21.75" customHeight="1">
      <c r="A132" s="40"/>
      <c r="B132" s="41"/>
      <c r="C132" s="206" t="s">
        <v>204</v>
      </c>
      <c r="D132" s="206" t="s">
        <v>153</v>
      </c>
      <c r="E132" s="207" t="s">
        <v>325</v>
      </c>
      <c r="F132" s="208" t="s">
        <v>326</v>
      </c>
      <c r="G132" s="209" t="s">
        <v>327</v>
      </c>
      <c r="H132" s="210">
        <v>1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259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259</v>
      </c>
      <c r="BM132" s="217" t="s">
        <v>328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329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2" customFormat="1" ht="37.8" customHeight="1">
      <c r="A134" s="40"/>
      <c r="B134" s="41"/>
      <c r="C134" s="206" t="s">
        <v>330</v>
      </c>
      <c r="D134" s="206" t="s">
        <v>153</v>
      </c>
      <c r="E134" s="207" t="s">
        <v>331</v>
      </c>
      <c r="F134" s="208" t="s">
        <v>332</v>
      </c>
      <c r="G134" s="209" t="s">
        <v>310</v>
      </c>
      <c r="H134" s="210">
        <v>259</v>
      </c>
      <c r="I134" s="211"/>
      <c r="J134" s="212">
        <f>ROUND(I134*H134,2)</f>
        <v>0</v>
      </c>
      <c r="K134" s="208" t="s">
        <v>157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259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259</v>
      </c>
      <c r="BM134" s="217" t="s">
        <v>333</v>
      </c>
    </row>
    <row r="135" s="2" customFormat="1">
      <c r="A135" s="40"/>
      <c r="B135" s="41"/>
      <c r="C135" s="42"/>
      <c r="D135" s="219" t="s">
        <v>159</v>
      </c>
      <c r="E135" s="42"/>
      <c r="F135" s="220" t="s">
        <v>334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159</v>
      </c>
      <c r="AU135" s="19" t="s">
        <v>79</v>
      </c>
    </row>
    <row r="136" s="2" customFormat="1" ht="24.15" customHeight="1">
      <c r="A136" s="40"/>
      <c r="B136" s="41"/>
      <c r="C136" s="228" t="s">
        <v>208</v>
      </c>
      <c r="D136" s="228" t="s">
        <v>254</v>
      </c>
      <c r="E136" s="229" t="s">
        <v>335</v>
      </c>
      <c r="F136" s="230" t="s">
        <v>336</v>
      </c>
      <c r="G136" s="231" t="s">
        <v>310</v>
      </c>
      <c r="H136" s="232">
        <v>259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283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259</v>
      </c>
      <c r="BM136" s="217" t="s">
        <v>337</v>
      </c>
    </row>
    <row r="137" s="2" customFormat="1" ht="24.15" customHeight="1">
      <c r="A137" s="40"/>
      <c r="B137" s="41"/>
      <c r="C137" s="206" t="s">
        <v>338</v>
      </c>
      <c r="D137" s="206" t="s">
        <v>153</v>
      </c>
      <c r="E137" s="207" t="s">
        <v>339</v>
      </c>
      <c r="F137" s="208" t="s">
        <v>340</v>
      </c>
      <c r="G137" s="209" t="s">
        <v>252</v>
      </c>
      <c r="H137" s="210">
        <v>6</v>
      </c>
      <c r="I137" s="211"/>
      <c r="J137" s="212">
        <f>ROUND(I137*H137,2)</f>
        <v>0</v>
      </c>
      <c r="K137" s="208" t="s">
        <v>19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259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259</v>
      </c>
      <c r="BM137" s="217" t="s">
        <v>341</v>
      </c>
    </row>
    <row r="138" s="2" customFormat="1" ht="16.5" customHeight="1">
      <c r="A138" s="40"/>
      <c r="B138" s="41"/>
      <c r="C138" s="206" t="s">
        <v>215</v>
      </c>
      <c r="D138" s="206" t="s">
        <v>153</v>
      </c>
      <c r="E138" s="207" t="s">
        <v>342</v>
      </c>
      <c r="F138" s="208" t="s">
        <v>343</v>
      </c>
      <c r="G138" s="209" t="s">
        <v>344</v>
      </c>
      <c r="H138" s="210">
        <v>12</v>
      </c>
      <c r="I138" s="211"/>
      <c r="J138" s="212">
        <f>ROUND(I138*H138,2)</f>
        <v>0</v>
      </c>
      <c r="K138" s="208" t="s">
        <v>19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259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259</v>
      </c>
      <c r="BM138" s="217" t="s">
        <v>345</v>
      </c>
    </row>
    <row r="139" s="2" customFormat="1" ht="16.5" customHeight="1">
      <c r="A139" s="40"/>
      <c r="B139" s="41"/>
      <c r="C139" s="206" t="s">
        <v>346</v>
      </c>
      <c r="D139" s="206" t="s">
        <v>153</v>
      </c>
      <c r="E139" s="207" t="s">
        <v>347</v>
      </c>
      <c r="F139" s="208" t="s">
        <v>348</v>
      </c>
      <c r="G139" s="209" t="s">
        <v>344</v>
      </c>
      <c r="H139" s="210">
        <v>6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259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259</v>
      </c>
      <c r="BM139" s="217" t="s">
        <v>349</v>
      </c>
    </row>
    <row r="140" s="2" customFormat="1" ht="16.5" customHeight="1">
      <c r="A140" s="40"/>
      <c r="B140" s="41"/>
      <c r="C140" s="206" t="s">
        <v>219</v>
      </c>
      <c r="D140" s="206" t="s">
        <v>153</v>
      </c>
      <c r="E140" s="207" t="s">
        <v>350</v>
      </c>
      <c r="F140" s="208" t="s">
        <v>351</v>
      </c>
      <c r="G140" s="209" t="s">
        <v>344</v>
      </c>
      <c r="H140" s="210">
        <v>8</v>
      </c>
      <c r="I140" s="211"/>
      <c r="J140" s="212">
        <f>ROUND(I140*H140,2)</f>
        <v>0</v>
      </c>
      <c r="K140" s="208" t="s">
        <v>19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259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259</v>
      </c>
      <c r="BM140" s="217" t="s">
        <v>352</v>
      </c>
    </row>
    <row r="141" s="12" customFormat="1" ht="22.8" customHeight="1">
      <c r="A141" s="12"/>
      <c r="B141" s="190"/>
      <c r="C141" s="191"/>
      <c r="D141" s="192" t="s">
        <v>68</v>
      </c>
      <c r="E141" s="204" t="s">
        <v>353</v>
      </c>
      <c r="F141" s="204" t="s">
        <v>354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SUM(P142:P146)</f>
        <v>0</v>
      </c>
      <c r="Q141" s="198"/>
      <c r="R141" s="199">
        <f>SUM(R142:R146)</f>
        <v>0</v>
      </c>
      <c r="S141" s="198"/>
      <c r="T141" s="200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164</v>
      </c>
      <c r="AT141" s="202" t="s">
        <v>68</v>
      </c>
      <c r="AU141" s="202" t="s">
        <v>77</v>
      </c>
      <c r="AY141" s="201" t="s">
        <v>150</v>
      </c>
      <c r="BK141" s="203">
        <f>SUM(BK142:BK146)</f>
        <v>0</v>
      </c>
    </row>
    <row r="142" s="2" customFormat="1" ht="24.15" customHeight="1">
      <c r="A142" s="40"/>
      <c r="B142" s="41"/>
      <c r="C142" s="206" t="s">
        <v>355</v>
      </c>
      <c r="D142" s="206" t="s">
        <v>153</v>
      </c>
      <c r="E142" s="207" t="s">
        <v>356</v>
      </c>
      <c r="F142" s="208" t="s">
        <v>357</v>
      </c>
      <c r="G142" s="209" t="s">
        <v>310</v>
      </c>
      <c r="H142" s="210">
        <v>259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259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259</v>
      </c>
      <c r="BM142" s="217" t="s">
        <v>358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359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24.15" customHeight="1">
      <c r="A144" s="40"/>
      <c r="B144" s="41"/>
      <c r="C144" s="206" t="s">
        <v>224</v>
      </c>
      <c r="D144" s="206" t="s">
        <v>153</v>
      </c>
      <c r="E144" s="207" t="s">
        <v>360</v>
      </c>
      <c r="F144" s="208" t="s">
        <v>361</v>
      </c>
      <c r="G144" s="209" t="s">
        <v>310</v>
      </c>
      <c r="H144" s="210">
        <v>12</v>
      </c>
      <c r="I144" s="211"/>
      <c r="J144" s="212">
        <f>ROUND(I144*H144,2)</f>
        <v>0</v>
      </c>
      <c r="K144" s="208" t="s">
        <v>19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259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259</v>
      </c>
      <c r="BM144" s="217" t="s">
        <v>362</v>
      </c>
    </row>
    <row r="145" s="2" customFormat="1" ht="24.15" customHeight="1">
      <c r="A145" s="40"/>
      <c r="B145" s="41"/>
      <c r="C145" s="206" t="s">
        <v>363</v>
      </c>
      <c r="D145" s="206" t="s">
        <v>153</v>
      </c>
      <c r="E145" s="207" t="s">
        <v>364</v>
      </c>
      <c r="F145" s="208" t="s">
        <v>365</v>
      </c>
      <c r="G145" s="209" t="s">
        <v>310</v>
      </c>
      <c r="H145" s="210">
        <v>26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259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259</v>
      </c>
      <c r="BM145" s="217" t="s">
        <v>366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367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12" customFormat="1" ht="22.8" customHeight="1">
      <c r="A147" s="12"/>
      <c r="B147" s="190"/>
      <c r="C147" s="191"/>
      <c r="D147" s="192" t="s">
        <v>68</v>
      </c>
      <c r="E147" s="204" t="s">
        <v>368</v>
      </c>
      <c r="F147" s="204" t="s">
        <v>369</v>
      </c>
      <c r="G147" s="191"/>
      <c r="H147" s="191"/>
      <c r="I147" s="194"/>
      <c r="J147" s="205">
        <f>BK147</f>
        <v>0</v>
      </c>
      <c r="K147" s="191"/>
      <c r="L147" s="196"/>
      <c r="M147" s="197"/>
      <c r="N147" s="198"/>
      <c r="O147" s="198"/>
      <c r="P147" s="199">
        <f>SUM(P148:P180)</f>
        <v>0</v>
      </c>
      <c r="Q147" s="198"/>
      <c r="R147" s="199">
        <f>SUM(R148:R180)</f>
        <v>0</v>
      </c>
      <c r="S147" s="198"/>
      <c r="T147" s="200">
        <f>SUM(T148:T180)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01" t="s">
        <v>164</v>
      </c>
      <c r="AT147" s="202" t="s">
        <v>68</v>
      </c>
      <c r="AU147" s="202" t="s">
        <v>77</v>
      </c>
      <c r="AY147" s="201" t="s">
        <v>150</v>
      </c>
      <c r="BK147" s="203">
        <f>SUM(BK148:BK180)</f>
        <v>0</v>
      </c>
    </row>
    <row r="148" s="2" customFormat="1" ht="24.15" customHeight="1">
      <c r="A148" s="40"/>
      <c r="B148" s="41"/>
      <c r="C148" s="206" t="s">
        <v>230</v>
      </c>
      <c r="D148" s="206" t="s">
        <v>153</v>
      </c>
      <c r="E148" s="207" t="s">
        <v>370</v>
      </c>
      <c r="F148" s="208" t="s">
        <v>371</v>
      </c>
      <c r="G148" s="209" t="s">
        <v>252</v>
      </c>
      <c r="H148" s="210">
        <v>5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259</v>
      </c>
      <c r="AT148" s="217" t="s">
        <v>153</v>
      </c>
      <c r="AU148" s="217" t="s">
        <v>79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259</v>
      </c>
      <c r="BM148" s="217" t="s">
        <v>259</v>
      </c>
    </row>
    <row r="149" s="2" customFormat="1" ht="24.15" customHeight="1">
      <c r="A149" s="40"/>
      <c r="B149" s="41"/>
      <c r="C149" s="206" t="s">
        <v>372</v>
      </c>
      <c r="D149" s="206" t="s">
        <v>153</v>
      </c>
      <c r="E149" s="207" t="s">
        <v>373</v>
      </c>
      <c r="F149" s="208" t="s">
        <v>374</v>
      </c>
      <c r="G149" s="209" t="s">
        <v>375</v>
      </c>
      <c r="H149" s="210">
        <v>3.2000000000000002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259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259</v>
      </c>
      <c r="BM149" s="217" t="s">
        <v>376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377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24.15" customHeight="1">
      <c r="A151" s="40"/>
      <c r="B151" s="41"/>
      <c r="C151" s="228" t="s">
        <v>307</v>
      </c>
      <c r="D151" s="228" t="s">
        <v>254</v>
      </c>
      <c r="E151" s="229" t="s">
        <v>378</v>
      </c>
      <c r="F151" s="230" t="s">
        <v>379</v>
      </c>
      <c r="G151" s="231" t="s">
        <v>380</v>
      </c>
      <c r="H151" s="232">
        <v>0.40000000000000002</v>
      </c>
      <c r="I151" s="233"/>
      <c r="J151" s="234">
        <f>ROUND(I151*H151,2)</f>
        <v>0</v>
      </c>
      <c r="K151" s="230" t="s">
        <v>19</v>
      </c>
      <c r="L151" s="235"/>
      <c r="M151" s="236" t="s">
        <v>19</v>
      </c>
      <c r="N151" s="237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283</v>
      </c>
      <c r="AT151" s="217" t="s">
        <v>254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259</v>
      </c>
      <c r="BM151" s="217" t="s">
        <v>381</v>
      </c>
    </row>
    <row r="152" s="2" customFormat="1" ht="24.15" customHeight="1">
      <c r="A152" s="40"/>
      <c r="B152" s="41"/>
      <c r="C152" s="228" t="s">
        <v>382</v>
      </c>
      <c r="D152" s="228" t="s">
        <v>254</v>
      </c>
      <c r="E152" s="229" t="s">
        <v>383</v>
      </c>
      <c r="F152" s="230" t="s">
        <v>384</v>
      </c>
      <c r="G152" s="231" t="s">
        <v>310</v>
      </c>
      <c r="H152" s="232">
        <v>5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283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259</v>
      </c>
      <c r="BM152" s="217" t="s">
        <v>385</v>
      </c>
    </row>
    <row r="153" s="2" customFormat="1" ht="24.15" customHeight="1">
      <c r="A153" s="40"/>
      <c r="B153" s="41"/>
      <c r="C153" s="206" t="s">
        <v>311</v>
      </c>
      <c r="D153" s="206" t="s">
        <v>153</v>
      </c>
      <c r="E153" s="207" t="s">
        <v>386</v>
      </c>
      <c r="F153" s="208" t="s">
        <v>387</v>
      </c>
      <c r="G153" s="209" t="s">
        <v>310</v>
      </c>
      <c r="H153" s="210">
        <v>179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259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259</v>
      </c>
      <c r="BM153" s="217" t="s">
        <v>388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389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24.15" customHeight="1">
      <c r="A155" s="40"/>
      <c r="B155" s="41"/>
      <c r="C155" s="206" t="s">
        <v>390</v>
      </c>
      <c r="D155" s="206" t="s">
        <v>153</v>
      </c>
      <c r="E155" s="207" t="s">
        <v>391</v>
      </c>
      <c r="F155" s="208" t="s">
        <v>392</v>
      </c>
      <c r="G155" s="209" t="s">
        <v>310</v>
      </c>
      <c r="H155" s="210">
        <v>26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259</v>
      </c>
      <c r="AT155" s="217" t="s">
        <v>153</v>
      </c>
      <c r="AU155" s="217" t="s">
        <v>79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259</v>
      </c>
      <c r="BM155" s="217" t="s">
        <v>393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394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79</v>
      </c>
    </row>
    <row r="157" s="2" customFormat="1" ht="24.15" customHeight="1">
      <c r="A157" s="40"/>
      <c r="B157" s="41"/>
      <c r="C157" s="206" t="s">
        <v>315</v>
      </c>
      <c r="D157" s="206" t="s">
        <v>153</v>
      </c>
      <c r="E157" s="207" t="s">
        <v>395</v>
      </c>
      <c r="F157" s="208" t="s">
        <v>396</v>
      </c>
      <c r="G157" s="209" t="s">
        <v>310</v>
      </c>
      <c r="H157" s="210">
        <v>179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259</v>
      </c>
      <c r="AT157" s="217" t="s">
        <v>153</v>
      </c>
      <c r="AU157" s="217" t="s">
        <v>79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259</v>
      </c>
      <c r="BM157" s="217" t="s">
        <v>397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398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79</v>
      </c>
    </row>
    <row r="159" s="2" customFormat="1" ht="24.15" customHeight="1">
      <c r="A159" s="40"/>
      <c r="B159" s="41"/>
      <c r="C159" s="206" t="s">
        <v>399</v>
      </c>
      <c r="D159" s="206" t="s">
        <v>153</v>
      </c>
      <c r="E159" s="207" t="s">
        <v>400</v>
      </c>
      <c r="F159" s="208" t="s">
        <v>401</v>
      </c>
      <c r="G159" s="209" t="s">
        <v>310</v>
      </c>
      <c r="H159" s="210">
        <v>26</v>
      </c>
      <c r="I159" s="211"/>
      <c r="J159" s="212">
        <f>ROUND(I159*H159,2)</f>
        <v>0</v>
      </c>
      <c r="K159" s="208" t="s">
        <v>157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259</v>
      </c>
      <c r="AT159" s="217" t="s">
        <v>153</v>
      </c>
      <c r="AU159" s="217" t="s">
        <v>79</v>
      </c>
      <c r="AY159" s="19" t="s">
        <v>150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259</v>
      </c>
      <c r="BM159" s="217" t="s">
        <v>402</v>
      </c>
    </row>
    <row r="160" s="2" customFormat="1">
      <c r="A160" s="40"/>
      <c r="B160" s="41"/>
      <c r="C160" s="42"/>
      <c r="D160" s="219" t="s">
        <v>159</v>
      </c>
      <c r="E160" s="42"/>
      <c r="F160" s="220" t="s">
        <v>403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159</v>
      </c>
      <c r="AU160" s="19" t="s">
        <v>79</v>
      </c>
    </row>
    <row r="161" s="2" customFormat="1" ht="24.15" customHeight="1">
      <c r="A161" s="40"/>
      <c r="B161" s="41"/>
      <c r="C161" s="206" t="s">
        <v>320</v>
      </c>
      <c r="D161" s="206" t="s">
        <v>153</v>
      </c>
      <c r="E161" s="207" t="s">
        <v>404</v>
      </c>
      <c r="F161" s="208" t="s">
        <v>405</v>
      </c>
      <c r="G161" s="209" t="s">
        <v>252</v>
      </c>
      <c r="H161" s="210">
        <v>1</v>
      </c>
      <c r="I161" s="211"/>
      <c r="J161" s="212">
        <f>ROUND(I161*H161,2)</f>
        <v>0</v>
      </c>
      <c r="K161" s="208" t="s">
        <v>157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259</v>
      </c>
      <c r="AT161" s="217" t="s">
        <v>153</v>
      </c>
      <c r="AU161" s="217" t="s">
        <v>79</v>
      </c>
      <c r="AY161" s="19" t="s">
        <v>150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259</v>
      </c>
      <c r="BM161" s="217" t="s">
        <v>406</v>
      </c>
    </row>
    <row r="162" s="2" customFormat="1">
      <c r="A162" s="40"/>
      <c r="B162" s="41"/>
      <c r="C162" s="42"/>
      <c r="D162" s="219" t="s">
        <v>159</v>
      </c>
      <c r="E162" s="42"/>
      <c r="F162" s="220" t="s">
        <v>407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159</v>
      </c>
      <c r="AU162" s="19" t="s">
        <v>79</v>
      </c>
    </row>
    <row r="163" s="2" customFormat="1" ht="21.75" customHeight="1">
      <c r="A163" s="40"/>
      <c r="B163" s="41"/>
      <c r="C163" s="206" t="s">
        <v>408</v>
      </c>
      <c r="D163" s="206" t="s">
        <v>153</v>
      </c>
      <c r="E163" s="207" t="s">
        <v>409</v>
      </c>
      <c r="F163" s="208" t="s">
        <v>410</v>
      </c>
      <c r="G163" s="209" t="s">
        <v>252</v>
      </c>
      <c r="H163" s="210">
        <v>6</v>
      </c>
      <c r="I163" s="211"/>
      <c r="J163" s="212">
        <f>ROUND(I163*H163,2)</f>
        <v>0</v>
      </c>
      <c r="K163" s="208" t="s">
        <v>157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259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259</v>
      </c>
      <c r="BM163" s="217" t="s">
        <v>411</v>
      </c>
    </row>
    <row r="164" s="2" customFormat="1">
      <c r="A164" s="40"/>
      <c r="B164" s="41"/>
      <c r="C164" s="42"/>
      <c r="D164" s="219" t="s">
        <v>159</v>
      </c>
      <c r="E164" s="42"/>
      <c r="F164" s="220" t="s">
        <v>412</v>
      </c>
      <c r="G164" s="42"/>
      <c r="H164" s="42"/>
      <c r="I164" s="221"/>
      <c r="J164" s="42"/>
      <c r="K164" s="42"/>
      <c r="L164" s="46"/>
      <c r="M164" s="222"/>
      <c r="N164" s="223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159</v>
      </c>
      <c r="AU164" s="19" t="s">
        <v>79</v>
      </c>
    </row>
    <row r="165" s="2" customFormat="1" ht="21.75" customHeight="1">
      <c r="A165" s="40"/>
      <c r="B165" s="41"/>
      <c r="C165" s="206" t="s">
        <v>323</v>
      </c>
      <c r="D165" s="206" t="s">
        <v>153</v>
      </c>
      <c r="E165" s="207" t="s">
        <v>413</v>
      </c>
      <c r="F165" s="208" t="s">
        <v>414</v>
      </c>
      <c r="G165" s="209" t="s">
        <v>310</v>
      </c>
      <c r="H165" s="210">
        <v>205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259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259</v>
      </c>
      <c r="BM165" s="217" t="s">
        <v>415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416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2" customFormat="1" ht="24.15" customHeight="1">
      <c r="A167" s="40"/>
      <c r="B167" s="41"/>
      <c r="C167" s="206" t="s">
        <v>417</v>
      </c>
      <c r="D167" s="206" t="s">
        <v>153</v>
      </c>
      <c r="E167" s="207" t="s">
        <v>418</v>
      </c>
      <c r="F167" s="208" t="s">
        <v>419</v>
      </c>
      <c r="G167" s="209" t="s">
        <v>310</v>
      </c>
      <c r="H167" s="210">
        <v>259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259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259</v>
      </c>
      <c r="BM167" s="217" t="s">
        <v>420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421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328</v>
      </c>
      <c r="D169" s="228" t="s">
        <v>254</v>
      </c>
      <c r="E169" s="229" t="s">
        <v>422</v>
      </c>
      <c r="F169" s="230" t="s">
        <v>423</v>
      </c>
      <c r="G169" s="231" t="s">
        <v>310</v>
      </c>
      <c r="H169" s="232">
        <v>259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283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259</v>
      </c>
      <c r="BM169" s="217" t="s">
        <v>424</v>
      </c>
    </row>
    <row r="170" s="2" customFormat="1" ht="33" customHeight="1">
      <c r="A170" s="40"/>
      <c r="B170" s="41"/>
      <c r="C170" s="206" t="s">
        <v>425</v>
      </c>
      <c r="D170" s="206" t="s">
        <v>153</v>
      </c>
      <c r="E170" s="207" t="s">
        <v>426</v>
      </c>
      <c r="F170" s="208" t="s">
        <v>427</v>
      </c>
      <c r="G170" s="209" t="s">
        <v>310</v>
      </c>
      <c r="H170" s="210">
        <v>52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259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259</v>
      </c>
      <c r="BM170" s="217" t="s">
        <v>428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429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3" customHeight="1">
      <c r="A172" s="40"/>
      <c r="B172" s="41"/>
      <c r="C172" s="228" t="s">
        <v>333</v>
      </c>
      <c r="D172" s="228" t="s">
        <v>254</v>
      </c>
      <c r="E172" s="229" t="s">
        <v>430</v>
      </c>
      <c r="F172" s="230" t="s">
        <v>431</v>
      </c>
      <c r="G172" s="231" t="s">
        <v>310</v>
      </c>
      <c r="H172" s="232">
        <v>52</v>
      </c>
      <c r="I172" s="233"/>
      <c r="J172" s="234">
        <f>ROUND(I172*H172,2)</f>
        <v>0</v>
      </c>
      <c r="K172" s="230" t="s">
        <v>157</v>
      </c>
      <c r="L172" s="235"/>
      <c r="M172" s="236" t="s">
        <v>19</v>
      </c>
      <c r="N172" s="237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283</v>
      </c>
      <c r="AT172" s="217" t="s">
        <v>254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259</v>
      </c>
      <c r="BM172" s="217" t="s">
        <v>432</v>
      </c>
    </row>
    <row r="173" s="2" customFormat="1" ht="24.15" customHeight="1">
      <c r="A173" s="40"/>
      <c r="B173" s="41"/>
      <c r="C173" s="206" t="s">
        <v>433</v>
      </c>
      <c r="D173" s="206" t="s">
        <v>153</v>
      </c>
      <c r="E173" s="207" t="s">
        <v>434</v>
      </c>
      <c r="F173" s="208" t="s">
        <v>435</v>
      </c>
      <c r="G173" s="209" t="s">
        <v>310</v>
      </c>
      <c r="H173" s="210">
        <v>179</v>
      </c>
      <c r="I173" s="211"/>
      <c r="J173" s="212">
        <f>ROUND(I173*H173,2)</f>
        <v>0</v>
      </c>
      <c r="K173" s="208" t="s">
        <v>157</v>
      </c>
      <c r="L173" s="46"/>
      <c r="M173" s="213" t="s">
        <v>19</v>
      </c>
      <c r="N173" s="214" t="s">
        <v>40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259</v>
      </c>
      <c r="AT173" s="217" t="s">
        <v>153</v>
      </c>
      <c r="AU173" s="217" t="s">
        <v>79</v>
      </c>
      <c r="AY173" s="19" t="s">
        <v>150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77</v>
      </c>
      <c r="BK173" s="218">
        <f>ROUND(I173*H173,2)</f>
        <v>0</v>
      </c>
      <c r="BL173" s="19" t="s">
        <v>259</v>
      </c>
      <c r="BM173" s="217" t="s">
        <v>436</v>
      </c>
    </row>
    <row r="174" s="2" customFormat="1">
      <c r="A174" s="40"/>
      <c r="B174" s="41"/>
      <c r="C174" s="42"/>
      <c r="D174" s="219" t="s">
        <v>159</v>
      </c>
      <c r="E174" s="42"/>
      <c r="F174" s="220" t="s">
        <v>437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159</v>
      </c>
      <c r="AU174" s="19" t="s">
        <v>79</v>
      </c>
    </row>
    <row r="175" s="2" customFormat="1" ht="24.15" customHeight="1">
      <c r="A175" s="40"/>
      <c r="B175" s="41"/>
      <c r="C175" s="206" t="s">
        <v>337</v>
      </c>
      <c r="D175" s="206" t="s">
        <v>153</v>
      </c>
      <c r="E175" s="207" t="s">
        <v>438</v>
      </c>
      <c r="F175" s="208" t="s">
        <v>439</v>
      </c>
      <c r="G175" s="209" t="s">
        <v>310</v>
      </c>
      <c r="H175" s="210">
        <v>26</v>
      </c>
      <c r="I175" s="211"/>
      <c r="J175" s="212">
        <f>ROUND(I175*H175,2)</f>
        <v>0</v>
      </c>
      <c r="K175" s="208" t="s">
        <v>157</v>
      </c>
      <c r="L175" s="46"/>
      <c r="M175" s="213" t="s">
        <v>19</v>
      </c>
      <c r="N175" s="214" t="s">
        <v>40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259</v>
      </c>
      <c r="AT175" s="217" t="s">
        <v>153</v>
      </c>
      <c r="AU175" s="217" t="s">
        <v>79</v>
      </c>
      <c r="AY175" s="19" t="s">
        <v>150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77</v>
      </c>
      <c r="BK175" s="218">
        <f>ROUND(I175*H175,2)</f>
        <v>0</v>
      </c>
      <c r="BL175" s="19" t="s">
        <v>259</v>
      </c>
      <c r="BM175" s="217" t="s">
        <v>440</v>
      </c>
    </row>
    <row r="176" s="2" customFormat="1">
      <c r="A176" s="40"/>
      <c r="B176" s="41"/>
      <c r="C176" s="42"/>
      <c r="D176" s="219" t="s">
        <v>159</v>
      </c>
      <c r="E176" s="42"/>
      <c r="F176" s="220" t="s">
        <v>441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159</v>
      </c>
      <c r="AU176" s="19" t="s">
        <v>79</v>
      </c>
    </row>
    <row r="177" s="2" customFormat="1" ht="16.5" customHeight="1">
      <c r="A177" s="40"/>
      <c r="B177" s="41"/>
      <c r="C177" s="206" t="s">
        <v>442</v>
      </c>
      <c r="D177" s="206" t="s">
        <v>153</v>
      </c>
      <c r="E177" s="207" t="s">
        <v>443</v>
      </c>
      <c r="F177" s="208" t="s">
        <v>444</v>
      </c>
      <c r="G177" s="209" t="s">
        <v>310</v>
      </c>
      <c r="H177" s="210">
        <v>36</v>
      </c>
      <c r="I177" s="211"/>
      <c r="J177" s="212">
        <f>ROUND(I177*H177,2)</f>
        <v>0</v>
      </c>
      <c r="K177" s="208" t="s">
        <v>19</v>
      </c>
      <c r="L177" s="46"/>
      <c r="M177" s="213" t="s">
        <v>19</v>
      </c>
      <c r="N177" s="214" t="s">
        <v>40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259</v>
      </c>
      <c r="AT177" s="217" t="s">
        <v>153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259</v>
      </c>
      <c r="BM177" s="217" t="s">
        <v>445</v>
      </c>
    </row>
    <row r="178" s="2" customFormat="1" ht="16.5" customHeight="1">
      <c r="A178" s="40"/>
      <c r="B178" s="41"/>
      <c r="C178" s="206" t="s">
        <v>341</v>
      </c>
      <c r="D178" s="206" t="s">
        <v>153</v>
      </c>
      <c r="E178" s="207" t="s">
        <v>446</v>
      </c>
      <c r="F178" s="208" t="s">
        <v>447</v>
      </c>
      <c r="G178" s="209" t="s">
        <v>448</v>
      </c>
      <c r="H178" s="210">
        <v>6</v>
      </c>
      <c r="I178" s="211"/>
      <c r="J178" s="212">
        <f>ROUND(I178*H178,2)</f>
        <v>0</v>
      </c>
      <c r="K178" s="208" t="s">
        <v>19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259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259</v>
      </c>
      <c r="BM178" s="217" t="s">
        <v>449</v>
      </c>
    </row>
    <row r="179" s="2" customFormat="1" ht="16.5" customHeight="1">
      <c r="A179" s="40"/>
      <c r="B179" s="41"/>
      <c r="C179" s="228" t="s">
        <v>450</v>
      </c>
      <c r="D179" s="228" t="s">
        <v>254</v>
      </c>
      <c r="E179" s="229" t="s">
        <v>451</v>
      </c>
      <c r="F179" s="230" t="s">
        <v>452</v>
      </c>
      <c r="G179" s="231" t="s">
        <v>448</v>
      </c>
      <c r="H179" s="232">
        <v>2</v>
      </c>
      <c r="I179" s="233"/>
      <c r="J179" s="234">
        <f>ROUND(I179*H179,2)</f>
        <v>0</v>
      </c>
      <c r="K179" s="230" t="s">
        <v>19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283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259</v>
      </c>
      <c r="BM179" s="217" t="s">
        <v>453</v>
      </c>
    </row>
    <row r="180" s="2" customFormat="1" ht="24.15" customHeight="1">
      <c r="A180" s="40"/>
      <c r="B180" s="41"/>
      <c r="C180" s="206" t="s">
        <v>345</v>
      </c>
      <c r="D180" s="206" t="s">
        <v>153</v>
      </c>
      <c r="E180" s="207" t="s">
        <v>454</v>
      </c>
      <c r="F180" s="208" t="s">
        <v>455</v>
      </c>
      <c r="G180" s="209" t="s">
        <v>310</v>
      </c>
      <c r="H180" s="210">
        <v>205</v>
      </c>
      <c r="I180" s="211"/>
      <c r="J180" s="212">
        <f>ROUND(I180*H180,2)</f>
        <v>0</v>
      </c>
      <c r="K180" s="208" t="s">
        <v>19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259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259</v>
      </c>
      <c r="BM180" s="217" t="s">
        <v>456</v>
      </c>
    </row>
    <row r="181" s="12" customFormat="1" ht="25.92" customHeight="1">
      <c r="A181" s="12"/>
      <c r="B181" s="190"/>
      <c r="C181" s="191"/>
      <c r="D181" s="192" t="s">
        <v>68</v>
      </c>
      <c r="E181" s="193" t="s">
        <v>148</v>
      </c>
      <c r="F181" s="193" t="s">
        <v>75</v>
      </c>
      <c r="G181" s="191"/>
      <c r="H181" s="191"/>
      <c r="I181" s="194"/>
      <c r="J181" s="195">
        <f>BK181</f>
        <v>0</v>
      </c>
      <c r="K181" s="191"/>
      <c r="L181" s="196"/>
      <c r="M181" s="197"/>
      <c r="N181" s="198"/>
      <c r="O181" s="198"/>
      <c r="P181" s="199">
        <f>P182</f>
        <v>0</v>
      </c>
      <c r="Q181" s="198"/>
      <c r="R181" s="199">
        <f>R182</f>
        <v>0</v>
      </c>
      <c r="S181" s="198"/>
      <c r="T181" s="200">
        <f>T182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01" t="s">
        <v>149</v>
      </c>
      <c r="AT181" s="202" t="s">
        <v>68</v>
      </c>
      <c r="AU181" s="202" t="s">
        <v>69</v>
      </c>
      <c r="AY181" s="201" t="s">
        <v>150</v>
      </c>
      <c r="BK181" s="203">
        <f>BK182</f>
        <v>0</v>
      </c>
    </row>
    <row r="182" s="12" customFormat="1" ht="22.8" customHeight="1">
      <c r="A182" s="12"/>
      <c r="B182" s="190"/>
      <c r="C182" s="191"/>
      <c r="D182" s="192" t="s">
        <v>68</v>
      </c>
      <c r="E182" s="204" t="s">
        <v>151</v>
      </c>
      <c r="F182" s="204" t="s">
        <v>152</v>
      </c>
      <c r="G182" s="191"/>
      <c r="H182" s="191"/>
      <c r="I182" s="194"/>
      <c r="J182" s="205">
        <f>BK182</f>
        <v>0</v>
      </c>
      <c r="K182" s="191"/>
      <c r="L182" s="196"/>
      <c r="M182" s="197"/>
      <c r="N182" s="198"/>
      <c r="O182" s="198"/>
      <c r="P182" s="199">
        <f>SUM(P183:P187)</f>
        <v>0</v>
      </c>
      <c r="Q182" s="198"/>
      <c r="R182" s="199">
        <f>SUM(R183:R187)</f>
        <v>0</v>
      </c>
      <c r="S182" s="198"/>
      <c r="T182" s="200">
        <f>SUM(T183:T187)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1" t="s">
        <v>149</v>
      </c>
      <c r="AT182" s="202" t="s">
        <v>68</v>
      </c>
      <c r="AU182" s="202" t="s">
        <v>77</v>
      </c>
      <c r="AY182" s="201" t="s">
        <v>150</v>
      </c>
      <c r="BK182" s="203">
        <f>SUM(BK183:BK187)</f>
        <v>0</v>
      </c>
    </row>
    <row r="183" s="2" customFormat="1" ht="16.5" customHeight="1">
      <c r="A183" s="40"/>
      <c r="B183" s="41"/>
      <c r="C183" s="206" t="s">
        <v>457</v>
      </c>
      <c r="D183" s="206" t="s">
        <v>153</v>
      </c>
      <c r="E183" s="207" t="s">
        <v>177</v>
      </c>
      <c r="F183" s="208" t="s">
        <v>458</v>
      </c>
      <c r="G183" s="209" t="s">
        <v>156</v>
      </c>
      <c r="H183" s="210">
        <v>1</v>
      </c>
      <c r="I183" s="211"/>
      <c r="J183" s="212">
        <f>ROUND(I183*H183,2)</f>
        <v>0</v>
      </c>
      <c r="K183" s="208" t="s">
        <v>19</v>
      </c>
      <c r="L183" s="46"/>
      <c r="M183" s="213" t="s">
        <v>19</v>
      </c>
      <c r="N183" s="214" t="s">
        <v>40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158</v>
      </c>
      <c r="AT183" s="217" t="s">
        <v>153</v>
      </c>
      <c r="AU183" s="217" t="s">
        <v>79</v>
      </c>
      <c r="AY183" s="19" t="s">
        <v>150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77</v>
      </c>
      <c r="BK183" s="218">
        <f>ROUND(I183*H183,2)</f>
        <v>0</v>
      </c>
      <c r="BL183" s="19" t="s">
        <v>158</v>
      </c>
      <c r="BM183" s="217" t="s">
        <v>459</v>
      </c>
    </row>
    <row r="184" s="2" customFormat="1" ht="24.15" customHeight="1">
      <c r="A184" s="40"/>
      <c r="B184" s="41"/>
      <c r="C184" s="206" t="s">
        <v>349</v>
      </c>
      <c r="D184" s="206" t="s">
        <v>153</v>
      </c>
      <c r="E184" s="207" t="s">
        <v>460</v>
      </c>
      <c r="F184" s="208" t="s">
        <v>461</v>
      </c>
      <c r="G184" s="209" t="s">
        <v>252</v>
      </c>
      <c r="H184" s="210">
        <v>1</v>
      </c>
      <c r="I184" s="211"/>
      <c r="J184" s="212">
        <f>ROUND(I184*H184,2)</f>
        <v>0</v>
      </c>
      <c r="K184" s="208" t="s">
        <v>19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462</v>
      </c>
    </row>
    <row r="185" s="2" customFormat="1" ht="16.5" customHeight="1">
      <c r="A185" s="40"/>
      <c r="B185" s="41"/>
      <c r="C185" s="206" t="s">
        <v>463</v>
      </c>
      <c r="D185" s="206" t="s">
        <v>153</v>
      </c>
      <c r="E185" s="207" t="s">
        <v>464</v>
      </c>
      <c r="F185" s="208" t="s">
        <v>465</v>
      </c>
      <c r="G185" s="209" t="s">
        <v>252</v>
      </c>
      <c r="H185" s="210">
        <v>2</v>
      </c>
      <c r="I185" s="211"/>
      <c r="J185" s="212">
        <f>ROUND(I185*H185,2)</f>
        <v>0</v>
      </c>
      <c r="K185" s="208" t="s">
        <v>19</v>
      </c>
      <c r="L185" s="46"/>
      <c r="M185" s="213" t="s">
        <v>19</v>
      </c>
      <c r="N185" s="214" t="s">
        <v>40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158</v>
      </c>
      <c r="AT185" s="217" t="s">
        <v>153</v>
      </c>
      <c r="AU185" s="217" t="s">
        <v>79</v>
      </c>
      <c r="AY185" s="19" t="s">
        <v>150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158</v>
      </c>
      <c r="BM185" s="217" t="s">
        <v>466</v>
      </c>
    </row>
    <row r="186" s="2" customFormat="1" ht="16.5" customHeight="1">
      <c r="A186" s="40"/>
      <c r="B186" s="41"/>
      <c r="C186" s="206" t="s">
        <v>352</v>
      </c>
      <c r="D186" s="206" t="s">
        <v>153</v>
      </c>
      <c r="E186" s="207" t="s">
        <v>467</v>
      </c>
      <c r="F186" s="208" t="s">
        <v>468</v>
      </c>
      <c r="G186" s="209" t="s">
        <v>252</v>
      </c>
      <c r="H186" s="210">
        <v>1</v>
      </c>
      <c r="I186" s="211"/>
      <c r="J186" s="212">
        <f>ROUND(I186*H186,2)</f>
        <v>0</v>
      </c>
      <c r="K186" s="208" t="s">
        <v>19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469</v>
      </c>
    </row>
    <row r="187" s="2" customFormat="1" ht="16.5" customHeight="1">
      <c r="A187" s="40"/>
      <c r="B187" s="41"/>
      <c r="C187" s="206" t="s">
        <v>470</v>
      </c>
      <c r="D187" s="206" t="s">
        <v>153</v>
      </c>
      <c r="E187" s="207" t="s">
        <v>471</v>
      </c>
      <c r="F187" s="208" t="s">
        <v>472</v>
      </c>
      <c r="G187" s="209" t="s">
        <v>448</v>
      </c>
      <c r="H187" s="210">
        <v>3</v>
      </c>
      <c r="I187" s="211"/>
      <c r="J187" s="212">
        <f>ROUND(I187*H187,2)</f>
        <v>0</v>
      </c>
      <c r="K187" s="208" t="s">
        <v>19</v>
      </c>
      <c r="L187" s="46"/>
      <c r="M187" s="238" t="s">
        <v>19</v>
      </c>
      <c r="N187" s="239" t="s">
        <v>40</v>
      </c>
      <c r="O187" s="226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158</v>
      </c>
      <c r="AT187" s="217" t="s">
        <v>153</v>
      </c>
      <c r="AU187" s="217" t="s">
        <v>79</v>
      </c>
      <c r="AY187" s="19" t="s">
        <v>150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77</v>
      </c>
      <c r="BK187" s="218">
        <f>ROUND(I187*H187,2)</f>
        <v>0</v>
      </c>
      <c r="BL187" s="19" t="s">
        <v>158</v>
      </c>
      <c r="BM187" s="217" t="s">
        <v>473</v>
      </c>
    </row>
    <row r="188" s="2" customFormat="1" ht="6.96" customHeight="1">
      <c r="A188" s="40"/>
      <c r="B188" s="61"/>
      <c r="C188" s="62"/>
      <c r="D188" s="62"/>
      <c r="E188" s="62"/>
      <c r="F188" s="62"/>
      <c r="G188" s="62"/>
      <c r="H188" s="62"/>
      <c r="I188" s="62"/>
      <c r="J188" s="62"/>
      <c r="K188" s="62"/>
      <c r="L188" s="46"/>
      <c r="M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</row>
  </sheetData>
  <sheetProtection sheet="1" autoFilter="0" formatColumns="0" formatRows="0" objects="1" scenarios="1" spinCount="100000" saltValue="XXk0jY4Mrk9gBb/M0ePz5nMih10O9mwxnA5Q9uQUJdcJYDQ+6mJ67Ht24jcdZgrauMb6YCDEllsCXQeNjX8+XA==" hashValue="186ZR127nrB557V184E9kc0t7hRNr4EGqdLqJ1Qq/NHetED6fUvjIpFvHJGnTpDQexzEHmsMUDb/P59Re8l+hw==" algorithmName="SHA-512" password="CBF1"/>
  <autoFilter ref="C89:K187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6" r:id="rId1" display="https://podminky.urs.cz/item/CS_URS_2024_02/210280003"/>
    <hyperlink ref="F99" r:id="rId2" display="https://podminky.urs.cz/item/CS_URS_2024_02/997221571"/>
    <hyperlink ref="F101" r:id="rId3" display="https://podminky.urs.cz/item/CS_URS_2024_02/997221579"/>
    <hyperlink ref="F103" r:id="rId4" display="https://podminky.urs.cz/item/CS_URS_2024_02/997221873"/>
    <hyperlink ref="F107" r:id="rId5" display="https://podminky.urs.cz/item/CS_URS_2024_02/210100422"/>
    <hyperlink ref="F109" r:id="rId6" display="https://podminky.urs.cz/item/CS_URS_2024_01/218100003v1"/>
    <hyperlink ref="F111" r:id="rId7" display="https://podminky.urs.cz/item/CS_URS_2024_02/210191509"/>
    <hyperlink ref="F114" r:id="rId8" display="https://podminky.urs.cz/item/CS_URS_2024_02/210202013"/>
    <hyperlink ref="F118" r:id="rId9" display="https://podminky.urs.cz/item/CS_URS_2024_02/210204011"/>
    <hyperlink ref="F121" r:id="rId10" display="https://podminky.urs.cz/item/CS_URS_2024_02/210204103"/>
    <hyperlink ref="F124" r:id="rId11" display="https://podminky.urs.cz/item/CS_URS_2024_02/210204202"/>
    <hyperlink ref="F128" r:id="rId12" display="https://podminky.urs.cz/item/CS_URS_2024_02/210220022"/>
    <hyperlink ref="F131" r:id="rId13" display="https://podminky.urs.cz/item/CS_URS_2024_02/210280211"/>
    <hyperlink ref="F133" r:id="rId14" display="https://podminky.urs.cz/item/CS_URS_2024_02/210280712"/>
    <hyperlink ref="F135" r:id="rId15" display="https://podminky.urs.cz/item/CS_URS_2024_02/210812035"/>
    <hyperlink ref="F143" r:id="rId16" display="https://podminky.urs.cz/item/CS_URS_2024_02/220180201"/>
    <hyperlink ref="F146" r:id="rId17" display="https://podminky.urs.cz/item/CS_URS_2024_02/220182002"/>
    <hyperlink ref="F150" r:id="rId18" display="https://podminky.urs.cz/item/CS_URS_2024_02/460641112"/>
    <hyperlink ref="F154" r:id="rId19" display="https://podminky.urs.cz/item/CS_URS_2024_02/460161272"/>
    <hyperlink ref="F156" r:id="rId20" display="https://podminky.urs.cz/item/CS_URS_2024_02/460161682"/>
    <hyperlink ref="F158" r:id="rId21" display="https://podminky.urs.cz/item/CS_URS_2024_02/460431282"/>
    <hyperlink ref="F160" r:id="rId22" display="https://podminky.urs.cz/item/CS_URS_2024_02/460431712"/>
    <hyperlink ref="F162" r:id="rId23" display="https://podminky.urs.cz/item/CS_URS_2024_02/460470001"/>
    <hyperlink ref="F164" r:id="rId24" display="https://podminky.urs.cz/item/CS_URS_2024_02/460470011"/>
    <hyperlink ref="F166" r:id="rId25" display="https://podminky.urs.cz/item/CS_URS_2024_02/460671113"/>
    <hyperlink ref="F168" r:id="rId26" display="https://podminky.urs.cz/item/CS_URS_2024_02/460742121"/>
    <hyperlink ref="F171" r:id="rId27" display="https://podminky.urs.cz/item/CS_URS_2024_02/460742132"/>
    <hyperlink ref="F174" r:id="rId28" display="https://podminky.urs.cz/item/CS_URS_2024_02/460661112"/>
    <hyperlink ref="F176" r:id="rId29" display="https://podminky.urs.cz/item/CS_URS_2024_02/460661114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474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ROUND(J79,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ROUND((SUM(BE79:BE109)),  2)</f>
        <v>0</v>
      </c>
      <c r="G33" s="40"/>
      <c r="H33" s="40"/>
      <c r="I33" s="150">
        <v>0.20999999999999999</v>
      </c>
      <c r="J33" s="149">
        <f>ROUND(((SUM(BE79:BE109))*I33),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ROUND((SUM(BF79:BF109)),  2)</f>
        <v>0</v>
      </c>
      <c r="G34" s="40"/>
      <c r="H34" s="40"/>
      <c r="I34" s="150">
        <v>0.12</v>
      </c>
      <c r="J34" s="149">
        <f>ROUND(((SUM(BF79:BF109))*I34),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ROUND((SUM(BG79:BG109)),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ROUND((SUM(BH79:BH109)),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ROUND((SUM(BI79:BI109)),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06-15-64 - Kabelovod větev 4-2.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J79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2" customFormat="1" ht="21.84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3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5" s="2" customFormat="1" ht="6.96" customHeight="1">
      <c r="A65" s="40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24.96" customHeight="1">
      <c r="A66" s="40"/>
      <c r="B66" s="41"/>
      <c r="C66" s="25" t="s">
        <v>135</v>
      </c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12" customHeight="1">
      <c r="A68" s="40"/>
      <c r="B68" s="41"/>
      <c r="C68" s="34" t="s">
        <v>16</v>
      </c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6.25" customHeight="1">
      <c r="A69" s="40"/>
      <c r="B69" s="41"/>
      <c r="C69" s="42"/>
      <c r="D69" s="42"/>
      <c r="E69" s="162" t="str">
        <f>E7</f>
        <v>PŘESTAVBA ŽELEZNIČNÍHO UZLU BRNO - PRODLOUŽENÍ UL. KALOVÁ</v>
      </c>
      <c r="F69" s="34"/>
      <c r="G69" s="34"/>
      <c r="H69" s="34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2" customHeight="1">
      <c r="A70" s="40"/>
      <c r="B70" s="41"/>
      <c r="C70" s="34" t="s">
        <v>123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6.5" customHeight="1">
      <c r="A71" s="40"/>
      <c r="B71" s="41"/>
      <c r="C71" s="42"/>
      <c r="D71" s="42"/>
      <c r="E71" s="71" t="str">
        <f>E9</f>
        <v>SO 06-15-64 - Kabelovod větev 4-2. část</v>
      </c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21</v>
      </c>
      <c r="D73" s="42"/>
      <c r="E73" s="42"/>
      <c r="F73" s="29" t="str">
        <f>F12</f>
        <v xml:space="preserve"> </v>
      </c>
      <c r="G73" s="42"/>
      <c r="H73" s="42"/>
      <c r="I73" s="34" t="s">
        <v>23</v>
      </c>
      <c r="J73" s="74" t="str">
        <f>IF(J12="","",J12)</f>
        <v>3. 6. 2025</v>
      </c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5.15" customHeight="1">
      <c r="A75" s="40"/>
      <c r="B75" s="41"/>
      <c r="C75" s="34" t="s">
        <v>25</v>
      </c>
      <c r="D75" s="42"/>
      <c r="E75" s="42"/>
      <c r="F75" s="29" t="str">
        <f>E15</f>
        <v xml:space="preserve"> </v>
      </c>
      <c r="G75" s="42"/>
      <c r="H75" s="42"/>
      <c r="I75" s="34" t="s">
        <v>30</v>
      </c>
      <c r="J75" s="38" t="str">
        <f>E21</f>
        <v xml:space="preserve"> </v>
      </c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28</v>
      </c>
      <c r="D76" s="42"/>
      <c r="E76" s="42"/>
      <c r="F76" s="29" t="str">
        <f>IF(E18="","",E18)</f>
        <v>Vyplň údaj</v>
      </c>
      <c r="G76" s="42"/>
      <c r="H76" s="42"/>
      <c r="I76" s="34" t="s">
        <v>32</v>
      </c>
      <c r="J76" s="38" t="str">
        <f>E24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0.32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1" customFormat="1" ht="29.28" customHeight="1">
      <c r="A78" s="179"/>
      <c r="B78" s="180"/>
      <c r="C78" s="181" t="s">
        <v>136</v>
      </c>
      <c r="D78" s="182" t="s">
        <v>54</v>
      </c>
      <c r="E78" s="182" t="s">
        <v>50</v>
      </c>
      <c r="F78" s="182" t="s">
        <v>51</v>
      </c>
      <c r="G78" s="182" t="s">
        <v>137</v>
      </c>
      <c r="H78" s="182" t="s">
        <v>138</v>
      </c>
      <c r="I78" s="182" t="s">
        <v>139</v>
      </c>
      <c r="J78" s="182" t="s">
        <v>127</v>
      </c>
      <c r="K78" s="183" t="s">
        <v>140</v>
      </c>
      <c r="L78" s="184"/>
      <c r="M78" s="94" t="s">
        <v>19</v>
      </c>
      <c r="N78" s="95" t="s">
        <v>39</v>
      </c>
      <c r="O78" s="95" t="s">
        <v>141</v>
      </c>
      <c r="P78" s="95" t="s">
        <v>142</v>
      </c>
      <c r="Q78" s="95" t="s">
        <v>143</v>
      </c>
      <c r="R78" s="95" t="s">
        <v>144</v>
      </c>
      <c r="S78" s="95" t="s">
        <v>145</v>
      </c>
      <c r="T78" s="96" t="s">
        <v>146</v>
      </c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</row>
    <row r="79" s="2" customFormat="1" ht="22.8" customHeight="1">
      <c r="A79" s="40"/>
      <c r="B79" s="41"/>
      <c r="C79" s="101" t="s">
        <v>147</v>
      </c>
      <c r="D79" s="42"/>
      <c r="E79" s="42"/>
      <c r="F79" s="42"/>
      <c r="G79" s="42"/>
      <c r="H79" s="42"/>
      <c r="I79" s="42"/>
      <c r="J79" s="185">
        <f>BK79</f>
        <v>0</v>
      </c>
      <c r="K79" s="42"/>
      <c r="L79" s="46"/>
      <c r="M79" s="97"/>
      <c r="N79" s="186"/>
      <c r="O79" s="98"/>
      <c r="P79" s="187">
        <f>SUM(P80:P109)</f>
        <v>0</v>
      </c>
      <c r="Q79" s="98"/>
      <c r="R79" s="187">
        <f>SUM(R80:R109)</f>
        <v>0</v>
      </c>
      <c r="S79" s="98"/>
      <c r="T79" s="188">
        <f>SUM(T80:T109)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T79" s="19" t="s">
        <v>68</v>
      </c>
      <c r="AU79" s="19" t="s">
        <v>128</v>
      </c>
      <c r="BK79" s="189">
        <f>SUM(BK80:BK109)</f>
        <v>0</v>
      </c>
    </row>
    <row r="80" s="2" customFormat="1" ht="16.5" customHeight="1">
      <c r="A80" s="40"/>
      <c r="B80" s="41"/>
      <c r="C80" s="206" t="s">
        <v>77</v>
      </c>
      <c r="D80" s="206" t="s">
        <v>153</v>
      </c>
      <c r="E80" s="207" t="s">
        <v>475</v>
      </c>
      <c r="F80" s="208" t="s">
        <v>476</v>
      </c>
      <c r="G80" s="209" t="s">
        <v>477</v>
      </c>
      <c r="H80" s="210">
        <v>1</v>
      </c>
      <c r="I80" s="211"/>
      <c r="J80" s="212">
        <f>ROUND(I80*H80,2)</f>
        <v>0</v>
      </c>
      <c r="K80" s="208" t="s">
        <v>19</v>
      </c>
      <c r="L80" s="46"/>
      <c r="M80" s="213" t="s">
        <v>19</v>
      </c>
      <c r="N80" s="214" t="s">
        <v>40</v>
      </c>
      <c r="O80" s="86"/>
      <c r="P80" s="215">
        <f>O80*H80</f>
        <v>0</v>
      </c>
      <c r="Q80" s="215">
        <v>0</v>
      </c>
      <c r="R80" s="215">
        <f>Q80*H80</f>
        <v>0</v>
      </c>
      <c r="S80" s="215">
        <v>0</v>
      </c>
      <c r="T80" s="216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17" t="s">
        <v>158</v>
      </c>
      <c r="AT80" s="217" t="s">
        <v>153</v>
      </c>
      <c r="AU80" s="217" t="s">
        <v>69</v>
      </c>
      <c r="AY80" s="19" t="s">
        <v>150</v>
      </c>
      <c r="BE80" s="218">
        <f>IF(N80="základní",J80,0)</f>
        <v>0</v>
      </c>
      <c r="BF80" s="218">
        <f>IF(N80="snížená",J80,0)</f>
        <v>0</v>
      </c>
      <c r="BG80" s="218">
        <f>IF(N80="zákl. přenesená",J80,0)</f>
        <v>0</v>
      </c>
      <c r="BH80" s="218">
        <f>IF(N80="sníž. přenesená",J80,0)</f>
        <v>0</v>
      </c>
      <c r="BI80" s="218">
        <f>IF(N80="nulová",J80,0)</f>
        <v>0</v>
      </c>
      <c r="BJ80" s="19" t="s">
        <v>77</v>
      </c>
      <c r="BK80" s="218">
        <f>ROUND(I80*H80,2)</f>
        <v>0</v>
      </c>
      <c r="BL80" s="19" t="s">
        <v>158</v>
      </c>
      <c r="BM80" s="217" t="s">
        <v>478</v>
      </c>
    </row>
    <row r="81" s="2" customFormat="1" ht="21.75" customHeight="1">
      <c r="A81" s="40"/>
      <c r="B81" s="41"/>
      <c r="C81" s="206" t="s">
        <v>175</v>
      </c>
      <c r="D81" s="206" t="s">
        <v>153</v>
      </c>
      <c r="E81" s="207" t="s">
        <v>479</v>
      </c>
      <c r="F81" s="208" t="s">
        <v>480</v>
      </c>
      <c r="G81" s="209" t="s">
        <v>448</v>
      </c>
      <c r="H81" s="210">
        <v>379</v>
      </c>
      <c r="I81" s="211"/>
      <c r="J81" s="212">
        <f>ROUND(I81*H81,2)</f>
        <v>0</v>
      </c>
      <c r="K81" s="208" t="s">
        <v>19</v>
      </c>
      <c r="L81" s="46"/>
      <c r="M81" s="213" t="s">
        <v>19</v>
      </c>
      <c r="N81" s="214" t="s">
        <v>40</v>
      </c>
      <c r="O81" s="86"/>
      <c r="P81" s="215">
        <f>O81*H81</f>
        <v>0</v>
      </c>
      <c r="Q81" s="215">
        <v>0</v>
      </c>
      <c r="R81" s="215">
        <f>Q81*H81</f>
        <v>0</v>
      </c>
      <c r="S81" s="215">
        <v>0</v>
      </c>
      <c r="T81" s="216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17" t="s">
        <v>158</v>
      </c>
      <c r="AT81" s="217" t="s">
        <v>153</v>
      </c>
      <c r="AU81" s="217" t="s">
        <v>69</v>
      </c>
      <c r="AY81" s="19" t="s">
        <v>150</v>
      </c>
      <c r="BE81" s="218">
        <f>IF(N81="základní",J81,0)</f>
        <v>0</v>
      </c>
      <c r="BF81" s="218">
        <f>IF(N81="snížená",J81,0)</f>
        <v>0</v>
      </c>
      <c r="BG81" s="218">
        <f>IF(N81="zákl. přenesená",J81,0)</f>
        <v>0</v>
      </c>
      <c r="BH81" s="218">
        <f>IF(N81="sníž. přenesená",J81,0)</f>
        <v>0</v>
      </c>
      <c r="BI81" s="218">
        <f>IF(N81="nulová",J81,0)</f>
        <v>0</v>
      </c>
      <c r="BJ81" s="19" t="s">
        <v>77</v>
      </c>
      <c r="BK81" s="218">
        <f>ROUND(I81*H81,2)</f>
        <v>0</v>
      </c>
      <c r="BL81" s="19" t="s">
        <v>158</v>
      </c>
      <c r="BM81" s="217" t="s">
        <v>481</v>
      </c>
    </row>
    <row r="82" s="2" customFormat="1" ht="21.75" customHeight="1">
      <c r="A82" s="40"/>
      <c r="B82" s="41"/>
      <c r="C82" s="206" t="s">
        <v>201</v>
      </c>
      <c r="D82" s="206" t="s">
        <v>153</v>
      </c>
      <c r="E82" s="207" t="s">
        <v>482</v>
      </c>
      <c r="F82" s="208" t="s">
        <v>483</v>
      </c>
      <c r="G82" s="209" t="s">
        <v>448</v>
      </c>
      <c r="H82" s="210">
        <v>3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40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158</v>
      </c>
      <c r="AT82" s="217" t="s">
        <v>153</v>
      </c>
      <c r="AU82" s="217" t="s">
        <v>69</v>
      </c>
      <c r="AY82" s="19" t="s">
        <v>150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77</v>
      </c>
      <c r="BK82" s="218">
        <f>ROUND(I82*H82,2)</f>
        <v>0</v>
      </c>
      <c r="BL82" s="19" t="s">
        <v>158</v>
      </c>
      <c r="BM82" s="217" t="s">
        <v>484</v>
      </c>
    </row>
    <row r="83" s="2" customFormat="1" ht="16.5" customHeight="1">
      <c r="A83" s="40"/>
      <c r="B83" s="41"/>
      <c r="C83" s="206" t="s">
        <v>8</v>
      </c>
      <c r="D83" s="206" t="s">
        <v>153</v>
      </c>
      <c r="E83" s="207" t="s">
        <v>485</v>
      </c>
      <c r="F83" s="208" t="s">
        <v>486</v>
      </c>
      <c r="G83" s="209" t="s">
        <v>448</v>
      </c>
      <c r="H83" s="210">
        <v>1528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40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158</v>
      </c>
      <c r="AT83" s="217" t="s">
        <v>153</v>
      </c>
      <c r="AU83" s="217" t="s">
        <v>69</v>
      </c>
      <c r="AY83" s="19" t="s">
        <v>150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77</v>
      </c>
      <c r="BK83" s="218">
        <f>ROUND(I83*H83,2)</f>
        <v>0</v>
      </c>
      <c r="BL83" s="19" t="s">
        <v>158</v>
      </c>
      <c r="BM83" s="217" t="s">
        <v>487</v>
      </c>
    </row>
    <row r="84" s="2" customFormat="1" ht="16.5" customHeight="1">
      <c r="A84" s="40"/>
      <c r="B84" s="41"/>
      <c r="C84" s="206" t="s">
        <v>212</v>
      </c>
      <c r="D84" s="206" t="s">
        <v>153</v>
      </c>
      <c r="E84" s="207" t="s">
        <v>488</v>
      </c>
      <c r="F84" s="208" t="s">
        <v>489</v>
      </c>
      <c r="G84" s="209" t="s">
        <v>448</v>
      </c>
      <c r="H84" s="210">
        <v>23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40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158</v>
      </c>
      <c r="AT84" s="217" t="s">
        <v>153</v>
      </c>
      <c r="AU84" s="217" t="s">
        <v>69</v>
      </c>
      <c r="AY84" s="19" t="s">
        <v>150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77</v>
      </c>
      <c r="BK84" s="218">
        <f>ROUND(I84*H84,2)</f>
        <v>0</v>
      </c>
      <c r="BL84" s="19" t="s">
        <v>158</v>
      </c>
      <c r="BM84" s="217" t="s">
        <v>490</v>
      </c>
    </row>
    <row r="85" s="2" customFormat="1" ht="33" customHeight="1">
      <c r="A85" s="40"/>
      <c r="B85" s="41"/>
      <c r="C85" s="206" t="s">
        <v>183</v>
      </c>
      <c r="D85" s="206" t="s">
        <v>153</v>
      </c>
      <c r="E85" s="207" t="s">
        <v>491</v>
      </c>
      <c r="F85" s="208" t="s">
        <v>492</v>
      </c>
      <c r="G85" s="209" t="s">
        <v>448</v>
      </c>
      <c r="H85" s="210">
        <v>382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40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158</v>
      </c>
      <c r="AT85" s="217" t="s">
        <v>153</v>
      </c>
      <c r="AU85" s="217" t="s">
        <v>69</v>
      </c>
      <c r="AY85" s="19" t="s">
        <v>150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77</v>
      </c>
      <c r="BK85" s="218">
        <f>ROUND(I85*H85,2)</f>
        <v>0</v>
      </c>
      <c r="BL85" s="19" t="s">
        <v>158</v>
      </c>
      <c r="BM85" s="217" t="s">
        <v>493</v>
      </c>
    </row>
    <row r="86" s="2" customFormat="1" ht="16.5" customHeight="1">
      <c r="A86" s="40"/>
      <c r="B86" s="41"/>
      <c r="C86" s="206" t="s">
        <v>221</v>
      </c>
      <c r="D86" s="206" t="s">
        <v>153</v>
      </c>
      <c r="E86" s="207" t="s">
        <v>494</v>
      </c>
      <c r="F86" s="208" t="s">
        <v>495</v>
      </c>
      <c r="G86" s="209" t="s">
        <v>310</v>
      </c>
      <c r="H86" s="210">
        <v>150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69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496</v>
      </c>
    </row>
    <row r="87" s="2" customFormat="1" ht="24.15" customHeight="1">
      <c r="A87" s="40"/>
      <c r="B87" s="41"/>
      <c r="C87" s="206" t="s">
        <v>187</v>
      </c>
      <c r="D87" s="206" t="s">
        <v>153</v>
      </c>
      <c r="E87" s="207" t="s">
        <v>497</v>
      </c>
      <c r="F87" s="208" t="s">
        <v>498</v>
      </c>
      <c r="G87" s="209" t="s">
        <v>310</v>
      </c>
      <c r="H87" s="210">
        <v>380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69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499</v>
      </c>
    </row>
    <row r="88" s="2" customFormat="1" ht="16.5" customHeight="1">
      <c r="A88" s="40"/>
      <c r="B88" s="41"/>
      <c r="C88" s="206" t="s">
        <v>304</v>
      </c>
      <c r="D88" s="206" t="s">
        <v>153</v>
      </c>
      <c r="E88" s="207" t="s">
        <v>500</v>
      </c>
      <c r="F88" s="208" t="s">
        <v>501</v>
      </c>
      <c r="G88" s="209" t="s">
        <v>375</v>
      </c>
      <c r="H88" s="210">
        <v>394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158</v>
      </c>
      <c r="AT88" s="217" t="s">
        <v>153</v>
      </c>
      <c r="AU88" s="217" t="s">
        <v>69</v>
      </c>
      <c r="AY88" s="19" t="s">
        <v>150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158</v>
      </c>
      <c r="BM88" s="217" t="s">
        <v>502</v>
      </c>
    </row>
    <row r="89" s="2" customFormat="1" ht="16.5" customHeight="1">
      <c r="A89" s="40"/>
      <c r="B89" s="41"/>
      <c r="C89" s="206" t="s">
        <v>193</v>
      </c>
      <c r="D89" s="206" t="s">
        <v>153</v>
      </c>
      <c r="E89" s="207" t="s">
        <v>503</v>
      </c>
      <c r="F89" s="208" t="s">
        <v>504</v>
      </c>
      <c r="G89" s="209" t="s">
        <v>375</v>
      </c>
      <c r="H89" s="210">
        <v>128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69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505</v>
      </c>
    </row>
    <row r="90" s="2" customFormat="1" ht="16.5" customHeight="1">
      <c r="A90" s="40"/>
      <c r="B90" s="41"/>
      <c r="C90" s="206" t="s">
        <v>312</v>
      </c>
      <c r="D90" s="206" t="s">
        <v>153</v>
      </c>
      <c r="E90" s="207" t="s">
        <v>506</v>
      </c>
      <c r="F90" s="208" t="s">
        <v>507</v>
      </c>
      <c r="G90" s="209" t="s">
        <v>310</v>
      </c>
      <c r="H90" s="210">
        <v>40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69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508</v>
      </c>
    </row>
    <row r="91" s="2" customFormat="1" ht="24.15" customHeight="1">
      <c r="A91" s="40"/>
      <c r="B91" s="41"/>
      <c r="C91" s="206" t="s">
        <v>79</v>
      </c>
      <c r="D91" s="206" t="s">
        <v>153</v>
      </c>
      <c r="E91" s="207" t="s">
        <v>509</v>
      </c>
      <c r="F91" s="208" t="s">
        <v>510</v>
      </c>
      <c r="G91" s="209" t="s">
        <v>310</v>
      </c>
      <c r="H91" s="210">
        <v>380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40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158</v>
      </c>
      <c r="AT91" s="217" t="s">
        <v>153</v>
      </c>
      <c r="AU91" s="217" t="s">
        <v>69</v>
      </c>
      <c r="AY91" s="19" t="s">
        <v>150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77</v>
      </c>
      <c r="BK91" s="218">
        <f>ROUND(I91*H91,2)</f>
        <v>0</v>
      </c>
      <c r="BL91" s="19" t="s">
        <v>158</v>
      </c>
      <c r="BM91" s="217" t="s">
        <v>511</v>
      </c>
    </row>
    <row r="92" s="2" customFormat="1" ht="16.5" customHeight="1">
      <c r="A92" s="40"/>
      <c r="B92" s="41"/>
      <c r="C92" s="206" t="s">
        <v>199</v>
      </c>
      <c r="D92" s="206" t="s">
        <v>153</v>
      </c>
      <c r="E92" s="207" t="s">
        <v>512</v>
      </c>
      <c r="F92" s="208" t="s">
        <v>513</v>
      </c>
      <c r="G92" s="209" t="s">
        <v>448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69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514</v>
      </c>
    </row>
    <row r="93" s="2" customFormat="1" ht="16.5" customHeight="1">
      <c r="A93" s="40"/>
      <c r="B93" s="41"/>
      <c r="C93" s="206" t="s">
        <v>7</v>
      </c>
      <c r="D93" s="206" t="s">
        <v>153</v>
      </c>
      <c r="E93" s="207" t="s">
        <v>515</v>
      </c>
      <c r="F93" s="208" t="s">
        <v>516</v>
      </c>
      <c r="G93" s="209" t="s">
        <v>448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69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517</v>
      </c>
    </row>
    <row r="94" s="2" customFormat="1" ht="16.5" customHeight="1">
      <c r="A94" s="40"/>
      <c r="B94" s="41"/>
      <c r="C94" s="206" t="s">
        <v>204</v>
      </c>
      <c r="D94" s="206" t="s">
        <v>153</v>
      </c>
      <c r="E94" s="207" t="s">
        <v>518</v>
      </c>
      <c r="F94" s="208" t="s">
        <v>519</v>
      </c>
      <c r="G94" s="209" t="s">
        <v>344</v>
      </c>
      <c r="H94" s="210">
        <v>6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69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520</v>
      </c>
    </row>
    <row r="95" s="2" customFormat="1" ht="16.5" customHeight="1">
      <c r="A95" s="40"/>
      <c r="B95" s="41"/>
      <c r="C95" s="206" t="s">
        <v>330</v>
      </c>
      <c r="D95" s="206" t="s">
        <v>153</v>
      </c>
      <c r="E95" s="207" t="s">
        <v>521</v>
      </c>
      <c r="F95" s="208" t="s">
        <v>522</v>
      </c>
      <c r="G95" s="209" t="s">
        <v>344</v>
      </c>
      <c r="H95" s="210">
        <v>6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69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523</v>
      </c>
    </row>
    <row r="96" s="2" customFormat="1" ht="16.5" customHeight="1">
      <c r="A96" s="40"/>
      <c r="B96" s="41"/>
      <c r="C96" s="206" t="s">
        <v>208</v>
      </c>
      <c r="D96" s="206" t="s">
        <v>153</v>
      </c>
      <c r="E96" s="207" t="s">
        <v>524</v>
      </c>
      <c r="F96" s="208" t="s">
        <v>525</v>
      </c>
      <c r="G96" s="209" t="s">
        <v>344</v>
      </c>
      <c r="H96" s="210">
        <v>8</v>
      </c>
      <c r="I96" s="211"/>
      <c r="J96" s="212">
        <f>ROUND(I96*H96,2)</f>
        <v>0</v>
      </c>
      <c r="K96" s="208" t="s">
        <v>19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69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526</v>
      </c>
    </row>
    <row r="97" s="2" customFormat="1" ht="16.5" customHeight="1">
      <c r="A97" s="40"/>
      <c r="B97" s="41"/>
      <c r="C97" s="206" t="s">
        <v>338</v>
      </c>
      <c r="D97" s="206" t="s">
        <v>153</v>
      </c>
      <c r="E97" s="207" t="s">
        <v>527</v>
      </c>
      <c r="F97" s="208" t="s">
        <v>528</v>
      </c>
      <c r="G97" s="209" t="s">
        <v>344</v>
      </c>
      <c r="H97" s="210">
        <v>4</v>
      </c>
      <c r="I97" s="211"/>
      <c r="J97" s="212">
        <f>ROUND(I97*H97,2)</f>
        <v>0</v>
      </c>
      <c r="K97" s="208" t="s">
        <v>19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69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529</v>
      </c>
    </row>
    <row r="98" s="2" customFormat="1" ht="16.5" customHeight="1">
      <c r="A98" s="40"/>
      <c r="B98" s="41"/>
      <c r="C98" s="206" t="s">
        <v>215</v>
      </c>
      <c r="D98" s="206" t="s">
        <v>153</v>
      </c>
      <c r="E98" s="207" t="s">
        <v>530</v>
      </c>
      <c r="F98" s="208" t="s">
        <v>531</v>
      </c>
      <c r="G98" s="209" t="s">
        <v>477</v>
      </c>
      <c r="H98" s="210">
        <v>0.5</v>
      </c>
      <c r="I98" s="211"/>
      <c r="J98" s="212">
        <f>ROUND(I98*H98,2)</f>
        <v>0</v>
      </c>
      <c r="K98" s="208" t="s">
        <v>19</v>
      </c>
      <c r="L98" s="46"/>
      <c r="M98" s="213" t="s">
        <v>19</v>
      </c>
      <c r="N98" s="214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158</v>
      </c>
      <c r="AT98" s="217" t="s">
        <v>153</v>
      </c>
      <c r="AU98" s="217" t="s">
        <v>69</v>
      </c>
      <c r="AY98" s="19" t="s">
        <v>150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158</v>
      </c>
      <c r="BM98" s="217" t="s">
        <v>532</v>
      </c>
    </row>
    <row r="99" s="2" customFormat="1" ht="16.5" customHeight="1">
      <c r="A99" s="40"/>
      <c r="B99" s="41"/>
      <c r="C99" s="206" t="s">
        <v>346</v>
      </c>
      <c r="D99" s="206" t="s">
        <v>153</v>
      </c>
      <c r="E99" s="207" t="s">
        <v>533</v>
      </c>
      <c r="F99" s="208" t="s">
        <v>534</v>
      </c>
      <c r="G99" s="209" t="s">
        <v>344</v>
      </c>
      <c r="H99" s="210">
        <v>4</v>
      </c>
      <c r="I99" s="211"/>
      <c r="J99" s="212">
        <f>ROUND(I99*H99,2)</f>
        <v>0</v>
      </c>
      <c r="K99" s="208" t="s">
        <v>19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69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535</v>
      </c>
    </row>
    <row r="100" s="2" customFormat="1" ht="16.5" customHeight="1">
      <c r="A100" s="40"/>
      <c r="B100" s="41"/>
      <c r="C100" s="206" t="s">
        <v>219</v>
      </c>
      <c r="D100" s="206" t="s">
        <v>153</v>
      </c>
      <c r="E100" s="207" t="s">
        <v>536</v>
      </c>
      <c r="F100" s="208" t="s">
        <v>537</v>
      </c>
      <c r="G100" s="209" t="s">
        <v>344</v>
      </c>
      <c r="H100" s="210">
        <v>8</v>
      </c>
      <c r="I100" s="211"/>
      <c r="J100" s="212">
        <f>ROUND(I100*H100,2)</f>
        <v>0</v>
      </c>
      <c r="K100" s="208" t="s">
        <v>19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69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538</v>
      </c>
    </row>
    <row r="101" s="2" customFormat="1" ht="16.5" customHeight="1">
      <c r="A101" s="40"/>
      <c r="B101" s="41"/>
      <c r="C101" s="206" t="s">
        <v>355</v>
      </c>
      <c r="D101" s="206" t="s">
        <v>153</v>
      </c>
      <c r="E101" s="207" t="s">
        <v>539</v>
      </c>
      <c r="F101" s="208" t="s">
        <v>540</v>
      </c>
      <c r="G101" s="209" t="s">
        <v>344</v>
      </c>
      <c r="H101" s="210">
        <v>6</v>
      </c>
      <c r="I101" s="211"/>
      <c r="J101" s="212">
        <f>ROUND(I101*H101,2)</f>
        <v>0</v>
      </c>
      <c r="K101" s="208" t="s">
        <v>19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69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541</v>
      </c>
    </row>
    <row r="102" s="2" customFormat="1" ht="21.75" customHeight="1">
      <c r="A102" s="40"/>
      <c r="B102" s="41"/>
      <c r="C102" s="206" t="s">
        <v>164</v>
      </c>
      <c r="D102" s="206" t="s">
        <v>153</v>
      </c>
      <c r="E102" s="207" t="s">
        <v>542</v>
      </c>
      <c r="F102" s="208" t="s">
        <v>543</v>
      </c>
      <c r="G102" s="209" t="s">
        <v>310</v>
      </c>
      <c r="H102" s="210">
        <v>380</v>
      </c>
      <c r="I102" s="211"/>
      <c r="J102" s="212">
        <f>ROUND(I102*H102,2)</f>
        <v>0</v>
      </c>
      <c r="K102" s="208" t="s">
        <v>19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158</v>
      </c>
      <c r="AT102" s="217" t="s">
        <v>153</v>
      </c>
      <c r="AU102" s="217" t="s">
        <v>69</v>
      </c>
      <c r="AY102" s="19" t="s">
        <v>150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158</v>
      </c>
      <c r="BM102" s="217" t="s">
        <v>544</v>
      </c>
    </row>
    <row r="103" s="2" customFormat="1" ht="16.5" customHeight="1">
      <c r="A103" s="40"/>
      <c r="B103" s="41"/>
      <c r="C103" s="206" t="s">
        <v>224</v>
      </c>
      <c r="D103" s="206" t="s">
        <v>153</v>
      </c>
      <c r="E103" s="207" t="s">
        <v>545</v>
      </c>
      <c r="F103" s="208" t="s">
        <v>546</v>
      </c>
      <c r="G103" s="209" t="s">
        <v>380</v>
      </c>
      <c r="H103" s="210">
        <v>306</v>
      </c>
      <c r="I103" s="211"/>
      <c r="J103" s="212">
        <f>ROUND(I103*H103,2)</f>
        <v>0</v>
      </c>
      <c r="K103" s="208" t="s">
        <v>19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69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547</v>
      </c>
    </row>
    <row r="104" s="2" customFormat="1" ht="16.5" customHeight="1">
      <c r="A104" s="40"/>
      <c r="B104" s="41"/>
      <c r="C104" s="206" t="s">
        <v>158</v>
      </c>
      <c r="D104" s="206" t="s">
        <v>153</v>
      </c>
      <c r="E104" s="207" t="s">
        <v>548</v>
      </c>
      <c r="F104" s="208" t="s">
        <v>549</v>
      </c>
      <c r="G104" s="209" t="s">
        <v>375</v>
      </c>
      <c r="H104" s="210">
        <v>13</v>
      </c>
      <c r="I104" s="211"/>
      <c r="J104" s="212">
        <f>ROUND(I104*H104,2)</f>
        <v>0</v>
      </c>
      <c r="K104" s="208" t="s">
        <v>19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69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550</v>
      </c>
    </row>
    <row r="105" s="2" customFormat="1" ht="16.5" customHeight="1">
      <c r="A105" s="40"/>
      <c r="B105" s="41"/>
      <c r="C105" s="206" t="s">
        <v>149</v>
      </c>
      <c r="D105" s="206" t="s">
        <v>153</v>
      </c>
      <c r="E105" s="207" t="s">
        <v>551</v>
      </c>
      <c r="F105" s="208" t="s">
        <v>552</v>
      </c>
      <c r="G105" s="209" t="s">
        <v>375</v>
      </c>
      <c r="H105" s="210">
        <v>13</v>
      </c>
      <c r="I105" s="211"/>
      <c r="J105" s="212">
        <f>ROUND(I105*H105,2)</f>
        <v>0</v>
      </c>
      <c r="K105" s="208" t="s">
        <v>19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69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553</v>
      </c>
    </row>
    <row r="106" s="2" customFormat="1" ht="16.5" customHeight="1">
      <c r="A106" s="40"/>
      <c r="B106" s="41"/>
      <c r="C106" s="206" t="s">
        <v>167</v>
      </c>
      <c r="D106" s="206" t="s">
        <v>153</v>
      </c>
      <c r="E106" s="207" t="s">
        <v>554</v>
      </c>
      <c r="F106" s="208" t="s">
        <v>555</v>
      </c>
      <c r="G106" s="209" t="s">
        <v>448</v>
      </c>
      <c r="H106" s="210">
        <v>10</v>
      </c>
      <c r="I106" s="211"/>
      <c r="J106" s="212">
        <f>ROUND(I106*H106,2)</f>
        <v>0</v>
      </c>
      <c r="K106" s="208" t="s">
        <v>19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158</v>
      </c>
      <c r="AT106" s="217" t="s">
        <v>153</v>
      </c>
      <c r="AU106" s="217" t="s">
        <v>69</v>
      </c>
      <c r="AY106" s="19" t="s">
        <v>150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158</v>
      </c>
      <c r="BM106" s="217" t="s">
        <v>556</v>
      </c>
    </row>
    <row r="107" s="2" customFormat="1" ht="44.25" customHeight="1">
      <c r="A107" s="40"/>
      <c r="B107" s="41"/>
      <c r="C107" s="206" t="s">
        <v>180</v>
      </c>
      <c r="D107" s="206" t="s">
        <v>153</v>
      </c>
      <c r="E107" s="207" t="s">
        <v>557</v>
      </c>
      <c r="F107" s="208" t="s">
        <v>558</v>
      </c>
      <c r="G107" s="209" t="s">
        <v>448</v>
      </c>
      <c r="H107" s="210">
        <v>10</v>
      </c>
      <c r="I107" s="211"/>
      <c r="J107" s="212">
        <f>ROUND(I107*H107,2)</f>
        <v>0</v>
      </c>
      <c r="K107" s="208" t="s">
        <v>19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69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559</v>
      </c>
    </row>
    <row r="108" s="2" customFormat="1" ht="16.5" customHeight="1">
      <c r="A108" s="40"/>
      <c r="B108" s="41"/>
      <c r="C108" s="206" t="s">
        <v>171</v>
      </c>
      <c r="D108" s="206" t="s">
        <v>153</v>
      </c>
      <c r="E108" s="207" t="s">
        <v>560</v>
      </c>
      <c r="F108" s="208" t="s">
        <v>561</v>
      </c>
      <c r="G108" s="209" t="s">
        <v>448</v>
      </c>
      <c r="H108" s="210">
        <v>10</v>
      </c>
      <c r="I108" s="211"/>
      <c r="J108" s="212">
        <f>ROUND(I108*H108,2)</f>
        <v>0</v>
      </c>
      <c r="K108" s="208" t="s">
        <v>19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69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562</v>
      </c>
    </row>
    <row r="109" s="2" customFormat="1" ht="16.5" customHeight="1">
      <c r="A109" s="40"/>
      <c r="B109" s="41"/>
      <c r="C109" s="206" t="s">
        <v>190</v>
      </c>
      <c r="D109" s="206" t="s">
        <v>153</v>
      </c>
      <c r="E109" s="207" t="s">
        <v>563</v>
      </c>
      <c r="F109" s="208" t="s">
        <v>564</v>
      </c>
      <c r="G109" s="209" t="s">
        <v>448</v>
      </c>
      <c r="H109" s="210">
        <v>10</v>
      </c>
      <c r="I109" s="211"/>
      <c r="J109" s="212">
        <f>ROUND(I109*H109,2)</f>
        <v>0</v>
      </c>
      <c r="K109" s="208" t="s">
        <v>19</v>
      </c>
      <c r="L109" s="46"/>
      <c r="M109" s="238" t="s">
        <v>19</v>
      </c>
      <c r="N109" s="239" t="s">
        <v>40</v>
      </c>
      <c r="O109" s="226"/>
      <c r="P109" s="240">
        <f>O109*H109</f>
        <v>0</v>
      </c>
      <c r="Q109" s="240">
        <v>0</v>
      </c>
      <c r="R109" s="240">
        <f>Q109*H109</f>
        <v>0</v>
      </c>
      <c r="S109" s="240">
        <v>0</v>
      </c>
      <c r="T109" s="241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69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565</v>
      </c>
    </row>
    <row r="110" s="2" customFormat="1" ht="6.96" customHeight="1">
      <c r="A110" s="40"/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46"/>
      <c r="M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</row>
  </sheetData>
  <sheetProtection sheet="1" autoFilter="0" formatColumns="0" formatRows="0" objects="1" scenarios="1" spinCount="100000" saltValue="mVlbBc70IQzkQfomcg0u/oZrC3u8pZAz6Af3uKcg9PdojLxx/Lpr5/D0pNiu6eroXGIhfdZTK+iwlG+/KAuXfQ==" hashValue="x8qfIyNOjomWBNM5SaB9qWOE2ZsW4yedjkvREATeUe5VKFUTFriCSWwdbBlR0ehT01AKFxCmhVp0wvaUIaReZQ==" algorithmName="SHA-512" password="CBF1"/>
  <autoFilter ref="C78:K109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ROUND((SUM(BE90:BE506)),  2)</f>
        <v>0</v>
      </c>
      <c r="G33" s="40"/>
      <c r="H33" s="40"/>
      <c r="I33" s="150">
        <v>0.20999999999999999</v>
      </c>
      <c r="J33" s="149">
        <f>ROUND(((SUM(BE90:BE506))*I33),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ROUND((SUM(BF90:BF506)),  2)</f>
        <v>0</v>
      </c>
      <c r="G34" s="40"/>
      <c r="H34" s="40"/>
      <c r="I34" s="150">
        <v>0.12</v>
      </c>
      <c r="J34" s="149">
        <f>ROUND(((SUM(BF90:BF506))*I34),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ROUND((SUM(BG90:BG506)),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ROUND((SUM(BH90:BH506)),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ROUND((SUM(BI90:BI506)),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06-18-137.1 - Větev 4 -2. část, komunikace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568</v>
      </c>
      <c r="E62" s="176"/>
      <c r="F62" s="176"/>
      <c r="G62" s="176"/>
      <c r="H62" s="176"/>
      <c r="I62" s="176"/>
      <c r="J62" s="177">
        <f>J277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569</v>
      </c>
      <c r="E63" s="176"/>
      <c r="F63" s="176"/>
      <c r="G63" s="176"/>
      <c r="H63" s="176"/>
      <c r="I63" s="176"/>
      <c r="J63" s="177">
        <f>J289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J303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571</v>
      </c>
      <c r="E65" s="176"/>
      <c r="F65" s="176"/>
      <c r="G65" s="176"/>
      <c r="H65" s="176"/>
      <c r="I65" s="176"/>
      <c r="J65" s="177">
        <f>J332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J335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234</v>
      </c>
      <c r="E67" s="176"/>
      <c r="F67" s="176"/>
      <c r="G67" s="176"/>
      <c r="H67" s="176"/>
      <c r="I67" s="176"/>
      <c r="J67" s="177">
        <f>J400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J497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237</v>
      </c>
      <c r="E69" s="170"/>
      <c r="F69" s="170"/>
      <c r="G69" s="170"/>
      <c r="H69" s="170"/>
      <c r="I69" s="170"/>
      <c r="J69" s="171">
        <f>J500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3"/>
      <c r="C70" s="174"/>
      <c r="D70" s="175" t="s">
        <v>241</v>
      </c>
      <c r="E70" s="176"/>
      <c r="F70" s="176"/>
      <c r="G70" s="176"/>
      <c r="H70" s="176"/>
      <c r="I70" s="176"/>
      <c r="J70" s="177">
        <f>J501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135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26.25" customHeight="1">
      <c r="A80" s="40"/>
      <c r="B80" s="41"/>
      <c r="C80" s="42"/>
      <c r="D80" s="42"/>
      <c r="E80" s="162" t="str">
        <f>E7</f>
        <v>PŘESTAVBA ŽELEZNIČNÍHO UZLU BRNO - PRODLOUŽENÍ UL. KALOVÁ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123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SO 06-18-137.1 - Větev 4 -2. část, komunikace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21</v>
      </c>
      <c r="D84" s="42"/>
      <c r="E84" s="42"/>
      <c r="F84" s="29" t="str">
        <f>F12</f>
        <v xml:space="preserve"> </v>
      </c>
      <c r="G84" s="42"/>
      <c r="H84" s="42"/>
      <c r="I84" s="34" t="s">
        <v>23</v>
      </c>
      <c r="J84" s="74" t="str">
        <f>IF(J12="","",J12)</f>
        <v>3. 6. 2025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25</v>
      </c>
      <c r="D86" s="42"/>
      <c r="E86" s="42"/>
      <c r="F86" s="29" t="str">
        <f>E15</f>
        <v xml:space="preserve"> </v>
      </c>
      <c r="G86" s="42"/>
      <c r="H86" s="42"/>
      <c r="I86" s="34" t="s">
        <v>30</v>
      </c>
      <c r="J86" s="38" t="str">
        <f>E21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28</v>
      </c>
      <c r="D87" s="42"/>
      <c r="E87" s="42"/>
      <c r="F87" s="29" t="str">
        <f>IF(E18="","",E18)</f>
        <v>Vyplň údaj</v>
      </c>
      <c r="G87" s="42"/>
      <c r="H87" s="42"/>
      <c r="I87" s="34" t="s">
        <v>32</v>
      </c>
      <c r="J87" s="38" t="str">
        <f>E24</f>
        <v xml:space="preserve"> 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136</v>
      </c>
      <c r="D89" s="182" t="s">
        <v>54</v>
      </c>
      <c r="E89" s="182" t="s">
        <v>50</v>
      </c>
      <c r="F89" s="182" t="s">
        <v>51</v>
      </c>
      <c r="G89" s="182" t="s">
        <v>137</v>
      </c>
      <c r="H89" s="182" t="s">
        <v>138</v>
      </c>
      <c r="I89" s="182" t="s">
        <v>139</v>
      </c>
      <c r="J89" s="182" t="s">
        <v>127</v>
      </c>
      <c r="K89" s="183" t="s">
        <v>140</v>
      </c>
      <c r="L89" s="184"/>
      <c r="M89" s="94" t="s">
        <v>19</v>
      </c>
      <c r="N89" s="95" t="s">
        <v>39</v>
      </c>
      <c r="O89" s="95" t="s">
        <v>141</v>
      </c>
      <c r="P89" s="95" t="s">
        <v>142</v>
      </c>
      <c r="Q89" s="95" t="s">
        <v>143</v>
      </c>
      <c r="R89" s="95" t="s">
        <v>144</v>
      </c>
      <c r="S89" s="95" t="s">
        <v>145</v>
      </c>
      <c r="T89" s="96" t="s">
        <v>146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147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P91+P500</f>
        <v>0</v>
      </c>
      <c r="Q90" s="98"/>
      <c r="R90" s="187">
        <f>R91+R500</f>
        <v>428.90291999999999</v>
      </c>
      <c r="S90" s="98"/>
      <c r="T90" s="188">
        <f>T91+T500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68</v>
      </c>
      <c r="AU90" s="19" t="s">
        <v>128</v>
      </c>
      <c r="BK90" s="189">
        <f>BK91+BK500</f>
        <v>0</v>
      </c>
    </row>
    <row r="91" s="12" customFormat="1" ht="25.92" customHeight="1">
      <c r="A91" s="12"/>
      <c r="B91" s="190"/>
      <c r="C91" s="191"/>
      <c r="D91" s="192" t="s">
        <v>68</v>
      </c>
      <c r="E91" s="193" t="s">
        <v>242</v>
      </c>
      <c r="F91" s="193" t="s">
        <v>243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P92+P277+P289+P303+P332+P335+P400+P497</f>
        <v>0</v>
      </c>
      <c r="Q91" s="198"/>
      <c r="R91" s="199">
        <f>R92+R277+R289+R303+R332+R335+R400+R497</f>
        <v>428.90291999999999</v>
      </c>
      <c r="S91" s="198"/>
      <c r="T91" s="200">
        <f>T92+T277+T289+T303+T332+T335+T400+T497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69</v>
      </c>
      <c r="AY91" s="201" t="s">
        <v>150</v>
      </c>
      <c r="BK91" s="203">
        <f>BK92+BK277+BK289+BK303+BK332+BK335+BK400+BK497</f>
        <v>0</v>
      </c>
    </row>
    <row r="92" s="12" customFormat="1" ht="22.8" customHeight="1">
      <c r="A92" s="12"/>
      <c r="B92" s="190"/>
      <c r="C92" s="191"/>
      <c r="D92" s="192" t="s">
        <v>68</v>
      </c>
      <c r="E92" s="204" t="s">
        <v>77</v>
      </c>
      <c r="F92" s="204" t="s">
        <v>574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SUM(P93:P276)</f>
        <v>0</v>
      </c>
      <c r="Q92" s="198"/>
      <c r="R92" s="199">
        <f>SUM(R93:R276)</f>
        <v>323.75999999999999</v>
      </c>
      <c r="S92" s="198"/>
      <c r="T92" s="200">
        <f>SUM(T93:T276)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77</v>
      </c>
      <c r="AT92" s="202" t="s">
        <v>68</v>
      </c>
      <c r="AU92" s="202" t="s">
        <v>77</v>
      </c>
      <c r="AY92" s="201" t="s">
        <v>150</v>
      </c>
      <c r="BK92" s="203">
        <f>SUM(BK93:BK276)</f>
        <v>0</v>
      </c>
    </row>
    <row r="93" s="2" customFormat="1" ht="24.15" customHeight="1">
      <c r="A93" s="40"/>
      <c r="B93" s="41"/>
      <c r="C93" s="206" t="s">
        <v>77</v>
      </c>
      <c r="D93" s="206" t="s">
        <v>153</v>
      </c>
      <c r="E93" s="207" t="s">
        <v>575</v>
      </c>
      <c r="F93" s="208" t="s">
        <v>576</v>
      </c>
      <c r="G93" s="209" t="s">
        <v>380</v>
      </c>
      <c r="H93" s="210">
        <v>118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79</v>
      </c>
    </row>
    <row r="94" s="2" customFormat="1">
      <c r="A94" s="40"/>
      <c r="B94" s="41"/>
      <c r="C94" s="42"/>
      <c r="D94" s="219" t="s">
        <v>159</v>
      </c>
      <c r="E94" s="42"/>
      <c r="F94" s="220" t="s">
        <v>577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24.15" customHeight="1">
      <c r="A95" s="40"/>
      <c r="B95" s="41"/>
      <c r="C95" s="206" t="s">
        <v>79</v>
      </c>
      <c r="D95" s="206" t="s">
        <v>153</v>
      </c>
      <c r="E95" s="207" t="s">
        <v>578</v>
      </c>
      <c r="F95" s="208" t="s">
        <v>579</v>
      </c>
      <c r="G95" s="209" t="s">
        <v>252</v>
      </c>
      <c r="H95" s="210">
        <v>7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158</v>
      </c>
    </row>
    <row r="96" s="2" customFormat="1">
      <c r="A96" s="40"/>
      <c r="B96" s="41"/>
      <c r="C96" s="42"/>
      <c r="D96" s="219" t="s">
        <v>159</v>
      </c>
      <c r="E96" s="42"/>
      <c r="F96" s="220" t="s">
        <v>580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24.15" customHeight="1">
      <c r="A97" s="40"/>
      <c r="B97" s="41"/>
      <c r="C97" s="206" t="s">
        <v>164</v>
      </c>
      <c r="D97" s="206" t="s">
        <v>153</v>
      </c>
      <c r="E97" s="207" t="s">
        <v>581</v>
      </c>
      <c r="F97" s="208" t="s">
        <v>582</v>
      </c>
      <c r="G97" s="209" t="s">
        <v>252</v>
      </c>
      <c r="H97" s="210">
        <v>5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167</v>
      </c>
    </row>
    <row r="98" s="2" customFormat="1">
      <c r="A98" s="40"/>
      <c r="B98" s="41"/>
      <c r="C98" s="42"/>
      <c r="D98" s="219" t="s">
        <v>159</v>
      </c>
      <c r="E98" s="42"/>
      <c r="F98" s="220" t="s">
        <v>583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24.15" customHeight="1">
      <c r="A99" s="40"/>
      <c r="B99" s="41"/>
      <c r="C99" s="206" t="s">
        <v>158</v>
      </c>
      <c r="D99" s="206" t="s">
        <v>153</v>
      </c>
      <c r="E99" s="207" t="s">
        <v>584</v>
      </c>
      <c r="F99" s="208" t="s">
        <v>585</v>
      </c>
      <c r="G99" s="209" t="s">
        <v>252</v>
      </c>
      <c r="H99" s="210">
        <v>1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171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586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24.15" customHeight="1">
      <c r="A101" s="40"/>
      <c r="B101" s="41"/>
      <c r="C101" s="206" t="s">
        <v>149</v>
      </c>
      <c r="D101" s="206" t="s">
        <v>153</v>
      </c>
      <c r="E101" s="207" t="s">
        <v>587</v>
      </c>
      <c r="F101" s="208" t="s">
        <v>588</v>
      </c>
      <c r="G101" s="209" t="s">
        <v>252</v>
      </c>
      <c r="H101" s="210">
        <v>1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175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589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66.75" customHeight="1">
      <c r="A103" s="40"/>
      <c r="B103" s="41"/>
      <c r="C103" s="206" t="s">
        <v>167</v>
      </c>
      <c r="D103" s="206" t="s">
        <v>153</v>
      </c>
      <c r="E103" s="207" t="s">
        <v>590</v>
      </c>
      <c r="F103" s="208" t="s">
        <v>591</v>
      </c>
      <c r="G103" s="209" t="s">
        <v>380</v>
      </c>
      <c r="H103" s="210">
        <v>60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8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592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13" customFormat="1">
      <c r="A105" s="13"/>
      <c r="B105" s="242"/>
      <c r="C105" s="243"/>
      <c r="D105" s="244" t="s">
        <v>593</v>
      </c>
      <c r="E105" s="245" t="s">
        <v>19</v>
      </c>
      <c r="F105" s="246" t="s">
        <v>594</v>
      </c>
      <c r="G105" s="243"/>
      <c r="H105" s="247">
        <v>60</v>
      </c>
      <c r="I105" s="248"/>
      <c r="J105" s="243"/>
      <c r="K105" s="243"/>
      <c r="L105" s="249"/>
      <c r="M105" s="250"/>
      <c r="N105" s="251"/>
      <c r="O105" s="251"/>
      <c r="P105" s="251"/>
      <c r="Q105" s="251"/>
      <c r="R105" s="251"/>
      <c r="S105" s="251"/>
      <c r="T105" s="25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3" t="s">
        <v>593</v>
      </c>
      <c r="AU105" s="253" t="s">
        <v>79</v>
      </c>
      <c r="AV105" s="13" t="s">
        <v>79</v>
      </c>
      <c r="AW105" s="13" t="s">
        <v>31</v>
      </c>
      <c r="AX105" s="13" t="s">
        <v>69</v>
      </c>
      <c r="AY105" s="253" t="s">
        <v>150</v>
      </c>
    </row>
    <row r="106" s="14" customFormat="1">
      <c r="A106" s="14"/>
      <c r="B106" s="254"/>
      <c r="C106" s="255"/>
      <c r="D106" s="244" t="s">
        <v>593</v>
      </c>
      <c r="E106" s="256" t="s">
        <v>19</v>
      </c>
      <c r="F106" s="257" t="s">
        <v>595</v>
      </c>
      <c r="G106" s="255"/>
      <c r="H106" s="258">
        <v>60</v>
      </c>
      <c r="I106" s="259"/>
      <c r="J106" s="255"/>
      <c r="K106" s="255"/>
      <c r="L106" s="260"/>
      <c r="M106" s="261"/>
      <c r="N106" s="262"/>
      <c r="O106" s="262"/>
      <c r="P106" s="262"/>
      <c r="Q106" s="262"/>
      <c r="R106" s="262"/>
      <c r="S106" s="262"/>
      <c r="T106" s="263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4" t="s">
        <v>593</v>
      </c>
      <c r="AU106" s="264" t="s">
        <v>79</v>
      </c>
      <c r="AV106" s="14" t="s">
        <v>158</v>
      </c>
      <c r="AW106" s="14" t="s">
        <v>31</v>
      </c>
      <c r="AX106" s="14" t="s">
        <v>77</v>
      </c>
      <c r="AY106" s="264" t="s">
        <v>150</v>
      </c>
    </row>
    <row r="107" s="2" customFormat="1" ht="66.75" customHeight="1">
      <c r="A107" s="40"/>
      <c r="B107" s="41"/>
      <c r="C107" s="206" t="s">
        <v>180</v>
      </c>
      <c r="D107" s="206" t="s">
        <v>153</v>
      </c>
      <c r="E107" s="207" t="s">
        <v>596</v>
      </c>
      <c r="F107" s="208" t="s">
        <v>597</v>
      </c>
      <c r="G107" s="209" t="s">
        <v>380</v>
      </c>
      <c r="H107" s="210">
        <v>25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183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598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13" customFormat="1">
      <c r="A109" s="13"/>
      <c r="B109" s="242"/>
      <c r="C109" s="243"/>
      <c r="D109" s="244" t="s">
        <v>593</v>
      </c>
      <c r="E109" s="245" t="s">
        <v>19</v>
      </c>
      <c r="F109" s="246" t="s">
        <v>599</v>
      </c>
      <c r="G109" s="243"/>
      <c r="H109" s="247">
        <v>25</v>
      </c>
      <c r="I109" s="248"/>
      <c r="J109" s="243"/>
      <c r="K109" s="243"/>
      <c r="L109" s="249"/>
      <c r="M109" s="250"/>
      <c r="N109" s="251"/>
      <c r="O109" s="251"/>
      <c r="P109" s="251"/>
      <c r="Q109" s="251"/>
      <c r="R109" s="251"/>
      <c r="S109" s="251"/>
      <c r="T109" s="25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3" t="s">
        <v>593</v>
      </c>
      <c r="AU109" s="253" t="s">
        <v>79</v>
      </c>
      <c r="AV109" s="13" t="s">
        <v>79</v>
      </c>
      <c r="AW109" s="13" t="s">
        <v>31</v>
      </c>
      <c r="AX109" s="13" t="s">
        <v>69</v>
      </c>
      <c r="AY109" s="253" t="s">
        <v>150</v>
      </c>
    </row>
    <row r="110" s="14" customFormat="1">
      <c r="A110" s="14"/>
      <c r="B110" s="254"/>
      <c r="C110" s="255"/>
      <c r="D110" s="244" t="s">
        <v>593</v>
      </c>
      <c r="E110" s="256" t="s">
        <v>19</v>
      </c>
      <c r="F110" s="257" t="s">
        <v>595</v>
      </c>
      <c r="G110" s="255"/>
      <c r="H110" s="258">
        <v>25</v>
      </c>
      <c r="I110" s="259"/>
      <c r="J110" s="255"/>
      <c r="K110" s="255"/>
      <c r="L110" s="260"/>
      <c r="M110" s="261"/>
      <c r="N110" s="262"/>
      <c r="O110" s="262"/>
      <c r="P110" s="262"/>
      <c r="Q110" s="262"/>
      <c r="R110" s="262"/>
      <c r="S110" s="262"/>
      <c r="T110" s="263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64" t="s">
        <v>593</v>
      </c>
      <c r="AU110" s="264" t="s">
        <v>79</v>
      </c>
      <c r="AV110" s="14" t="s">
        <v>158</v>
      </c>
      <c r="AW110" s="14" t="s">
        <v>31</v>
      </c>
      <c r="AX110" s="14" t="s">
        <v>77</v>
      </c>
      <c r="AY110" s="264" t="s">
        <v>150</v>
      </c>
    </row>
    <row r="111" s="2" customFormat="1" ht="76.35" customHeight="1">
      <c r="A111" s="40"/>
      <c r="B111" s="41"/>
      <c r="C111" s="206" t="s">
        <v>171</v>
      </c>
      <c r="D111" s="206" t="s">
        <v>153</v>
      </c>
      <c r="E111" s="207" t="s">
        <v>600</v>
      </c>
      <c r="F111" s="208" t="s">
        <v>601</v>
      </c>
      <c r="G111" s="209" t="s">
        <v>380</v>
      </c>
      <c r="H111" s="210">
        <v>570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187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602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603</v>
      </c>
      <c r="G113" s="243"/>
      <c r="H113" s="247">
        <v>570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570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66.75" customHeight="1">
      <c r="A115" s="40"/>
      <c r="B115" s="41"/>
      <c r="C115" s="206" t="s">
        <v>190</v>
      </c>
      <c r="D115" s="206" t="s">
        <v>153</v>
      </c>
      <c r="E115" s="207" t="s">
        <v>604</v>
      </c>
      <c r="F115" s="208" t="s">
        <v>605</v>
      </c>
      <c r="G115" s="209" t="s">
        <v>380</v>
      </c>
      <c r="H115" s="210">
        <v>203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193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606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607</v>
      </c>
      <c r="G117" s="243"/>
      <c r="H117" s="247">
        <v>203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4" customFormat="1">
      <c r="A118" s="14"/>
      <c r="B118" s="254"/>
      <c r="C118" s="255"/>
      <c r="D118" s="244" t="s">
        <v>593</v>
      </c>
      <c r="E118" s="256" t="s">
        <v>19</v>
      </c>
      <c r="F118" s="257" t="s">
        <v>595</v>
      </c>
      <c r="G118" s="255"/>
      <c r="H118" s="258">
        <v>203</v>
      </c>
      <c r="I118" s="259"/>
      <c r="J118" s="255"/>
      <c r="K118" s="255"/>
      <c r="L118" s="260"/>
      <c r="M118" s="261"/>
      <c r="N118" s="262"/>
      <c r="O118" s="262"/>
      <c r="P118" s="262"/>
      <c r="Q118" s="262"/>
      <c r="R118" s="262"/>
      <c r="S118" s="262"/>
      <c r="T118" s="263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4" t="s">
        <v>593</v>
      </c>
      <c r="AU118" s="264" t="s">
        <v>79</v>
      </c>
      <c r="AV118" s="14" t="s">
        <v>158</v>
      </c>
      <c r="AW118" s="14" t="s">
        <v>31</v>
      </c>
      <c r="AX118" s="14" t="s">
        <v>77</v>
      </c>
      <c r="AY118" s="264" t="s">
        <v>150</v>
      </c>
    </row>
    <row r="119" s="2" customFormat="1" ht="66.75" customHeight="1">
      <c r="A119" s="40"/>
      <c r="B119" s="41"/>
      <c r="C119" s="206" t="s">
        <v>175</v>
      </c>
      <c r="D119" s="206" t="s">
        <v>153</v>
      </c>
      <c r="E119" s="207" t="s">
        <v>608</v>
      </c>
      <c r="F119" s="208" t="s">
        <v>609</v>
      </c>
      <c r="G119" s="209" t="s">
        <v>380</v>
      </c>
      <c r="H119" s="210">
        <v>70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199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610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611</v>
      </c>
      <c r="G121" s="243"/>
      <c r="H121" s="247">
        <v>70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70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2" customFormat="1" ht="44.25" customHeight="1">
      <c r="A123" s="40"/>
      <c r="B123" s="41"/>
      <c r="C123" s="206" t="s">
        <v>201</v>
      </c>
      <c r="D123" s="206" t="s">
        <v>153</v>
      </c>
      <c r="E123" s="207" t="s">
        <v>612</v>
      </c>
      <c r="F123" s="208" t="s">
        <v>613</v>
      </c>
      <c r="G123" s="209" t="s">
        <v>380</v>
      </c>
      <c r="H123" s="210">
        <v>124</v>
      </c>
      <c r="I123" s="211"/>
      <c r="J123" s="212">
        <f>ROUND(I123*H123,2)</f>
        <v>0</v>
      </c>
      <c r="K123" s="208" t="s">
        <v>157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158</v>
      </c>
      <c r="AT123" s="217" t="s">
        <v>153</v>
      </c>
      <c r="AU123" s="217" t="s">
        <v>79</v>
      </c>
      <c r="AY123" s="19" t="s">
        <v>150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158</v>
      </c>
      <c r="BM123" s="217" t="s">
        <v>204</v>
      </c>
    </row>
    <row r="124" s="2" customFormat="1">
      <c r="A124" s="40"/>
      <c r="B124" s="41"/>
      <c r="C124" s="42"/>
      <c r="D124" s="219" t="s">
        <v>159</v>
      </c>
      <c r="E124" s="42"/>
      <c r="F124" s="220" t="s">
        <v>614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159</v>
      </c>
      <c r="AU124" s="19" t="s">
        <v>79</v>
      </c>
    </row>
    <row r="125" s="13" customFormat="1">
      <c r="A125" s="13"/>
      <c r="B125" s="242"/>
      <c r="C125" s="243"/>
      <c r="D125" s="244" t="s">
        <v>593</v>
      </c>
      <c r="E125" s="245" t="s">
        <v>19</v>
      </c>
      <c r="F125" s="246" t="s">
        <v>615</v>
      </c>
      <c r="G125" s="243"/>
      <c r="H125" s="247">
        <v>124</v>
      </c>
      <c r="I125" s="248"/>
      <c r="J125" s="243"/>
      <c r="K125" s="243"/>
      <c r="L125" s="249"/>
      <c r="M125" s="250"/>
      <c r="N125" s="251"/>
      <c r="O125" s="251"/>
      <c r="P125" s="251"/>
      <c r="Q125" s="251"/>
      <c r="R125" s="251"/>
      <c r="S125" s="251"/>
      <c r="T125" s="25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3" t="s">
        <v>593</v>
      </c>
      <c r="AU125" s="253" t="s">
        <v>79</v>
      </c>
      <c r="AV125" s="13" t="s">
        <v>79</v>
      </c>
      <c r="AW125" s="13" t="s">
        <v>31</v>
      </c>
      <c r="AX125" s="13" t="s">
        <v>69</v>
      </c>
      <c r="AY125" s="253" t="s">
        <v>150</v>
      </c>
    </row>
    <row r="126" s="14" customFormat="1">
      <c r="A126" s="14"/>
      <c r="B126" s="254"/>
      <c r="C126" s="255"/>
      <c r="D126" s="244" t="s">
        <v>593</v>
      </c>
      <c r="E126" s="256" t="s">
        <v>19</v>
      </c>
      <c r="F126" s="257" t="s">
        <v>595</v>
      </c>
      <c r="G126" s="255"/>
      <c r="H126" s="258">
        <v>124</v>
      </c>
      <c r="I126" s="259"/>
      <c r="J126" s="255"/>
      <c r="K126" s="255"/>
      <c r="L126" s="260"/>
      <c r="M126" s="261"/>
      <c r="N126" s="262"/>
      <c r="O126" s="262"/>
      <c r="P126" s="262"/>
      <c r="Q126" s="262"/>
      <c r="R126" s="262"/>
      <c r="S126" s="262"/>
      <c r="T126" s="26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4" t="s">
        <v>593</v>
      </c>
      <c r="AU126" s="264" t="s">
        <v>79</v>
      </c>
      <c r="AV126" s="14" t="s">
        <v>158</v>
      </c>
      <c r="AW126" s="14" t="s">
        <v>31</v>
      </c>
      <c r="AX126" s="14" t="s">
        <v>77</v>
      </c>
      <c r="AY126" s="264" t="s">
        <v>150</v>
      </c>
    </row>
    <row r="127" s="2" customFormat="1" ht="44.25" customHeight="1">
      <c r="A127" s="40"/>
      <c r="B127" s="41"/>
      <c r="C127" s="206" t="s">
        <v>8</v>
      </c>
      <c r="D127" s="206" t="s">
        <v>153</v>
      </c>
      <c r="E127" s="207" t="s">
        <v>616</v>
      </c>
      <c r="F127" s="208" t="s">
        <v>617</v>
      </c>
      <c r="G127" s="209" t="s">
        <v>380</v>
      </c>
      <c r="H127" s="210">
        <v>57</v>
      </c>
      <c r="I127" s="211"/>
      <c r="J127" s="212">
        <f>ROUND(I127*H127,2)</f>
        <v>0</v>
      </c>
      <c r="K127" s="208" t="s">
        <v>157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208</v>
      </c>
    </row>
    <row r="128" s="2" customFormat="1">
      <c r="A128" s="40"/>
      <c r="B128" s="41"/>
      <c r="C128" s="42"/>
      <c r="D128" s="219" t="s">
        <v>159</v>
      </c>
      <c r="E128" s="42"/>
      <c r="F128" s="220" t="s">
        <v>618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159</v>
      </c>
      <c r="AU128" s="19" t="s">
        <v>79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619</v>
      </c>
      <c r="G129" s="243"/>
      <c r="H129" s="247">
        <v>57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4" customFormat="1">
      <c r="A130" s="14"/>
      <c r="B130" s="254"/>
      <c r="C130" s="255"/>
      <c r="D130" s="244" t="s">
        <v>593</v>
      </c>
      <c r="E130" s="256" t="s">
        <v>19</v>
      </c>
      <c r="F130" s="257" t="s">
        <v>595</v>
      </c>
      <c r="G130" s="255"/>
      <c r="H130" s="258">
        <v>57</v>
      </c>
      <c r="I130" s="259"/>
      <c r="J130" s="255"/>
      <c r="K130" s="255"/>
      <c r="L130" s="260"/>
      <c r="M130" s="261"/>
      <c r="N130" s="262"/>
      <c r="O130" s="262"/>
      <c r="P130" s="262"/>
      <c r="Q130" s="262"/>
      <c r="R130" s="262"/>
      <c r="S130" s="262"/>
      <c r="T130" s="263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4" t="s">
        <v>593</v>
      </c>
      <c r="AU130" s="264" t="s">
        <v>79</v>
      </c>
      <c r="AV130" s="14" t="s">
        <v>158</v>
      </c>
      <c r="AW130" s="14" t="s">
        <v>31</v>
      </c>
      <c r="AX130" s="14" t="s">
        <v>77</v>
      </c>
      <c r="AY130" s="264" t="s">
        <v>150</v>
      </c>
    </row>
    <row r="131" s="2" customFormat="1" ht="44.25" customHeight="1">
      <c r="A131" s="40"/>
      <c r="B131" s="41"/>
      <c r="C131" s="206" t="s">
        <v>212</v>
      </c>
      <c r="D131" s="206" t="s">
        <v>153</v>
      </c>
      <c r="E131" s="207" t="s">
        <v>620</v>
      </c>
      <c r="F131" s="208" t="s">
        <v>621</v>
      </c>
      <c r="G131" s="209" t="s">
        <v>380</v>
      </c>
      <c r="H131" s="210">
        <v>109</v>
      </c>
      <c r="I131" s="211"/>
      <c r="J131" s="212">
        <f>ROUND(I131*H131,2)</f>
        <v>0</v>
      </c>
      <c r="K131" s="208" t="s">
        <v>157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215</v>
      </c>
    </row>
    <row r="132" s="2" customFormat="1">
      <c r="A132" s="40"/>
      <c r="B132" s="41"/>
      <c r="C132" s="42"/>
      <c r="D132" s="219" t="s">
        <v>159</v>
      </c>
      <c r="E132" s="42"/>
      <c r="F132" s="220" t="s">
        <v>622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159</v>
      </c>
      <c r="AU132" s="19" t="s">
        <v>79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623</v>
      </c>
      <c r="G133" s="243"/>
      <c r="H133" s="247">
        <v>109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4" customFormat="1">
      <c r="A134" s="14"/>
      <c r="B134" s="254"/>
      <c r="C134" s="255"/>
      <c r="D134" s="244" t="s">
        <v>593</v>
      </c>
      <c r="E134" s="256" t="s">
        <v>19</v>
      </c>
      <c r="F134" s="257" t="s">
        <v>595</v>
      </c>
      <c r="G134" s="255"/>
      <c r="H134" s="258">
        <v>109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4" t="s">
        <v>593</v>
      </c>
      <c r="AU134" s="264" t="s">
        <v>79</v>
      </c>
      <c r="AV134" s="14" t="s">
        <v>158</v>
      </c>
      <c r="AW134" s="14" t="s">
        <v>31</v>
      </c>
      <c r="AX134" s="14" t="s">
        <v>77</v>
      </c>
      <c r="AY134" s="264" t="s">
        <v>150</v>
      </c>
    </row>
    <row r="135" s="2" customFormat="1" ht="44.25" customHeight="1">
      <c r="A135" s="40"/>
      <c r="B135" s="41"/>
      <c r="C135" s="206" t="s">
        <v>183</v>
      </c>
      <c r="D135" s="206" t="s">
        <v>153</v>
      </c>
      <c r="E135" s="207" t="s">
        <v>624</v>
      </c>
      <c r="F135" s="208" t="s">
        <v>625</v>
      </c>
      <c r="G135" s="209" t="s">
        <v>310</v>
      </c>
      <c r="H135" s="210">
        <v>23</v>
      </c>
      <c r="I135" s="211"/>
      <c r="J135" s="212">
        <f>ROUND(I135*H135,2)</f>
        <v>0</v>
      </c>
      <c r="K135" s="208" t="s">
        <v>157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158</v>
      </c>
      <c r="AT135" s="217" t="s">
        <v>153</v>
      </c>
      <c r="AU135" s="217" t="s">
        <v>79</v>
      </c>
      <c r="AY135" s="19" t="s">
        <v>150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158</v>
      </c>
      <c r="BM135" s="217" t="s">
        <v>219</v>
      </c>
    </row>
    <row r="136" s="2" customFormat="1">
      <c r="A136" s="40"/>
      <c r="B136" s="41"/>
      <c r="C136" s="42"/>
      <c r="D136" s="219" t="s">
        <v>159</v>
      </c>
      <c r="E136" s="42"/>
      <c r="F136" s="220" t="s">
        <v>626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159</v>
      </c>
      <c r="AU136" s="19" t="s">
        <v>79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627</v>
      </c>
      <c r="G137" s="243"/>
      <c r="H137" s="247">
        <v>23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23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49.05" customHeight="1">
      <c r="A139" s="40"/>
      <c r="B139" s="41"/>
      <c r="C139" s="206" t="s">
        <v>221</v>
      </c>
      <c r="D139" s="206" t="s">
        <v>153</v>
      </c>
      <c r="E139" s="207" t="s">
        <v>628</v>
      </c>
      <c r="F139" s="208" t="s">
        <v>629</v>
      </c>
      <c r="G139" s="209" t="s">
        <v>310</v>
      </c>
      <c r="H139" s="210">
        <v>33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224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630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13" customFormat="1">
      <c r="A141" s="13"/>
      <c r="B141" s="242"/>
      <c r="C141" s="243"/>
      <c r="D141" s="244" t="s">
        <v>593</v>
      </c>
      <c r="E141" s="245" t="s">
        <v>19</v>
      </c>
      <c r="F141" s="246" t="s">
        <v>631</v>
      </c>
      <c r="G141" s="243"/>
      <c r="H141" s="247">
        <v>33</v>
      </c>
      <c r="I141" s="248"/>
      <c r="J141" s="243"/>
      <c r="K141" s="243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593</v>
      </c>
      <c r="AU141" s="253" t="s">
        <v>79</v>
      </c>
      <c r="AV141" s="13" t="s">
        <v>79</v>
      </c>
      <c r="AW141" s="13" t="s">
        <v>31</v>
      </c>
      <c r="AX141" s="13" t="s">
        <v>69</v>
      </c>
      <c r="AY141" s="253" t="s">
        <v>150</v>
      </c>
    </row>
    <row r="142" s="14" customFormat="1">
      <c r="A142" s="14"/>
      <c r="B142" s="254"/>
      <c r="C142" s="255"/>
      <c r="D142" s="244" t="s">
        <v>593</v>
      </c>
      <c r="E142" s="256" t="s">
        <v>19</v>
      </c>
      <c r="F142" s="257" t="s">
        <v>595</v>
      </c>
      <c r="G142" s="255"/>
      <c r="H142" s="258">
        <v>33</v>
      </c>
      <c r="I142" s="259"/>
      <c r="J142" s="255"/>
      <c r="K142" s="255"/>
      <c r="L142" s="260"/>
      <c r="M142" s="261"/>
      <c r="N142" s="262"/>
      <c r="O142" s="262"/>
      <c r="P142" s="262"/>
      <c r="Q142" s="262"/>
      <c r="R142" s="262"/>
      <c r="S142" s="262"/>
      <c r="T142" s="26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4" t="s">
        <v>593</v>
      </c>
      <c r="AU142" s="264" t="s">
        <v>79</v>
      </c>
      <c r="AV142" s="14" t="s">
        <v>158</v>
      </c>
      <c r="AW142" s="14" t="s">
        <v>31</v>
      </c>
      <c r="AX142" s="14" t="s">
        <v>77</v>
      </c>
      <c r="AY142" s="264" t="s">
        <v>150</v>
      </c>
    </row>
    <row r="143" s="2" customFormat="1" ht="24.15" customHeight="1">
      <c r="A143" s="40"/>
      <c r="B143" s="41"/>
      <c r="C143" s="206" t="s">
        <v>187</v>
      </c>
      <c r="D143" s="206" t="s">
        <v>153</v>
      </c>
      <c r="E143" s="207" t="s">
        <v>632</v>
      </c>
      <c r="F143" s="208" t="s">
        <v>633</v>
      </c>
      <c r="G143" s="209" t="s">
        <v>380</v>
      </c>
      <c r="H143" s="210">
        <v>118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230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634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635</v>
      </c>
      <c r="G145" s="243"/>
      <c r="H145" s="247">
        <v>118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118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33" customHeight="1">
      <c r="A147" s="40"/>
      <c r="B147" s="41"/>
      <c r="C147" s="206" t="s">
        <v>304</v>
      </c>
      <c r="D147" s="206" t="s">
        <v>153</v>
      </c>
      <c r="E147" s="207" t="s">
        <v>636</v>
      </c>
      <c r="F147" s="208" t="s">
        <v>637</v>
      </c>
      <c r="G147" s="209" t="s">
        <v>375</v>
      </c>
      <c r="H147" s="210">
        <v>1986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311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638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13" customFormat="1">
      <c r="A149" s="13"/>
      <c r="B149" s="242"/>
      <c r="C149" s="243"/>
      <c r="D149" s="244" t="s">
        <v>593</v>
      </c>
      <c r="E149" s="245" t="s">
        <v>19</v>
      </c>
      <c r="F149" s="246" t="s">
        <v>639</v>
      </c>
      <c r="G149" s="243"/>
      <c r="H149" s="247">
        <v>1425</v>
      </c>
      <c r="I149" s="248"/>
      <c r="J149" s="243"/>
      <c r="K149" s="243"/>
      <c r="L149" s="249"/>
      <c r="M149" s="250"/>
      <c r="N149" s="251"/>
      <c r="O149" s="251"/>
      <c r="P149" s="251"/>
      <c r="Q149" s="251"/>
      <c r="R149" s="251"/>
      <c r="S149" s="251"/>
      <c r="T149" s="25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3" t="s">
        <v>593</v>
      </c>
      <c r="AU149" s="253" t="s">
        <v>79</v>
      </c>
      <c r="AV149" s="13" t="s">
        <v>79</v>
      </c>
      <c r="AW149" s="13" t="s">
        <v>31</v>
      </c>
      <c r="AX149" s="13" t="s">
        <v>69</v>
      </c>
      <c r="AY149" s="253" t="s">
        <v>150</v>
      </c>
    </row>
    <row r="150" s="13" customFormat="1">
      <c r="A150" s="13"/>
      <c r="B150" s="242"/>
      <c r="C150" s="243"/>
      <c r="D150" s="244" t="s">
        <v>593</v>
      </c>
      <c r="E150" s="245" t="s">
        <v>19</v>
      </c>
      <c r="F150" s="246" t="s">
        <v>640</v>
      </c>
      <c r="G150" s="243"/>
      <c r="H150" s="247">
        <v>561</v>
      </c>
      <c r="I150" s="248"/>
      <c r="J150" s="243"/>
      <c r="K150" s="243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593</v>
      </c>
      <c r="AU150" s="253" t="s">
        <v>79</v>
      </c>
      <c r="AV150" s="13" t="s">
        <v>79</v>
      </c>
      <c r="AW150" s="13" t="s">
        <v>31</v>
      </c>
      <c r="AX150" s="13" t="s">
        <v>69</v>
      </c>
      <c r="AY150" s="253" t="s">
        <v>150</v>
      </c>
    </row>
    <row r="151" s="14" customFormat="1">
      <c r="A151" s="14"/>
      <c r="B151" s="254"/>
      <c r="C151" s="255"/>
      <c r="D151" s="244" t="s">
        <v>593</v>
      </c>
      <c r="E151" s="256" t="s">
        <v>19</v>
      </c>
      <c r="F151" s="257" t="s">
        <v>595</v>
      </c>
      <c r="G151" s="255"/>
      <c r="H151" s="258">
        <v>1986</v>
      </c>
      <c r="I151" s="259"/>
      <c r="J151" s="255"/>
      <c r="K151" s="255"/>
      <c r="L151" s="260"/>
      <c r="M151" s="261"/>
      <c r="N151" s="262"/>
      <c r="O151" s="262"/>
      <c r="P151" s="262"/>
      <c r="Q151" s="262"/>
      <c r="R151" s="262"/>
      <c r="S151" s="262"/>
      <c r="T151" s="26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4" t="s">
        <v>593</v>
      </c>
      <c r="AU151" s="264" t="s">
        <v>79</v>
      </c>
      <c r="AV151" s="14" t="s">
        <v>158</v>
      </c>
      <c r="AW151" s="14" t="s">
        <v>31</v>
      </c>
      <c r="AX151" s="14" t="s">
        <v>77</v>
      </c>
      <c r="AY151" s="264" t="s">
        <v>150</v>
      </c>
    </row>
    <row r="152" s="2" customFormat="1" ht="44.25" customHeight="1">
      <c r="A152" s="40"/>
      <c r="B152" s="41"/>
      <c r="C152" s="206" t="s">
        <v>193</v>
      </c>
      <c r="D152" s="206" t="s">
        <v>153</v>
      </c>
      <c r="E152" s="207" t="s">
        <v>641</v>
      </c>
      <c r="F152" s="208" t="s">
        <v>642</v>
      </c>
      <c r="G152" s="209" t="s">
        <v>375</v>
      </c>
      <c r="H152" s="210">
        <v>12.140000000000001</v>
      </c>
      <c r="I152" s="211"/>
      <c r="J152" s="212">
        <f>ROUND(I152*H152,2)</f>
        <v>0</v>
      </c>
      <c r="K152" s="208" t="s">
        <v>157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158</v>
      </c>
      <c r="AT152" s="217" t="s">
        <v>153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315</v>
      </c>
    </row>
    <row r="153" s="2" customFormat="1">
      <c r="A153" s="40"/>
      <c r="B153" s="41"/>
      <c r="C153" s="42"/>
      <c r="D153" s="219" t="s">
        <v>159</v>
      </c>
      <c r="E153" s="42"/>
      <c r="F153" s="220" t="s">
        <v>643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159</v>
      </c>
      <c r="AU153" s="19" t="s">
        <v>79</v>
      </c>
    </row>
    <row r="154" s="13" customFormat="1">
      <c r="A154" s="13"/>
      <c r="B154" s="242"/>
      <c r="C154" s="243"/>
      <c r="D154" s="244" t="s">
        <v>593</v>
      </c>
      <c r="E154" s="245" t="s">
        <v>19</v>
      </c>
      <c r="F154" s="246" t="s">
        <v>644</v>
      </c>
      <c r="G154" s="243"/>
      <c r="H154" s="247">
        <v>12.140000000000001</v>
      </c>
      <c r="I154" s="248"/>
      <c r="J154" s="243"/>
      <c r="K154" s="243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593</v>
      </c>
      <c r="AU154" s="253" t="s">
        <v>79</v>
      </c>
      <c r="AV154" s="13" t="s">
        <v>79</v>
      </c>
      <c r="AW154" s="13" t="s">
        <v>31</v>
      </c>
      <c r="AX154" s="13" t="s">
        <v>69</v>
      </c>
      <c r="AY154" s="253" t="s">
        <v>150</v>
      </c>
    </row>
    <row r="155" s="14" customFormat="1">
      <c r="A155" s="14"/>
      <c r="B155" s="254"/>
      <c r="C155" s="255"/>
      <c r="D155" s="244" t="s">
        <v>593</v>
      </c>
      <c r="E155" s="256" t="s">
        <v>19</v>
      </c>
      <c r="F155" s="257" t="s">
        <v>595</v>
      </c>
      <c r="G155" s="255"/>
      <c r="H155" s="258">
        <v>12.140000000000001</v>
      </c>
      <c r="I155" s="259"/>
      <c r="J155" s="255"/>
      <c r="K155" s="255"/>
      <c r="L155" s="260"/>
      <c r="M155" s="261"/>
      <c r="N155" s="262"/>
      <c r="O155" s="262"/>
      <c r="P155" s="262"/>
      <c r="Q155" s="262"/>
      <c r="R155" s="262"/>
      <c r="S155" s="262"/>
      <c r="T155" s="26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4" t="s">
        <v>593</v>
      </c>
      <c r="AU155" s="264" t="s">
        <v>79</v>
      </c>
      <c r="AV155" s="14" t="s">
        <v>158</v>
      </c>
      <c r="AW155" s="14" t="s">
        <v>31</v>
      </c>
      <c r="AX155" s="14" t="s">
        <v>77</v>
      </c>
      <c r="AY155" s="264" t="s">
        <v>150</v>
      </c>
    </row>
    <row r="156" s="2" customFormat="1" ht="44.25" customHeight="1">
      <c r="A156" s="40"/>
      <c r="B156" s="41"/>
      <c r="C156" s="206" t="s">
        <v>312</v>
      </c>
      <c r="D156" s="206" t="s">
        <v>153</v>
      </c>
      <c r="E156" s="207" t="s">
        <v>645</v>
      </c>
      <c r="F156" s="208" t="s">
        <v>646</v>
      </c>
      <c r="G156" s="209" t="s">
        <v>375</v>
      </c>
      <c r="H156" s="210">
        <v>33.390000000000001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320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647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13" customFormat="1">
      <c r="A158" s="13"/>
      <c r="B158" s="242"/>
      <c r="C158" s="243"/>
      <c r="D158" s="244" t="s">
        <v>593</v>
      </c>
      <c r="E158" s="245" t="s">
        <v>19</v>
      </c>
      <c r="F158" s="246" t="s">
        <v>648</v>
      </c>
      <c r="G158" s="243"/>
      <c r="H158" s="247">
        <v>33.390000000000001</v>
      </c>
      <c r="I158" s="248"/>
      <c r="J158" s="243"/>
      <c r="K158" s="243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593</v>
      </c>
      <c r="AU158" s="253" t="s">
        <v>79</v>
      </c>
      <c r="AV158" s="13" t="s">
        <v>79</v>
      </c>
      <c r="AW158" s="13" t="s">
        <v>31</v>
      </c>
      <c r="AX158" s="13" t="s">
        <v>69</v>
      </c>
      <c r="AY158" s="253" t="s">
        <v>150</v>
      </c>
    </row>
    <row r="159" s="14" customFormat="1">
      <c r="A159" s="14"/>
      <c r="B159" s="254"/>
      <c r="C159" s="255"/>
      <c r="D159" s="244" t="s">
        <v>593</v>
      </c>
      <c r="E159" s="256" t="s">
        <v>19</v>
      </c>
      <c r="F159" s="257" t="s">
        <v>595</v>
      </c>
      <c r="G159" s="255"/>
      <c r="H159" s="258">
        <v>33.390000000000001</v>
      </c>
      <c r="I159" s="259"/>
      <c r="J159" s="255"/>
      <c r="K159" s="255"/>
      <c r="L159" s="260"/>
      <c r="M159" s="261"/>
      <c r="N159" s="262"/>
      <c r="O159" s="262"/>
      <c r="P159" s="262"/>
      <c r="Q159" s="262"/>
      <c r="R159" s="262"/>
      <c r="S159" s="262"/>
      <c r="T159" s="26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4" t="s">
        <v>593</v>
      </c>
      <c r="AU159" s="264" t="s">
        <v>79</v>
      </c>
      <c r="AV159" s="14" t="s">
        <v>158</v>
      </c>
      <c r="AW159" s="14" t="s">
        <v>31</v>
      </c>
      <c r="AX159" s="14" t="s">
        <v>77</v>
      </c>
      <c r="AY159" s="264" t="s">
        <v>150</v>
      </c>
    </row>
    <row r="160" s="2" customFormat="1" ht="44.25" customHeight="1">
      <c r="A160" s="40"/>
      <c r="B160" s="41"/>
      <c r="C160" s="206" t="s">
        <v>199</v>
      </c>
      <c r="D160" s="206" t="s">
        <v>153</v>
      </c>
      <c r="E160" s="207" t="s">
        <v>649</v>
      </c>
      <c r="F160" s="208" t="s">
        <v>650</v>
      </c>
      <c r="G160" s="209" t="s">
        <v>375</v>
      </c>
      <c r="H160" s="210">
        <v>76.799999999999997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323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651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13" customFormat="1">
      <c r="A162" s="13"/>
      <c r="B162" s="242"/>
      <c r="C162" s="243"/>
      <c r="D162" s="244" t="s">
        <v>593</v>
      </c>
      <c r="E162" s="245" t="s">
        <v>19</v>
      </c>
      <c r="F162" s="246" t="s">
        <v>652</v>
      </c>
      <c r="G162" s="243"/>
      <c r="H162" s="247">
        <v>76.799999999999997</v>
      </c>
      <c r="I162" s="248"/>
      <c r="J162" s="243"/>
      <c r="K162" s="243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593</v>
      </c>
      <c r="AU162" s="253" t="s">
        <v>79</v>
      </c>
      <c r="AV162" s="13" t="s">
        <v>79</v>
      </c>
      <c r="AW162" s="13" t="s">
        <v>31</v>
      </c>
      <c r="AX162" s="13" t="s">
        <v>69</v>
      </c>
      <c r="AY162" s="253" t="s">
        <v>150</v>
      </c>
    </row>
    <row r="163" s="14" customFormat="1">
      <c r="A163" s="14"/>
      <c r="B163" s="254"/>
      <c r="C163" s="255"/>
      <c r="D163" s="244" t="s">
        <v>593</v>
      </c>
      <c r="E163" s="256" t="s">
        <v>19</v>
      </c>
      <c r="F163" s="257" t="s">
        <v>595</v>
      </c>
      <c r="G163" s="255"/>
      <c r="H163" s="258">
        <v>76.799999999999997</v>
      </c>
      <c r="I163" s="259"/>
      <c r="J163" s="255"/>
      <c r="K163" s="255"/>
      <c r="L163" s="260"/>
      <c r="M163" s="261"/>
      <c r="N163" s="262"/>
      <c r="O163" s="262"/>
      <c r="P163" s="262"/>
      <c r="Q163" s="262"/>
      <c r="R163" s="262"/>
      <c r="S163" s="262"/>
      <c r="T163" s="26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4" t="s">
        <v>593</v>
      </c>
      <c r="AU163" s="264" t="s">
        <v>79</v>
      </c>
      <c r="AV163" s="14" t="s">
        <v>158</v>
      </c>
      <c r="AW163" s="14" t="s">
        <v>31</v>
      </c>
      <c r="AX163" s="14" t="s">
        <v>77</v>
      </c>
      <c r="AY163" s="264" t="s">
        <v>150</v>
      </c>
    </row>
    <row r="164" s="2" customFormat="1" ht="44.25" customHeight="1">
      <c r="A164" s="40"/>
      <c r="B164" s="41"/>
      <c r="C164" s="206" t="s">
        <v>7</v>
      </c>
      <c r="D164" s="206" t="s">
        <v>153</v>
      </c>
      <c r="E164" s="207" t="s">
        <v>653</v>
      </c>
      <c r="F164" s="208" t="s">
        <v>654</v>
      </c>
      <c r="G164" s="209" t="s">
        <v>252</v>
      </c>
      <c r="H164" s="210">
        <v>6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328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655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44.25" customHeight="1">
      <c r="A166" s="40"/>
      <c r="B166" s="41"/>
      <c r="C166" s="206" t="s">
        <v>204</v>
      </c>
      <c r="D166" s="206" t="s">
        <v>153</v>
      </c>
      <c r="E166" s="207" t="s">
        <v>656</v>
      </c>
      <c r="F166" s="208" t="s">
        <v>657</v>
      </c>
      <c r="G166" s="209" t="s">
        <v>252</v>
      </c>
      <c r="H166" s="210">
        <v>5</v>
      </c>
      <c r="I166" s="211"/>
      <c r="J166" s="212">
        <f>ROUND(I166*H166,2)</f>
        <v>0</v>
      </c>
      <c r="K166" s="208" t="s">
        <v>157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333</v>
      </c>
    </row>
    <row r="167" s="2" customFormat="1">
      <c r="A167" s="40"/>
      <c r="B167" s="41"/>
      <c r="C167" s="42"/>
      <c r="D167" s="219" t="s">
        <v>159</v>
      </c>
      <c r="E167" s="42"/>
      <c r="F167" s="220" t="s">
        <v>658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159</v>
      </c>
      <c r="AU167" s="19" t="s">
        <v>79</v>
      </c>
    </row>
    <row r="168" s="2" customFormat="1" ht="44.25" customHeight="1">
      <c r="A168" s="40"/>
      <c r="B168" s="41"/>
      <c r="C168" s="206" t="s">
        <v>330</v>
      </c>
      <c r="D168" s="206" t="s">
        <v>153</v>
      </c>
      <c r="E168" s="207" t="s">
        <v>659</v>
      </c>
      <c r="F168" s="208" t="s">
        <v>660</v>
      </c>
      <c r="G168" s="209" t="s">
        <v>252</v>
      </c>
      <c r="H168" s="210">
        <v>1</v>
      </c>
      <c r="I168" s="211"/>
      <c r="J168" s="212">
        <f>ROUND(I168*H168,2)</f>
        <v>0</v>
      </c>
      <c r="K168" s="208" t="s">
        <v>157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158</v>
      </c>
      <c r="AT168" s="217" t="s">
        <v>153</v>
      </c>
      <c r="AU168" s="217" t="s">
        <v>79</v>
      </c>
      <c r="AY168" s="19" t="s">
        <v>150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158</v>
      </c>
      <c r="BM168" s="217" t="s">
        <v>337</v>
      </c>
    </row>
    <row r="169" s="2" customFormat="1">
      <c r="A169" s="40"/>
      <c r="B169" s="41"/>
      <c r="C169" s="42"/>
      <c r="D169" s="219" t="s">
        <v>159</v>
      </c>
      <c r="E169" s="42"/>
      <c r="F169" s="220" t="s">
        <v>661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159</v>
      </c>
      <c r="AU169" s="19" t="s">
        <v>79</v>
      </c>
    </row>
    <row r="170" s="2" customFormat="1" ht="44.25" customHeight="1">
      <c r="A170" s="40"/>
      <c r="B170" s="41"/>
      <c r="C170" s="206" t="s">
        <v>208</v>
      </c>
      <c r="D170" s="206" t="s">
        <v>153</v>
      </c>
      <c r="E170" s="207" t="s">
        <v>662</v>
      </c>
      <c r="F170" s="208" t="s">
        <v>663</v>
      </c>
      <c r="G170" s="209" t="s">
        <v>252</v>
      </c>
      <c r="H170" s="210">
        <v>1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341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664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2" customFormat="1" ht="37.8" customHeight="1">
      <c r="A172" s="40"/>
      <c r="B172" s="41"/>
      <c r="C172" s="206" t="s">
        <v>338</v>
      </c>
      <c r="D172" s="206" t="s">
        <v>153</v>
      </c>
      <c r="E172" s="207" t="s">
        <v>665</v>
      </c>
      <c r="F172" s="208" t="s">
        <v>666</v>
      </c>
      <c r="G172" s="209" t="s">
        <v>252</v>
      </c>
      <c r="H172" s="210">
        <v>7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345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667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2" customFormat="1" ht="37.8" customHeight="1">
      <c r="A174" s="40"/>
      <c r="B174" s="41"/>
      <c r="C174" s="206" t="s">
        <v>215</v>
      </c>
      <c r="D174" s="206" t="s">
        <v>153</v>
      </c>
      <c r="E174" s="207" t="s">
        <v>668</v>
      </c>
      <c r="F174" s="208" t="s">
        <v>669</v>
      </c>
      <c r="G174" s="209" t="s">
        <v>252</v>
      </c>
      <c r="H174" s="210">
        <v>5</v>
      </c>
      <c r="I174" s="211"/>
      <c r="J174" s="212">
        <f>ROUND(I174*H174,2)</f>
        <v>0</v>
      </c>
      <c r="K174" s="208" t="s">
        <v>157</v>
      </c>
      <c r="L174" s="46"/>
      <c r="M174" s="213" t="s">
        <v>19</v>
      </c>
      <c r="N174" s="214" t="s">
        <v>40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158</v>
      </c>
      <c r="AT174" s="217" t="s">
        <v>153</v>
      </c>
      <c r="AU174" s="217" t="s">
        <v>79</v>
      </c>
      <c r="AY174" s="19" t="s">
        <v>150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158</v>
      </c>
      <c r="BM174" s="217" t="s">
        <v>349</v>
      </c>
    </row>
    <row r="175" s="2" customFormat="1">
      <c r="A175" s="40"/>
      <c r="B175" s="41"/>
      <c r="C175" s="42"/>
      <c r="D175" s="219" t="s">
        <v>159</v>
      </c>
      <c r="E175" s="42"/>
      <c r="F175" s="220" t="s">
        <v>670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159</v>
      </c>
      <c r="AU175" s="19" t="s">
        <v>79</v>
      </c>
    </row>
    <row r="176" s="2" customFormat="1" ht="37.8" customHeight="1">
      <c r="A176" s="40"/>
      <c r="B176" s="41"/>
      <c r="C176" s="206" t="s">
        <v>346</v>
      </c>
      <c r="D176" s="206" t="s">
        <v>153</v>
      </c>
      <c r="E176" s="207" t="s">
        <v>671</v>
      </c>
      <c r="F176" s="208" t="s">
        <v>672</v>
      </c>
      <c r="G176" s="209" t="s">
        <v>252</v>
      </c>
      <c r="H176" s="210">
        <v>1</v>
      </c>
      <c r="I176" s="211"/>
      <c r="J176" s="212">
        <f>ROUND(I176*H176,2)</f>
        <v>0</v>
      </c>
      <c r="K176" s="208" t="s">
        <v>157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158</v>
      </c>
      <c r="AT176" s="217" t="s">
        <v>153</v>
      </c>
      <c r="AU176" s="217" t="s">
        <v>79</v>
      </c>
      <c r="AY176" s="19" t="s">
        <v>150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158</v>
      </c>
      <c r="BM176" s="217" t="s">
        <v>352</v>
      </c>
    </row>
    <row r="177" s="2" customFormat="1">
      <c r="A177" s="40"/>
      <c r="B177" s="41"/>
      <c r="C177" s="42"/>
      <c r="D177" s="219" t="s">
        <v>159</v>
      </c>
      <c r="E177" s="42"/>
      <c r="F177" s="220" t="s">
        <v>673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159</v>
      </c>
      <c r="AU177" s="19" t="s">
        <v>79</v>
      </c>
    </row>
    <row r="178" s="2" customFormat="1" ht="44.25" customHeight="1">
      <c r="A178" s="40"/>
      <c r="B178" s="41"/>
      <c r="C178" s="206" t="s">
        <v>219</v>
      </c>
      <c r="D178" s="206" t="s">
        <v>153</v>
      </c>
      <c r="E178" s="207" t="s">
        <v>674</v>
      </c>
      <c r="F178" s="208" t="s">
        <v>675</v>
      </c>
      <c r="G178" s="209" t="s">
        <v>252</v>
      </c>
      <c r="H178" s="210">
        <v>1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358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676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 ht="37.8" customHeight="1">
      <c r="A180" s="40"/>
      <c r="B180" s="41"/>
      <c r="C180" s="206" t="s">
        <v>355</v>
      </c>
      <c r="D180" s="206" t="s">
        <v>153</v>
      </c>
      <c r="E180" s="207" t="s">
        <v>677</v>
      </c>
      <c r="F180" s="208" t="s">
        <v>678</v>
      </c>
      <c r="G180" s="209" t="s">
        <v>252</v>
      </c>
      <c r="H180" s="210">
        <v>1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362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679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2" customFormat="1" ht="62.7" customHeight="1">
      <c r="A182" s="40"/>
      <c r="B182" s="41"/>
      <c r="C182" s="206" t="s">
        <v>224</v>
      </c>
      <c r="D182" s="206" t="s">
        <v>153</v>
      </c>
      <c r="E182" s="207" t="s">
        <v>680</v>
      </c>
      <c r="F182" s="208" t="s">
        <v>681</v>
      </c>
      <c r="G182" s="209" t="s">
        <v>252</v>
      </c>
      <c r="H182" s="210">
        <v>24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366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682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683</v>
      </c>
      <c r="G184" s="243"/>
      <c r="H184" s="247">
        <v>24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4" customFormat="1">
      <c r="A185" s="14"/>
      <c r="B185" s="254"/>
      <c r="C185" s="255"/>
      <c r="D185" s="244" t="s">
        <v>593</v>
      </c>
      <c r="E185" s="256" t="s">
        <v>19</v>
      </c>
      <c r="F185" s="257" t="s">
        <v>595</v>
      </c>
      <c r="G185" s="255"/>
      <c r="H185" s="258">
        <v>24</v>
      </c>
      <c r="I185" s="259"/>
      <c r="J185" s="255"/>
      <c r="K185" s="255"/>
      <c r="L185" s="260"/>
      <c r="M185" s="261"/>
      <c r="N185" s="262"/>
      <c r="O185" s="262"/>
      <c r="P185" s="262"/>
      <c r="Q185" s="262"/>
      <c r="R185" s="262"/>
      <c r="S185" s="262"/>
      <c r="T185" s="26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4" t="s">
        <v>593</v>
      </c>
      <c r="AU185" s="264" t="s">
        <v>79</v>
      </c>
      <c r="AV185" s="14" t="s">
        <v>158</v>
      </c>
      <c r="AW185" s="14" t="s">
        <v>31</v>
      </c>
      <c r="AX185" s="14" t="s">
        <v>77</v>
      </c>
      <c r="AY185" s="264" t="s">
        <v>150</v>
      </c>
    </row>
    <row r="186" s="2" customFormat="1" ht="62.7" customHeight="1">
      <c r="A186" s="40"/>
      <c r="B186" s="41"/>
      <c r="C186" s="206" t="s">
        <v>363</v>
      </c>
      <c r="D186" s="206" t="s">
        <v>153</v>
      </c>
      <c r="E186" s="207" t="s">
        <v>684</v>
      </c>
      <c r="F186" s="208" t="s">
        <v>685</v>
      </c>
      <c r="G186" s="209" t="s">
        <v>252</v>
      </c>
      <c r="H186" s="210">
        <v>20</v>
      </c>
      <c r="I186" s="211"/>
      <c r="J186" s="212">
        <f>ROUND(I186*H186,2)</f>
        <v>0</v>
      </c>
      <c r="K186" s="208" t="s">
        <v>157</v>
      </c>
      <c r="L186" s="46"/>
      <c r="M186" s="213" t="s">
        <v>19</v>
      </c>
      <c r="N186" s="214" t="s">
        <v>40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158</v>
      </c>
      <c r="AT186" s="217" t="s">
        <v>153</v>
      </c>
      <c r="AU186" s="217" t="s">
        <v>79</v>
      </c>
      <c r="AY186" s="19" t="s">
        <v>150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77</v>
      </c>
      <c r="BK186" s="218">
        <f>ROUND(I186*H186,2)</f>
        <v>0</v>
      </c>
      <c r="BL186" s="19" t="s">
        <v>158</v>
      </c>
      <c r="BM186" s="217" t="s">
        <v>259</v>
      </c>
    </row>
    <row r="187" s="2" customFormat="1">
      <c r="A187" s="40"/>
      <c r="B187" s="41"/>
      <c r="C187" s="42"/>
      <c r="D187" s="219" t="s">
        <v>159</v>
      </c>
      <c r="E187" s="42"/>
      <c r="F187" s="220" t="s">
        <v>686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159</v>
      </c>
      <c r="AU187" s="19" t="s">
        <v>79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687</v>
      </c>
      <c r="G188" s="243"/>
      <c r="H188" s="247">
        <v>20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4" customFormat="1">
      <c r="A189" s="14"/>
      <c r="B189" s="254"/>
      <c r="C189" s="255"/>
      <c r="D189" s="244" t="s">
        <v>593</v>
      </c>
      <c r="E189" s="256" t="s">
        <v>19</v>
      </c>
      <c r="F189" s="257" t="s">
        <v>595</v>
      </c>
      <c r="G189" s="255"/>
      <c r="H189" s="258">
        <v>20</v>
      </c>
      <c r="I189" s="259"/>
      <c r="J189" s="255"/>
      <c r="K189" s="255"/>
      <c r="L189" s="260"/>
      <c r="M189" s="261"/>
      <c r="N189" s="262"/>
      <c r="O189" s="262"/>
      <c r="P189" s="262"/>
      <c r="Q189" s="262"/>
      <c r="R189" s="262"/>
      <c r="S189" s="262"/>
      <c r="T189" s="263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4" t="s">
        <v>593</v>
      </c>
      <c r="AU189" s="264" t="s">
        <v>79</v>
      </c>
      <c r="AV189" s="14" t="s">
        <v>158</v>
      </c>
      <c r="AW189" s="14" t="s">
        <v>31</v>
      </c>
      <c r="AX189" s="14" t="s">
        <v>77</v>
      </c>
      <c r="AY189" s="264" t="s">
        <v>150</v>
      </c>
    </row>
    <row r="190" s="2" customFormat="1" ht="62.7" customHeight="1">
      <c r="A190" s="40"/>
      <c r="B190" s="41"/>
      <c r="C190" s="206" t="s">
        <v>230</v>
      </c>
      <c r="D190" s="206" t="s">
        <v>153</v>
      </c>
      <c r="E190" s="207" t="s">
        <v>688</v>
      </c>
      <c r="F190" s="208" t="s">
        <v>689</v>
      </c>
      <c r="G190" s="209" t="s">
        <v>252</v>
      </c>
      <c r="H190" s="210">
        <v>4</v>
      </c>
      <c r="I190" s="211"/>
      <c r="J190" s="212">
        <f>ROUND(I190*H190,2)</f>
        <v>0</v>
      </c>
      <c r="K190" s="208" t="s">
        <v>157</v>
      </c>
      <c r="L190" s="46"/>
      <c r="M190" s="213" t="s">
        <v>19</v>
      </c>
      <c r="N190" s="214" t="s">
        <v>40</v>
      </c>
      <c r="O190" s="86"/>
      <c r="P190" s="215">
        <f>O190*H190</f>
        <v>0</v>
      </c>
      <c r="Q190" s="215">
        <v>0</v>
      </c>
      <c r="R190" s="215">
        <f>Q190*H190</f>
        <v>0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158</v>
      </c>
      <c r="AT190" s="217" t="s">
        <v>153</v>
      </c>
      <c r="AU190" s="217" t="s">
        <v>79</v>
      </c>
      <c r="AY190" s="19" t="s">
        <v>150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77</v>
      </c>
      <c r="BK190" s="218">
        <f>ROUND(I190*H190,2)</f>
        <v>0</v>
      </c>
      <c r="BL190" s="19" t="s">
        <v>158</v>
      </c>
      <c r="BM190" s="217" t="s">
        <v>376</v>
      </c>
    </row>
    <row r="191" s="2" customFormat="1">
      <c r="A191" s="40"/>
      <c r="B191" s="41"/>
      <c r="C191" s="42"/>
      <c r="D191" s="219" t="s">
        <v>159</v>
      </c>
      <c r="E191" s="42"/>
      <c r="F191" s="220" t="s">
        <v>690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159</v>
      </c>
      <c r="AU191" s="19" t="s">
        <v>79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691</v>
      </c>
      <c r="G192" s="243"/>
      <c r="H192" s="247">
        <v>4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4" customFormat="1">
      <c r="A193" s="14"/>
      <c r="B193" s="254"/>
      <c r="C193" s="255"/>
      <c r="D193" s="244" t="s">
        <v>593</v>
      </c>
      <c r="E193" s="256" t="s">
        <v>19</v>
      </c>
      <c r="F193" s="257" t="s">
        <v>595</v>
      </c>
      <c r="G193" s="255"/>
      <c r="H193" s="258">
        <v>4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593</v>
      </c>
      <c r="AU193" s="264" t="s">
        <v>79</v>
      </c>
      <c r="AV193" s="14" t="s">
        <v>158</v>
      </c>
      <c r="AW193" s="14" t="s">
        <v>31</v>
      </c>
      <c r="AX193" s="14" t="s">
        <v>77</v>
      </c>
      <c r="AY193" s="264" t="s">
        <v>150</v>
      </c>
    </row>
    <row r="194" s="2" customFormat="1" ht="62.7" customHeight="1">
      <c r="A194" s="40"/>
      <c r="B194" s="41"/>
      <c r="C194" s="206" t="s">
        <v>372</v>
      </c>
      <c r="D194" s="206" t="s">
        <v>153</v>
      </c>
      <c r="E194" s="207" t="s">
        <v>692</v>
      </c>
      <c r="F194" s="208" t="s">
        <v>693</v>
      </c>
      <c r="G194" s="209" t="s">
        <v>252</v>
      </c>
      <c r="H194" s="210">
        <v>4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</v>
      </c>
      <c r="R194" s="215">
        <f>Q194*H194</f>
        <v>0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381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694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691</v>
      </c>
      <c r="G196" s="243"/>
      <c r="H196" s="247">
        <v>4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4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62.7" customHeight="1">
      <c r="A198" s="40"/>
      <c r="B198" s="41"/>
      <c r="C198" s="206" t="s">
        <v>307</v>
      </c>
      <c r="D198" s="206" t="s">
        <v>153</v>
      </c>
      <c r="E198" s="207" t="s">
        <v>695</v>
      </c>
      <c r="F198" s="208" t="s">
        <v>696</v>
      </c>
      <c r="G198" s="209" t="s">
        <v>252</v>
      </c>
      <c r="H198" s="210">
        <v>4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385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697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691</v>
      </c>
      <c r="G200" s="243"/>
      <c r="H200" s="247">
        <v>4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4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55.5" customHeight="1">
      <c r="A202" s="40"/>
      <c r="B202" s="41"/>
      <c r="C202" s="206" t="s">
        <v>382</v>
      </c>
      <c r="D202" s="206" t="s">
        <v>153</v>
      </c>
      <c r="E202" s="207" t="s">
        <v>698</v>
      </c>
      <c r="F202" s="208" t="s">
        <v>699</v>
      </c>
      <c r="G202" s="209" t="s">
        <v>252</v>
      </c>
      <c r="H202" s="210">
        <v>28</v>
      </c>
      <c r="I202" s="211"/>
      <c r="J202" s="212">
        <f>ROUND(I202*H202,2)</f>
        <v>0</v>
      </c>
      <c r="K202" s="208" t="s">
        <v>157</v>
      </c>
      <c r="L202" s="46"/>
      <c r="M202" s="213" t="s">
        <v>19</v>
      </c>
      <c r="N202" s="214" t="s">
        <v>40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158</v>
      </c>
      <c r="AT202" s="217" t="s">
        <v>153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388</v>
      </c>
    </row>
    <row r="203" s="2" customFormat="1">
      <c r="A203" s="40"/>
      <c r="B203" s="41"/>
      <c r="C203" s="42"/>
      <c r="D203" s="219" t="s">
        <v>159</v>
      </c>
      <c r="E203" s="42"/>
      <c r="F203" s="220" t="s">
        <v>700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159</v>
      </c>
      <c r="AU203" s="19" t="s">
        <v>79</v>
      </c>
    </row>
    <row r="204" s="13" customFormat="1">
      <c r="A204" s="13"/>
      <c r="B204" s="242"/>
      <c r="C204" s="243"/>
      <c r="D204" s="244" t="s">
        <v>593</v>
      </c>
      <c r="E204" s="245" t="s">
        <v>19</v>
      </c>
      <c r="F204" s="246" t="s">
        <v>701</v>
      </c>
      <c r="G204" s="243"/>
      <c r="H204" s="247">
        <v>28</v>
      </c>
      <c r="I204" s="248"/>
      <c r="J204" s="243"/>
      <c r="K204" s="243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593</v>
      </c>
      <c r="AU204" s="253" t="s">
        <v>79</v>
      </c>
      <c r="AV204" s="13" t="s">
        <v>79</v>
      </c>
      <c r="AW204" s="13" t="s">
        <v>31</v>
      </c>
      <c r="AX204" s="13" t="s">
        <v>69</v>
      </c>
      <c r="AY204" s="253" t="s">
        <v>150</v>
      </c>
    </row>
    <row r="205" s="14" customFormat="1">
      <c r="A205" s="14"/>
      <c r="B205" s="254"/>
      <c r="C205" s="255"/>
      <c r="D205" s="244" t="s">
        <v>593</v>
      </c>
      <c r="E205" s="256" t="s">
        <v>19</v>
      </c>
      <c r="F205" s="257" t="s">
        <v>595</v>
      </c>
      <c r="G205" s="255"/>
      <c r="H205" s="258">
        <v>28</v>
      </c>
      <c r="I205" s="259"/>
      <c r="J205" s="255"/>
      <c r="K205" s="255"/>
      <c r="L205" s="260"/>
      <c r="M205" s="261"/>
      <c r="N205" s="262"/>
      <c r="O205" s="262"/>
      <c r="P205" s="262"/>
      <c r="Q205" s="262"/>
      <c r="R205" s="262"/>
      <c r="S205" s="262"/>
      <c r="T205" s="26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4" t="s">
        <v>593</v>
      </c>
      <c r="AU205" s="264" t="s">
        <v>79</v>
      </c>
      <c r="AV205" s="14" t="s">
        <v>158</v>
      </c>
      <c r="AW205" s="14" t="s">
        <v>31</v>
      </c>
      <c r="AX205" s="14" t="s">
        <v>77</v>
      </c>
      <c r="AY205" s="264" t="s">
        <v>150</v>
      </c>
    </row>
    <row r="206" s="2" customFormat="1" ht="55.5" customHeight="1">
      <c r="A206" s="40"/>
      <c r="B206" s="41"/>
      <c r="C206" s="206" t="s">
        <v>311</v>
      </c>
      <c r="D206" s="206" t="s">
        <v>153</v>
      </c>
      <c r="E206" s="207" t="s">
        <v>702</v>
      </c>
      <c r="F206" s="208" t="s">
        <v>703</v>
      </c>
      <c r="G206" s="209" t="s">
        <v>252</v>
      </c>
      <c r="H206" s="210">
        <v>20</v>
      </c>
      <c r="I206" s="211"/>
      <c r="J206" s="212">
        <f>ROUND(I206*H206,2)</f>
        <v>0</v>
      </c>
      <c r="K206" s="208" t="s">
        <v>157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0</v>
      </c>
      <c r="R206" s="215">
        <f>Q206*H206</f>
        <v>0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158</v>
      </c>
      <c r="AT206" s="217" t="s">
        <v>153</v>
      </c>
      <c r="AU206" s="217" t="s">
        <v>79</v>
      </c>
      <c r="AY206" s="19" t="s">
        <v>150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77</v>
      </c>
      <c r="BK206" s="218">
        <f>ROUND(I206*H206,2)</f>
        <v>0</v>
      </c>
      <c r="BL206" s="19" t="s">
        <v>158</v>
      </c>
      <c r="BM206" s="217" t="s">
        <v>393</v>
      </c>
    </row>
    <row r="207" s="2" customFormat="1">
      <c r="A207" s="40"/>
      <c r="B207" s="41"/>
      <c r="C207" s="42"/>
      <c r="D207" s="219" t="s">
        <v>159</v>
      </c>
      <c r="E207" s="42"/>
      <c r="F207" s="220" t="s">
        <v>704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159</v>
      </c>
      <c r="AU207" s="19" t="s">
        <v>79</v>
      </c>
    </row>
    <row r="208" s="13" customFormat="1">
      <c r="A208" s="13"/>
      <c r="B208" s="242"/>
      <c r="C208" s="243"/>
      <c r="D208" s="244" t="s">
        <v>593</v>
      </c>
      <c r="E208" s="245" t="s">
        <v>19</v>
      </c>
      <c r="F208" s="246" t="s">
        <v>687</v>
      </c>
      <c r="G208" s="243"/>
      <c r="H208" s="247">
        <v>20</v>
      </c>
      <c r="I208" s="248"/>
      <c r="J208" s="243"/>
      <c r="K208" s="243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593</v>
      </c>
      <c r="AU208" s="253" t="s">
        <v>79</v>
      </c>
      <c r="AV208" s="13" t="s">
        <v>79</v>
      </c>
      <c r="AW208" s="13" t="s">
        <v>31</v>
      </c>
      <c r="AX208" s="13" t="s">
        <v>69</v>
      </c>
      <c r="AY208" s="253" t="s">
        <v>150</v>
      </c>
    </row>
    <row r="209" s="14" customFormat="1">
      <c r="A209" s="14"/>
      <c r="B209" s="254"/>
      <c r="C209" s="255"/>
      <c r="D209" s="244" t="s">
        <v>593</v>
      </c>
      <c r="E209" s="256" t="s">
        <v>19</v>
      </c>
      <c r="F209" s="257" t="s">
        <v>595</v>
      </c>
      <c r="G209" s="255"/>
      <c r="H209" s="258">
        <v>20</v>
      </c>
      <c r="I209" s="259"/>
      <c r="J209" s="255"/>
      <c r="K209" s="255"/>
      <c r="L209" s="260"/>
      <c r="M209" s="261"/>
      <c r="N209" s="262"/>
      <c r="O209" s="262"/>
      <c r="P209" s="262"/>
      <c r="Q209" s="262"/>
      <c r="R209" s="262"/>
      <c r="S209" s="262"/>
      <c r="T209" s="26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4" t="s">
        <v>593</v>
      </c>
      <c r="AU209" s="264" t="s">
        <v>79</v>
      </c>
      <c r="AV209" s="14" t="s">
        <v>158</v>
      </c>
      <c r="AW209" s="14" t="s">
        <v>31</v>
      </c>
      <c r="AX209" s="14" t="s">
        <v>77</v>
      </c>
      <c r="AY209" s="264" t="s">
        <v>150</v>
      </c>
    </row>
    <row r="210" s="2" customFormat="1" ht="55.5" customHeight="1">
      <c r="A210" s="40"/>
      <c r="B210" s="41"/>
      <c r="C210" s="206" t="s">
        <v>390</v>
      </c>
      <c r="D210" s="206" t="s">
        <v>153</v>
      </c>
      <c r="E210" s="207" t="s">
        <v>705</v>
      </c>
      <c r="F210" s="208" t="s">
        <v>706</v>
      </c>
      <c r="G210" s="209" t="s">
        <v>252</v>
      </c>
      <c r="H210" s="210">
        <v>4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397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707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691</v>
      </c>
      <c r="G212" s="243"/>
      <c r="H212" s="247">
        <v>4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4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55.5" customHeight="1">
      <c r="A214" s="40"/>
      <c r="B214" s="41"/>
      <c r="C214" s="206" t="s">
        <v>315</v>
      </c>
      <c r="D214" s="206" t="s">
        <v>153</v>
      </c>
      <c r="E214" s="207" t="s">
        <v>708</v>
      </c>
      <c r="F214" s="208" t="s">
        <v>709</v>
      </c>
      <c r="G214" s="209" t="s">
        <v>252</v>
      </c>
      <c r="H214" s="210">
        <v>4</v>
      </c>
      <c r="I214" s="211"/>
      <c r="J214" s="212">
        <f>ROUND(I214*H214,2)</f>
        <v>0</v>
      </c>
      <c r="K214" s="208" t="s">
        <v>157</v>
      </c>
      <c r="L214" s="46"/>
      <c r="M214" s="213" t="s">
        <v>19</v>
      </c>
      <c r="N214" s="214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158</v>
      </c>
      <c r="AT214" s="217" t="s">
        <v>153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402</v>
      </c>
    </row>
    <row r="215" s="2" customFormat="1">
      <c r="A215" s="40"/>
      <c r="B215" s="41"/>
      <c r="C215" s="42"/>
      <c r="D215" s="219" t="s">
        <v>159</v>
      </c>
      <c r="E215" s="42"/>
      <c r="F215" s="220" t="s">
        <v>710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159</v>
      </c>
      <c r="AU215" s="19" t="s">
        <v>79</v>
      </c>
    </row>
    <row r="216" s="13" customFormat="1">
      <c r="A216" s="13"/>
      <c r="B216" s="242"/>
      <c r="C216" s="243"/>
      <c r="D216" s="244" t="s">
        <v>593</v>
      </c>
      <c r="E216" s="245" t="s">
        <v>19</v>
      </c>
      <c r="F216" s="246" t="s">
        <v>691</v>
      </c>
      <c r="G216" s="243"/>
      <c r="H216" s="247">
        <v>4</v>
      </c>
      <c r="I216" s="248"/>
      <c r="J216" s="243"/>
      <c r="K216" s="243"/>
      <c r="L216" s="249"/>
      <c r="M216" s="250"/>
      <c r="N216" s="251"/>
      <c r="O216" s="251"/>
      <c r="P216" s="251"/>
      <c r="Q216" s="251"/>
      <c r="R216" s="251"/>
      <c r="S216" s="251"/>
      <c r="T216" s="25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3" t="s">
        <v>593</v>
      </c>
      <c r="AU216" s="253" t="s">
        <v>79</v>
      </c>
      <c r="AV216" s="13" t="s">
        <v>79</v>
      </c>
      <c r="AW216" s="13" t="s">
        <v>31</v>
      </c>
      <c r="AX216" s="13" t="s">
        <v>69</v>
      </c>
      <c r="AY216" s="253" t="s">
        <v>150</v>
      </c>
    </row>
    <row r="217" s="14" customFormat="1">
      <c r="A217" s="14"/>
      <c r="B217" s="254"/>
      <c r="C217" s="255"/>
      <c r="D217" s="244" t="s">
        <v>593</v>
      </c>
      <c r="E217" s="256" t="s">
        <v>19</v>
      </c>
      <c r="F217" s="257" t="s">
        <v>595</v>
      </c>
      <c r="G217" s="255"/>
      <c r="H217" s="258">
        <v>4</v>
      </c>
      <c r="I217" s="259"/>
      <c r="J217" s="255"/>
      <c r="K217" s="255"/>
      <c r="L217" s="260"/>
      <c r="M217" s="261"/>
      <c r="N217" s="262"/>
      <c r="O217" s="262"/>
      <c r="P217" s="262"/>
      <c r="Q217" s="262"/>
      <c r="R217" s="262"/>
      <c r="S217" s="262"/>
      <c r="T217" s="26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4" t="s">
        <v>593</v>
      </c>
      <c r="AU217" s="264" t="s">
        <v>79</v>
      </c>
      <c r="AV217" s="14" t="s">
        <v>158</v>
      </c>
      <c r="AW217" s="14" t="s">
        <v>31</v>
      </c>
      <c r="AX217" s="14" t="s">
        <v>77</v>
      </c>
      <c r="AY217" s="264" t="s">
        <v>150</v>
      </c>
    </row>
    <row r="218" s="2" customFormat="1" ht="62.7" customHeight="1">
      <c r="A218" s="40"/>
      <c r="B218" s="41"/>
      <c r="C218" s="206" t="s">
        <v>399</v>
      </c>
      <c r="D218" s="206" t="s">
        <v>153</v>
      </c>
      <c r="E218" s="207" t="s">
        <v>711</v>
      </c>
      <c r="F218" s="208" t="s">
        <v>712</v>
      </c>
      <c r="G218" s="209" t="s">
        <v>375</v>
      </c>
      <c r="H218" s="210">
        <v>1378</v>
      </c>
      <c r="I218" s="211"/>
      <c r="J218" s="212">
        <f>ROUND(I218*H218,2)</f>
        <v>0</v>
      </c>
      <c r="K218" s="208" t="s">
        <v>157</v>
      </c>
      <c r="L218" s="46"/>
      <c r="M218" s="213" t="s">
        <v>19</v>
      </c>
      <c r="N218" s="214" t="s">
        <v>40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158</v>
      </c>
      <c r="AT218" s="217" t="s">
        <v>153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406</v>
      </c>
    </row>
    <row r="219" s="2" customFormat="1">
      <c r="A219" s="40"/>
      <c r="B219" s="41"/>
      <c r="C219" s="42"/>
      <c r="D219" s="219" t="s">
        <v>159</v>
      </c>
      <c r="E219" s="42"/>
      <c r="F219" s="220" t="s">
        <v>713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159</v>
      </c>
      <c r="AU219" s="19" t="s">
        <v>79</v>
      </c>
    </row>
    <row r="220" s="2" customFormat="1" ht="62.7" customHeight="1">
      <c r="A220" s="40"/>
      <c r="B220" s="41"/>
      <c r="C220" s="206" t="s">
        <v>320</v>
      </c>
      <c r="D220" s="206" t="s">
        <v>153</v>
      </c>
      <c r="E220" s="207" t="s">
        <v>714</v>
      </c>
      <c r="F220" s="208" t="s">
        <v>715</v>
      </c>
      <c r="G220" s="209" t="s">
        <v>375</v>
      </c>
      <c r="H220" s="210">
        <v>1419.3299999999999</v>
      </c>
      <c r="I220" s="211"/>
      <c r="J220" s="212">
        <f>ROUND(I220*H220,2)</f>
        <v>0</v>
      </c>
      <c r="K220" s="208" t="s">
        <v>157</v>
      </c>
      <c r="L220" s="46"/>
      <c r="M220" s="213" t="s">
        <v>19</v>
      </c>
      <c r="N220" s="214" t="s">
        <v>40</v>
      </c>
      <c r="O220" s="86"/>
      <c r="P220" s="215">
        <f>O220*H220</f>
        <v>0</v>
      </c>
      <c r="Q220" s="215">
        <v>0</v>
      </c>
      <c r="R220" s="215">
        <f>Q220*H220</f>
        <v>0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158</v>
      </c>
      <c r="AT220" s="217" t="s">
        <v>153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158</v>
      </c>
      <c r="BM220" s="217" t="s">
        <v>411</v>
      </c>
    </row>
    <row r="221" s="2" customFormat="1">
      <c r="A221" s="40"/>
      <c r="B221" s="41"/>
      <c r="C221" s="42"/>
      <c r="D221" s="219" t="s">
        <v>159</v>
      </c>
      <c r="E221" s="42"/>
      <c r="F221" s="220" t="s">
        <v>716</v>
      </c>
      <c r="G221" s="42"/>
      <c r="H221" s="42"/>
      <c r="I221" s="221"/>
      <c r="J221" s="42"/>
      <c r="K221" s="42"/>
      <c r="L221" s="46"/>
      <c r="M221" s="222"/>
      <c r="N221" s="223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159</v>
      </c>
      <c r="AU221" s="19" t="s">
        <v>79</v>
      </c>
    </row>
    <row r="222" s="2" customFormat="1" ht="44.25" customHeight="1">
      <c r="A222" s="40"/>
      <c r="B222" s="41"/>
      <c r="C222" s="206" t="s">
        <v>408</v>
      </c>
      <c r="D222" s="206" t="s">
        <v>153</v>
      </c>
      <c r="E222" s="207" t="s">
        <v>717</v>
      </c>
      <c r="F222" s="208" t="s">
        <v>718</v>
      </c>
      <c r="G222" s="209" t="s">
        <v>375</v>
      </c>
      <c r="H222" s="210">
        <v>689</v>
      </c>
      <c r="I222" s="211"/>
      <c r="J222" s="212">
        <f>ROUND(I222*H222,2)</f>
        <v>0</v>
      </c>
      <c r="K222" s="208" t="s">
        <v>157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158</v>
      </c>
      <c r="AT222" s="217" t="s">
        <v>153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415</v>
      </c>
    </row>
    <row r="223" s="2" customFormat="1">
      <c r="A223" s="40"/>
      <c r="B223" s="41"/>
      <c r="C223" s="42"/>
      <c r="D223" s="219" t="s">
        <v>159</v>
      </c>
      <c r="E223" s="42"/>
      <c r="F223" s="220" t="s">
        <v>719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159</v>
      </c>
      <c r="AU223" s="19" t="s">
        <v>79</v>
      </c>
    </row>
    <row r="224" s="2" customFormat="1" ht="44.25" customHeight="1">
      <c r="A224" s="40"/>
      <c r="B224" s="41"/>
      <c r="C224" s="206" t="s">
        <v>323</v>
      </c>
      <c r="D224" s="206" t="s">
        <v>153</v>
      </c>
      <c r="E224" s="207" t="s">
        <v>720</v>
      </c>
      <c r="F224" s="208" t="s">
        <v>721</v>
      </c>
      <c r="G224" s="209" t="s">
        <v>375</v>
      </c>
      <c r="H224" s="210">
        <v>689</v>
      </c>
      <c r="I224" s="211"/>
      <c r="J224" s="212">
        <f>ROUND(I224*H224,2)</f>
        <v>0</v>
      </c>
      <c r="K224" s="208" t="s">
        <v>157</v>
      </c>
      <c r="L224" s="46"/>
      <c r="M224" s="213" t="s">
        <v>19</v>
      </c>
      <c r="N224" s="214" t="s">
        <v>40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158</v>
      </c>
      <c r="AT224" s="217" t="s">
        <v>153</v>
      </c>
      <c r="AU224" s="217" t="s">
        <v>79</v>
      </c>
      <c r="AY224" s="19" t="s">
        <v>150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77</v>
      </c>
      <c r="BK224" s="218">
        <f>ROUND(I224*H224,2)</f>
        <v>0</v>
      </c>
      <c r="BL224" s="19" t="s">
        <v>158</v>
      </c>
      <c r="BM224" s="217" t="s">
        <v>420</v>
      </c>
    </row>
    <row r="225" s="2" customFormat="1">
      <c r="A225" s="40"/>
      <c r="B225" s="41"/>
      <c r="C225" s="42"/>
      <c r="D225" s="219" t="s">
        <v>159</v>
      </c>
      <c r="E225" s="42"/>
      <c r="F225" s="220" t="s">
        <v>722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159</v>
      </c>
      <c r="AU225" s="19" t="s">
        <v>79</v>
      </c>
    </row>
    <row r="226" s="15" customFormat="1">
      <c r="A226" s="15"/>
      <c r="B226" s="265"/>
      <c r="C226" s="266"/>
      <c r="D226" s="244" t="s">
        <v>593</v>
      </c>
      <c r="E226" s="267" t="s">
        <v>19</v>
      </c>
      <c r="F226" s="268" t="s">
        <v>723</v>
      </c>
      <c r="G226" s="266"/>
      <c r="H226" s="267" t="s">
        <v>19</v>
      </c>
      <c r="I226" s="269"/>
      <c r="J226" s="266"/>
      <c r="K226" s="266"/>
      <c r="L226" s="270"/>
      <c r="M226" s="271"/>
      <c r="N226" s="272"/>
      <c r="O226" s="272"/>
      <c r="P226" s="272"/>
      <c r="Q226" s="272"/>
      <c r="R226" s="272"/>
      <c r="S226" s="272"/>
      <c r="T226" s="273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4" t="s">
        <v>593</v>
      </c>
      <c r="AU226" s="274" t="s">
        <v>79</v>
      </c>
      <c r="AV226" s="15" t="s">
        <v>77</v>
      </c>
      <c r="AW226" s="15" t="s">
        <v>31</v>
      </c>
      <c r="AX226" s="15" t="s">
        <v>69</v>
      </c>
      <c r="AY226" s="274" t="s">
        <v>150</v>
      </c>
    </row>
    <row r="227" s="13" customFormat="1">
      <c r="A227" s="13"/>
      <c r="B227" s="242"/>
      <c r="C227" s="243"/>
      <c r="D227" s="244" t="s">
        <v>593</v>
      </c>
      <c r="E227" s="245" t="s">
        <v>19</v>
      </c>
      <c r="F227" s="246" t="s">
        <v>724</v>
      </c>
      <c r="G227" s="243"/>
      <c r="H227" s="247">
        <v>689</v>
      </c>
      <c r="I227" s="248"/>
      <c r="J227" s="243"/>
      <c r="K227" s="243"/>
      <c r="L227" s="249"/>
      <c r="M227" s="250"/>
      <c r="N227" s="251"/>
      <c r="O227" s="251"/>
      <c r="P227" s="251"/>
      <c r="Q227" s="251"/>
      <c r="R227" s="251"/>
      <c r="S227" s="251"/>
      <c r="T227" s="25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3" t="s">
        <v>593</v>
      </c>
      <c r="AU227" s="253" t="s">
        <v>79</v>
      </c>
      <c r="AV227" s="13" t="s">
        <v>79</v>
      </c>
      <c r="AW227" s="13" t="s">
        <v>31</v>
      </c>
      <c r="AX227" s="13" t="s">
        <v>69</v>
      </c>
      <c r="AY227" s="253" t="s">
        <v>150</v>
      </c>
    </row>
    <row r="228" s="14" customFormat="1">
      <c r="A228" s="14"/>
      <c r="B228" s="254"/>
      <c r="C228" s="255"/>
      <c r="D228" s="244" t="s">
        <v>593</v>
      </c>
      <c r="E228" s="256" t="s">
        <v>19</v>
      </c>
      <c r="F228" s="257" t="s">
        <v>595</v>
      </c>
      <c r="G228" s="255"/>
      <c r="H228" s="258">
        <v>689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4" t="s">
        <v>593</v>
      </c>
      <c r="AU228" s="264" t="s">
        <v>79</v>
      </c>
      <c r="AV228" s="14" t="s">
        <v>158</v>
      </c>
      <c r="AW228" s="14" t="s">
        <v>31</v>
      </c>
      <c r="AX228" s="14" t="s">
        <v>77</v>
      </c>
      <c r="AY228" s="264" t="s">
        <v>150</v>
      </c>
    </row>
    <row r="229" s="2" customFormat="1" ht="44.25" customHeight="1">
      <c r="A229" s="40"/>
      <c r="B229" s="41"/>
      <c r="C229" s="206" t="s">
        <v>417</v>
      </c>
      <c r="D229" s="206" t="s">
        <v>153</v>
      </c>
      <c r="E229" s="207" t="s">
        <v>725</v>
      </c>
      <c r="F229" s="208" t="s">
        <v>726</v>
      </c>
      <c r="G229" s="209" t="s">
        <v>258</v>
      </c>
      <c r="H229" s="210">
        <v>2838.6599999999999</v>
      </c>
      <c r="I229" s="211"/>
      <c r="J229" s="212">
        <f>ROUND(I229*H229,2)</f>
        <v>0</v>
      </c>
      <c r="K229" s="208" t="s">
        <v>157</v>
      </c>
      <c r="L229" s="46"/>
      <c r="M229" s="213" t="s">
        <v>19</v>
      </c>
      <c r="N229" s="214" t="s">
        <v>40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158</v>
      </c>
      <c r="AT229" s="217" t="s">
        <v>153</v>
      </c>
      <c r="AU229" s="217" t="s">
        <v>79</v>
      </c>
      <c r="AY229" s="19" t="s">
        <v>150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77</v>
      </c>
      <c r="BK229" s="218">
        <f>ROUND(I229*H229,2)</f>
        <v>0</v>
      </c>
      <c r="BL229" s="19" t="s">
        <v>158</v>
      </c>
      <c r="BM229" s="217" t="s">
        <v>424</v>
      </c>
    </row>
    <row r="230" s="2" customFormat="1">
      <c r="A230" s="40"/>
      <c r="B230" s="41"/>
      <c r="C230" s="42"/>
      <c r="D230" s="219" t="s">
        <v>159</v>
      </c>
      <c r="E230" s="42"/>
      <c r="F230" s="220" t="s">
        <v>727</v>
      </c>
      <c r="G230" s="42"/>
      <c r="H230" s="42"/>
      <c r="I230" s="221"/>
      <c r="J230" s="42"/>
      <c r="K230" s="42"/>
      <c r="L230" s="46"/>
      <c r="M230" s="222"/>
      <c r="N230" s="223"/>
      <c r="O230" s="86"/>
      <c r="P230" s="86"/>
      <c r="Q230" s="86"/>
      <c r="R230" s="86"/>
      <c r="S230" s="86"/>
      <c r="T230" s="87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T230" s="19" t="s">
        <v>159</v>
      </c>
      <c r="AU230" s="19" t="s">
        <v>79</v>
      </c>
    </row>
    <row r="231" s="15" customFormat="1">
      <c r="A231" s="15"/>
      <c r="B231" s="265"/>
      <c r="C231" s="266"/>
      <c r="D231" s="244" t="s">
        <v>593</v>
      </c>
      <c r="E231" s="267" t="s">
        <v>19</v>
      </c>
      <c r="F231" s="268" t="s">
        <v>728</v>
      </c>
      <c r="G231" s="266"/>
      <c r="H231" s="267" t="s">
        <v>19</v>
      </c>
      <c r="I231" s="269"/>
      <c r="J231" s="266"/>
      <c r="K231" s="266"/>
      <c r="L231" s="270"/>
      <c r="M231" s="271"/>
      <c r="N231" s="272"/>
      <c r="O231" s="272"/>
      <c r="P231" s="272"/>
      <c r="Q231" s="272"/>
      <c r="R231" s="272"/>
      <c r="S231" s="272"/>
      <c r="T231" s="27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4" t="s">
        <v>593</v>
      </c>
      <c r="AU231" s="274" t="s">
        <v>79</v>
      </c>
      <c r="AV231" s="15" t="s">
        <v>77</v>
      </c>
      <c r="AW231" s="15" t="s">
        <v>31</v>
      </c>
      <c r="AX231" s="15" t="s">
        <v>69</v>
      </c>
      <c r="AY231" s="274" t="s">
        <v>150</v>
      </c>
    </row>
    <row r="232" s="13" customFormat="1">
      <c r="A232" s="13"/>
      <c r="B232" s="242"/>
      <c r="C232" s="243"/>
      <c r="D232" s="244" t="s">
        <v>593</v>
      </c>
      <c r="E232" s="245" t="s">
        <v>19</v>
      </c>
      <c r="F232" s="246" t="s">
        <v>729</v>
      </c>
      <c r="G232" s="243"/>
      <c r="H232" s="247">
        <v>2838.6599999999999</v>
      </c>
      <c r="I232" s="248"/>
      <c r="J232" s="243"/>
      <c r="K232" s="243"/>
      <c r="L232" s="249"/>
      <c r="M232" s="250"/>
      <c r="N232" s="251"/>
      <c r="O232" s="251"/>
      <c r="P232" s="251"/>
      <c r="Q232" s="251"/>
      <c r="R232" s="251"/>
      <c r="S232" s="251"/>
      <c r="T232" s="25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3" t="s">
        <v>593</v>
      </c>
      <c r="AU232" s="253" t="s">
        <v>79</v>
      </c>
      <c r="AV232" s="13" t="s">
        <v>79</v>
      </c>
      <c r="AW232" s="13" t="s">
        <v>31</v>
      </c>
      <c r="AX232" s="13" t="s">
        <v>69</v>
      </c>
      <c r="AY232" s="253" t="s">
        <v>150</v>
      </c>
    </row>
    <row r="233" s="14" customFormat="1">
      <c r="A233" s="14"/>
      <c r="B233" s="254"/>
      <c r="C233" s="255"/>
      <c r="D233" s="244" t="s">
        <v>593</v>
      </c>
      <c r="E233" s="256" t="s">
        <v>19</v>
      </c>
      <c r="F233" s="257" t="s">
        <v>595</v>
      </c>
      <c r="G233" s="255"/>
      <c r="H233" s="258">
        <v>2838.6599999999999</v>
      </c>
      <c r="I233" s="259"/>
      <c r="J233" s="255"/>
      <c r="K233" s="255"/>
      <c r="L233" s="260"/>
      <c r="M233" s="261"/>
      <c r="N233" s="262"/>
      <c r="O233" s="262"/>
      <c r="P233" s="262"/>
      <c r="Q233" s="262"/>
      <c r="R233" s="262"/>
      <c r="S233" s="262"/>
      <c r="T233" s="26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4" t="s">
        <v>593</v>
      </c>
      <c r="AU233" s="264" t="s">
        <v>79</v>
      </c>
      <c r="AV233" s="14" t="s">
        <v>158</v>
      </c>
      <c r="AW233" s="14" t="s">
        <v>31</v>
      </c>
      <c r="AX233" s="14" t="s">
        <v>77</v>
      </c>
      <c r="AY233" s="264" t="s">
        <v>150</v>
      </c>
    </row>
    <row r="234" s="2" customFormat="1" ht="37.8" customHeight="1">
      <c r="A234" s="40"/>
      <c r="B234" s="41"/>
      <c r="C234" s="206" t="s">
        <v>328</v>
      </c>
      <c r="D234" s="206" t="s">
        <v>153</v>
      </c>
      <c r="E234" s="207" t="s">
        <v>730</v>
      </c>
      <c r="F234" s="208" t="s">
        <v>731</v>
      </c>
      <c r="G234" s="209" t="s">
        <v>375</v>
      </c>
      <c r="H234" s="210">
        <v>2108.3299999999999</v>
      </c>
      <c r="I234" s="211"/>
      <c r="J234" s="212">
        <f>ROUND(I234*H234,2)</f>
        <v>0</v>
      </c>
      <c r="K234" s="208" t="s">
        <v>157</v>
      </c>
      <c r="L234" s="46"/>
      <c r="M234" s="213" t="s">
        <v>19</v>
      </c>
      <c r="N234" s="214" t="s">
        <v>40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158</v>
      </c>
      <c r="AT234" s="217" t="s">
        <v>153</v>
      </c>
      <c r="AU234" s="217" t="s">
        <v>79</v>
      </c>
      <c r="AY234" s="19" t="s">
        <v>150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77</v>
      </c>
      <c r="BK234" s="218">
        <f>ROUND(I234*H234,2)</f>
        <v>0</v>
      </c>
      <c r="BL234" s="19" t="s">
        <v>158</v>
      </c>
      <c r="BM234" s="217" t="s">
        <v>428</v>
      </c>
    </row>
    <row r="235" s="2" customFormat="1">
      <c r="A235" s="40"/>
      <c r="B235" s="41"/>
      <c r="C235" s="42"/>
      <c r="D235" s="219" t="s">
        <v>159</v>
      </c>
      <c r="E235" s="42"/>
      <c r="F235" s="220" t="s">
        <v>732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159</v>
      </c>
      <c r="AU235" s="19" t="s">
        <v>79</v>
      </c>
    </row>
    <row r="236" s="15" customFormat="1">
      <c r="A236" s="15"/>
      <c r="B236" s="265"/>
      <c r="C236" s="266"/>
      <c r="D236" s="244" t="s">
        <v>593</v>
      </c>
      <c r="E236" s="267" t="s">
        <v>19</v>
      </c>
      <c r="F236" s="268" t="s">
        <v>733</v>
      </c>
      <c r="G236" s="266"/>
      <c r="H236" s="267" t="s">
        <v>19</v>
      </c>
      <c r="I236" s="269"/>
      <c r="J236" s="266"/>
      <c r="K236" s="266"/>
      <c r="L236" s="270"/>
      <c r="M236" s="271"/>
      <c r="N236" s="272"/>
      <c r="O236" s="272"/>
      <c r="P236" s="272"/>
      <c r="Q236" s="272"/>
      <c r="R236" s="272"/>
      <c r="S236" s="272"/>
      <c r="T236" s="273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4" t="s">
        <v>593</v>
      </c>
      <c r="AU236" s="274" t="s">
        <v>79</v>
      </c>
      <c r="AV236" s="15" t="s">
        <v>77</v>
      </c>
      <c r="AW236" s="15" t="s">
        <v>31</v>
      </c>
      <c r="AX236" s="15" t="s">
        <v>69</v>
      </c>
      <c r="AY236" s="274" t="s">
        <v>150</v>
      </c>
    </row>
    <row r="237" s="15" customFormat="1">
      <c r="A237" s="15"/>
      <c r="B237" s="265"/>
      <c r="C237" s="266"/>
      <c r="D237" s="244" t="s">
        <v>593</v>
      </c>
      <c r="E237" s="267" t="s">
        <v>19</v>
      </c>
      <c r="F237" s="268" t="s">
        <v>734</v>
      </c>
      <c r="G237" s="266"/>
      <c r="H237" s="267" t="s">
        <v>19</v>
      </c>
      <c r="I237" s="269"/>
      <c r="J237" s="266"/>
      <c r="K237" s="266"/>
      <c r="L237" s="270"/>
      <c r="M237" s="271"/>
      <c r="N237" s="272"/>
      <c r="O237" s="272"/>
      <c r="P237" s="272"/>
      <c r="Q237" s="272"/>
      <c r="R237" s="272"/>
      <c r="S237" s="272"/>
      <c r="T237" s="273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4" t="s">
        <v>593</v>
      </c>
      <c r="AU237" s="274" t="s">
        <v>79</v>
      </c>
      <c r="AV237" s="15" t="s">
        <v>77</v>
      </c>
      <c r="AW237" s="15" t="s">
        <v>31</v>
      </c>
      <c r="AX237" s="15" t="s">
        <v>69</v>
      </c>
      <c r="AY237" s="274" t="s">
        <v>150</v>
      </c>
    </row>
    <row r="238" s="13" customFormat="1">
      <c r="A238" s="13"/>
      <c r="B238" s="242"/>
      <c r="C238" s="243"/>
      <c r="D238" s="244" t="s">
        <v>593</v>
      </c>
      <c r="E238" s="245" t="s">
        <v>19</v>
      </c>
      <c r="F238" s="246" t="s">
        <v>735</v>
      </c>
      <c r="G238" s="243"/>
      <c r="H238" s="247">
        <v>689</v>
      </c>
      <c r="I238" s="248"/>
      <c r="J238" s="243"/>
      <c r="K238" s="243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593</v>
      </c>
      <c r="AU238" s="253" t="s">
        <v>79</v>
      </c>
      <c r="AV238" s="13" t="s">
        <v>79</v>
      </c>
      <c r="AW238" s="13" t="s">
        <v>31</v>
      </c>
      <c r="AX238" s="13" t="s">
        <v>69</v>
      </c>
      <c r="AY238" s="253" t="s">
        <v>150</v>
      </c>
    </row>
    <row r="239" s="15" customFormat="1">
      <c r="A239" s="15"/>
      <c r="B239" s="265"/>
      <c r="C239" s="266"/>
      <c r="D239" s="244" t="s">
        <v>593</v>
      </c>
      <c r="E239" s="267" t="s">
        <v>19</v>
      </c>
      <c r="F239" s="268" t="s">
        <v>736</v>
      </c>
      <c r="G239" s="266"/>
      <c r="H239" s="267" t="s">
        <v>19</v>
      </c>
      <c r="I239" s="269"/>
      <c r="J239" s="266"/>
      <c r="K239" s="266"/>
      <c r="L239" s="270"/>
      <c r="M239" s="271"/>
      <c r="N239" s="272"/>
      <c r="O239" s="272"/>
      <c r="P239" s="272"/>
      <c r="Q239" s="272"/>
      <c r="R239" s="272"/>
      <c r="S239" s="272"/>
      <c r="T239" s="273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4" t="s">
        <v>593</v>
      </c>
      <c r="AU239" s="274" t="s">
        <v>79</v>
      </c>
      <c r="AV239" s="15" t="s">
        <v>77</v>
      </c>
      <c r="AW239" s="15" t="s">
        <v>31</v>
      </c>
      <c r="AX239" s="15" t="s">
        <v>69</v>
      </c>
      <c r="AY239" s="274" t="s">
        <v>150</v>
      </c>
    </row>
    <row r="240" s="13" customFormat="1">
      <c r="A240" s="13"/>
      <c r="B240" s="242"/>
      <c r="C240" s="243"/>
      <c r="D240" s="244" t="s">
        <v>593</v>
      </c>
      <c r="E240" s="245" t="s">
        <v>19</v>
      </c>
      <c r="F240" s="246" t="s">
        <v>737</v>
      </c>
      <c r="G240" s="243"/>
      <c r="H240" s="247">
        <v>1419.3299999999999</v>
      </c>
      <c r="I240" s="248"/>
      <c r="J240" s="243"/>
      <c r="K240" s="243"/>
      <c r="L240" s="249"/>
      <c r="M240" s="250"/>
      <c r="N240" s="251"/>
      <c r="O240" s="251"/>
      <c r="P240" s="251"/>
      <c r="Q240" s="251"/>
      <c r="R240" s="251"/>
      <c r="S240" s="251"/>
      <c r="T240" s="25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3" t="s">
        <v>593</v>
      </c>
      <c r="AU240" s="253" t="s">
        <v>79</v>
      </c>
      <c r="AV240" s="13" t="s">
        <v>79</v>
      </c>
      <c r="AW240" s="13" t="s">
        <v>31</v>
      </c>
      <c r="AX240" s="13" t="s">
        <v>69</v>
      </c>
      <c r="AY240" s="253" t="s">
        <v>150</v>
      </c>
    </row>
    <row r="241" s="14" customFormat="1">
      <c r="A241" s="14"/>
      <c r="B241" s="254"/>
      <c r="C241" s="255"/>
      <c r="D241" s="244" t="s">
        <v>593</v>
      </c>
      <c r="E241" s="256" t="s">
        <v>19</v>
      </c>
      <c r="F241" s="257" t="s">
        <v>595</v>
      </c>
      <c r="G241" s="255"/>
      <c r="H241" s="258">
        <v>2108.3299999999999</v>
      </c>
      <c r="I241" s="259"/>
      <c r="J241" s="255"/>
      <c r="K241" s="255"/>
      <c r="L241" s="260"/>
      <c r="M241" s="261"/>
      <c r="N241" s="262"/>
      <c r="O241" s="262"/>
      <c r="P241" s="262"/>
      <c r="Q241" s="262"/>
      <c r="R241" s="262"/>
      <c r="S241" s="262"/>
      <c r="T241" s="26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4" t="s">
        <v>593</v>
      </c>
      <c r="AU241" s="264" t="s">
        <v>79</v>
      </c>
      <c r="AV241" s="14" t="s">
        <v>158</v>
      </c>
      <c r="AW241" s="14" t="s">
        <v>31</v>
      </c>
      <c r="AX241" s="14" t="s">
        <v>77</v>
      </c>
      <c r="AY241" s="264" t="s">
        <v>150</v>
      </c>
    </row>
    <row r="242" s="2" customFormat="1" ht="44.25" customHeight="1">
      <c r="A242" s="40"/>
      <c r="B242" s="41"/>
      <c r="C242" s="206" t="s">
        <v>425</v>
      </c>
      <c r="D242" s="206" t="s">
        <v>153</v>
      </c>
      <c r="E242" s="207" t="s">
        <v>738</v>
      </c>
      <c r="F242" s="208" t="s">
        <v>739</v>
      </c>
      <c r="G242" s="209" t="s">
        <v>375</v>
      </c>
      <c r="H242" s="210">
        <v>37.32</v>
      </c>
      <c r="I242" s="211"/>
      <c r="J242" s="212">
        <f>ROUND(I242*H242,2)</f>
        <v>0</v>
      </c>
      <c r="K242" s="208" t="s">
        <v>157</v>
      </c>
      <c r="L242" s="46"/>
      <c r="M242" s="213" t="s">
        <v>19</v>
      </c>
      <c r="N242" s="214" t="s">
        <v>40</v>
      </c>
      <c r="O242" s="86"/>
      <c r="P242" s="215">
        <f>O242*H242</f>
        <v>0</v>
      </c>
      <c r="Q242" s="215">
        <v>0</v>
      </c>
      <c r="R242" s="215">
        <f>Q242*H242</f>
        <v>0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158</v>
      </c>
      <c r="AT242" s="217" t="s">
        <v>153</v>
      </c>
      <c r="AU242" s="217" t="s">
        <v>79</v>
      </c>
      <c r="AY242" s="19" t="s">
        <v>150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77</v>
      </c>
      <c r="BK242" s="218">
        <f>ROUND(I242*H242,2)</f>
        <v>0</v>
      </c>
      <c r="BL242" s="19" t="s">
        <v>158</v>
      </c>
      <c r="BM242" s="217" t="s">
        <v>432</v>
      </c>
    </row>
    <row r="243" s="2" customFormat="1">
      <c r="A243" s="40"/>
      <c r="B243" s="41"/>
      <c r="C243" s="42"/>
      <c r="D243" s="219" t="s">
        <v>159</v>
      </c>
      <c r="E243" s="42"/>
      <c r="F243" s="220" t="s">
        <v>740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159</v>
      </c>
      <c r="AU243" s="19" t="s">
        <v>79</v>
      </c>
    </row>
    <row r="244" s="13" customFormat="1">
      <c r="A244" s="13"/>
      <c r="B244" s="242"/>
      <c r="C244" s="243"/>
      <c r="D244" s="244" t="s">
        <v>593</v>
      </c>
      <c r="E244" s="245" t="s">
        <v>19</v>
      </c>
      <c r="F244" s="246" t="s">
        <v>741</v>
      </c>
      <c r="G244" s="243"/>
      <c r="H244" s="247">
        <v>26.690000000000001</v>
      </c>
      <c r="I244" s="248"/>
      <c r="J244" s="243"/>
      <c r="K244" s="243"/>
      <c r="L244" s="249"/>
      <c r="M244" s="250"/>
      <c r="N244" s="251"/>
      <c r="O244" s="251"/>
      <c r="P244" s="251"/>
      <c r="Q244" s="251"/>
      <c r="R244" s="251"/>
      <c r="S244" s="251"/>
      <c r="T244" s="25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3" t="s">
        <v>593</v>
      </c>
      <c r="AU244" s="253" t="s">
        <v>79</v>
      </c>
      <c r="AV244" s="13" t="s">
        <v>79</v>
      </c>
      <c r="AW244" s="13" t="s">
        <v>31</v>
      </c>
      <c r="AX244" s="13" t="s">
        <v>69</v>
      </c>
      <c r="AY244" s="253" t="s">
        <v>150</v>
      </c>
    </row>
    <row r="245" s="13" customFormat="1">
      <c r="A245" s="13"/>
      <c r="B245" s="242"/>
      <c r="C245" s="243"/>
      <c r="D245" s="244" t="s">
        <v>593</v>
      </c>
      <c r="E245" s="245" t="s">
        <v>19</v>
      </c>
      <c r="F245" s="246" t="s">
        <v>742</v>
      </c>
      <c r="G245" s="243"/>
      <c r="H245" s="247">
        <v>10.630000000000001</v>
      </c>
      <c r="I245" s="248"/>
      <c r="J245" s="243"/>
      <c r="K245" s="243"/>
      <c r="L245" s="249"/>
      <c r="M245" s="250"/>
      <c r="N245" s="251"/>
      <c r="O245" s="251"/>
      <c r="P245" s="251"/>
      <c r="Q245" s="251"/>
      <c r="R245" s="251"/>
      <c r="S245" s="251"/>
      <c r="T245" s="25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3" t="s">
        <v>593</v>
      </c>
      <c r="AU245" s="253" t="s">
        <v>79</v>
      </c>
      <c r="AV245" s="13" t="s">
        <v>79</v>
      </c>
      <c r="AW245" s="13" t="s">
        <v>31</v>
      </c>
      <c r="AX245" s="13" t="s">
        <v>69</v>
      </c>
      <c r="AY245" s="253" t="s">
        <v>150</v>
      </c>
    </row>
    <row r="246" s="14" customFormat="1">
      <c r="A246" s="14"/>
      <c r="B246" s="254"/>
      <c r="C246" s="255"/>
      <c r="D246" s="244" t="s">
        <v>593</v>
      </c>
      <c r="E246" s="256" t="s">
        <v>19</v>
      </c>
      <c r="F246" s="257" t="s">
        <v>595</v>
      </c>
      <c r="G246" s="255"/>
      <c r="H246" s="258">
        <v>37.32</v>
      </c>
      <c r="I246" s="259"/>
      <c r="J246" s="255"/>
      <c r="K246" s="255"/>
      <c r="L246" s="260"/>
      <c r="M246" s="261"/>
      <c r="N246" s="262"/>
      <c r="O246" s="262"/>
      <c r="P246" s="262"/>
      <c r="Q246" s="262"/>
      <c r="R246" s="262"/>
      <c r="S246" s="262"/>
      <c r="T246" s="26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4" t="s">
        <v>593</v>
      </c>
      <c r="AU246" s="264" t="s">
        <v>79</v>
      </c>
      <c r="AV246" s="14" t="s">
        <v>158</v>
      </c>
      <c r="AW246" s="14" t="s">
        <v>31</v>
      </c>
      <c r="AX246" s="14" t="s">
        <v>77</v>
      </c>
      <c r="AY246" s="264" t="s">
        <v>150</v>
      </c>
    </row>
    <row r="247" s="2" customFormat="1" ht="16.5" customHeight="1">
      <c r="A247" s="40"/>
      <c r="B247" s="41"/>
      <c r="C247" s="228" t="s">
        <v>333</v>
      </c>
      <c r="D247" s="228" t="s">
        <v>254</v>
      </c>
      <c r="E247" s="229" t="s">
        <v>743</v>
      </c>
      <c r="F247" s="230" t="s">
        <v>744</v>
      </c>
      <c r="G247" s="231" t="s">
        <v>258</v>
      </c>
      <c r="H247" s="232">
        <v>65.260000000000005</v>
      </c>
      <c r="I247" s="233"/>
      <c r="J247" s="234">
        <f>ROUND(I247*H247,2)</f>
        <v>0</v>
      </c>
      <c r="K247" s="230" t="s">
        <v>157</v>
      </c>
      <c r="L247" s="235"/>
      <c r="M247" s="236" t="s">
        <v>19</v>
      </c>
      <c r="N247" s="237" t="s">
        <v>40</v>
      </c>
      <c r="O247" s="86"/>
      <c r="P247" s="215">
        <f>O247*H247</f>
        <v>0</v>
      </c>
      <c r="Q247" s="215">
        <v>0</v>
      </c>
      <c r="R247" s="215">
        <f>Q247*H247</f>
        <v>0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171</v>
      </c>
      <c r="AT247" s="217" t="s">
        <v>254</v>
      </c>
      <c r="AU247" s="217" t="s">
        <v>79</v>
      </c>
      <c r="AY247" s="19" t="s">
        <v>150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158</v>
      </c>
      <c r="BM247" s="217" t="s">
        <v>436</v>
      </c>
    </row>
    <row r="248" s="13" customFormat="1">
      <c r="A248" s="13"/>
      <c r="B248" s="242"/>
      <c r="C248" s="243"/>
      <c r="D248" s="244" t="s">
        <v>593</v>
      </c>
      <c r="E248" s="245" t="s">
        <v>19</v>
      </c>
      <c r="F248" s="246" t="s">
        <v>745</v>
      </c>
      <c r="G248" s="243"/>
      <c r="H248" s="247">
        <v>65.260000000000005</v>
      </c>
      <c r="I248" s="248"/>
      <c r="J248" s="243"/>
      <c r="K248" s="243"/>
      <c r="L248" s="249"/>
      <c r="M248" s="250"/>
      <c r="N248" s="251"/>
      <c r="O248" s="251"/>
      <c r="P248" s="251"/>
      <c r="Q248" s="251"/>
      <c r="R248" s="251"/>
      <c r="S248" s="251"/>
      <c r="T248" s="25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3" t="s">
        <v>593</v>
      </c>
      <c r="AU248" s="253" t="s">
        <v>79</v>
      </c>
      <c r="AV248" s="13" t="s">
        <v>79</v>
      </c>
      <c r="AW248" s="13" t="s">
        <v>31</v>
      </c>
      <c r="AX248" s="13" t="s">
        <v>69</v>
      </c>
      <c r="AY248" s="253" t="s">
        <v>150</v>
      </c>
    </row>
    <row r="249" s="14" customFormat="1">
      <c r="A249" s="14"/>
      <c r="B249" s="254"/>
      <c r="C249" s="255"/>
      <c r="D249" s="244" t="s">
        <v>593</v>
      </c>
      <c r="E249" s="256" t="s">
        <v>19</v>
      </c>
      <c r="F249" s="257" t="s">
        <v>595</v>
      </c>
      <c r="G249" s="255"/>
      <c r="H249" s="258">
        <v>65.260000000000005</v>
      </c>
      <c r="I249" s="259"/>
      <c r="J249" s="255"/>
      <c r="K249" s="255"/>
      <c r="L249" s="260"/>
      <c r="M249" s="261"/>
      <c r="N249" s="262"/>
      <c r="O249" s="262"/>
      <c r="P249" s="262"/>
      <c r="Q249" s="262"/>
      <c r="R249" s="262"/>
      <c r="S249" s="262"/>
      <c r="T249" s="26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4" t="s">
        <v>593</v>
      </c>
      <c r="AU249" s="264" t="s">
        <v>79</v>
      </c>
      <c r="AV249" s="14" t="s">
        <v>158</v>
      </c>
      <c r="AW249" s="14" t="s">
        <v>31</v>
      </c>
      <c r="AX249" s="14" t="s">
        <v>77</v>
      </c>
      <c r="AY249" s="264" t="s">
        <v>150</v>
      </c>
    </row>
    <row r="250" s="2" customFormat="1" ht="37.8" customHeight="1">
      <c r="A250" s="40"/>
      <c r="B250" s="41"/>
      <c r="C250" s="206" t="s">
        <v>433</v>
      </c>
      <c r="D250" s="206" t="s">
        <v>153</v>
      </c>
      <c r="E250" s="207" t="s">
        <v>746</v>
      </c>
      <c r="F250" s="208" t="s">
        <v>747</v>
      </c>
      <c r="G250" s="209" t="s">
        <v>380</v>
      </c>
      <c r="H250" s="210">
        <v>1690</v>
      </c>
      <c r="I250" s="211"/>
      <c r="J250" s="212">
        <f>ROUND(I250*H250,2)</f>
        <v>0</v>
      </c>
      <c r="K250" s="208" t="s">
        <v>157</v>
      </c>
      <c r="L250" s="46"/>
      <c r="M250" s="213" t="s">
        <v>19</v>
      </c>
      <c r="N250" s="214" t="s">
        <v>40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158</v>
      </c>
      <c r="AT250" s="217" t="s">
        <v>153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440</v>
      </c>
    </row>
    <row r="251" s="2" customFormat="1">
      <c r="A251" s="40"/>
      <c r="B251" s="41"/>
      <c r="C251" s="42"/>
      <c r="D251" s="219" t="s">
        <v>159</v>
      </c>
      <c r="E251" s="42"/>
      <c r="F251" s="220" t="s">
        <v>748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159</v>
      </c>
      <c r="AU251" s="19" t="s">
        <v>79</v>
      </c>
    </row>
    <row r="252" s="13" customFormat="1">
      <c r="A252" s="13"/>
      <c r="B252" s="242"/>
      <c r="C252" s="243"/>
      <c r="D252" s="244" t="s">
        <v>593</v>
      </c>
      <c r="E252" s="245" t="s">
        <v>19</v>
      </c>
      <c r="F252" s="246" t="s">
        <v>749</v>
      </c>
      <c r="G252" s="243"/>
      <c r="H252" s="247">
        <v>1690</v>
      </c>
      <c r="I252" s="248"/>
      <c r="J252" s="243"/>
      <c r="K252" s="243"/>
      <c r="L252" s="249"/>
      <c r="M252" s="250"/>
      <c r="N252" s="251"/>
      <c r="O252" s="251"/>
      <c r="P252" s="251"/>
      <c r="Q252" s="251"/>
      <c r="R252" s="251"/>
      <c r="S252" s="251"/>
      <c r="T252" s="25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3" t="s">
        <v>593</v>
      </c>
      <c r="AU252" s="253" t="s">
        <v>79</v>
      </c>
      <c r="AV252" s="13" t="s">
        <v>79</v>
      </c>
      <c r="AW252" s="13" t="s">
        <v>31</v>
      </c>
      <c r="AX252" s="13" t="s">
        <v>69</v>
      </c>
      <c r="AY252" s="253" t="s">
        <v>150</v>
      </c>
    </row>
    <row r="253" s="14" customFormat="1">
      <c r="A253" s="14"/>
      <c r="B253" s="254"/>
      <c r="C253" s="255"/>
      <c r="D253" s="244" t="s">
        <v>593</v>
      </c>
      <c r="E253" s="256" t="s">
        <v>19</v>
      </c>
      <c r="F253" s="257" t="s">
        <v>595</v>
      </c>
      <c r="G253" s="255"/>
      <c r="H253" s="258">
        <v>1690</v>
      </c>
      <c r="I253" s="259"/>
      <c r="J253" s="255"/>
      <c r="K253" s="255"/>
      <c r="L253" s="260"/>
      <c r="M253" s="261"/>
      <c r="N253" s="262"/>
      <c r="O253" s="262"/>
      <c r="P253" s="262"/>
      <c r="Q253" s="262"/>
      <c r="R253" s="262"/>
      <c r="S253" s="262"/>
      <c r="T253" s="26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4" t="s">
        <v>593</v>
      </c>
      <c r="AU253" s="264" t="s">
        <v>79</v>
      </c>
      <c r="AV253" s="14" t="s">
        <v>158</v>
      </c>
      <c r="AW253" s="14" t="s">
        <v>31</v>
      </c>
      <c r="AX253" s="14" t="s">
        <v>77</v>
      </c>
      <c r="AY253" s="264" t="s">
        <v>150</v>
      </c>
    </row>
    <row r="254" s="2" customFormat="1" ht="24.15" customHeight="1">
      <c r="A254" s="40"/>
      <c r="B254" s="41"/>
      <c r="C254" s="228" t="s">
        <v>337</v>
      </c>
      <c r="D254" s="228" t="s">
        <v>254</v>
      </c>
      <c r="E254" s="229" t="s">
        <v>750</v>
      </c>
      <c r="F254" s="230" t="s">
        <v>751</v>
      </c>
      <c r="G254" s="231" t="s">
        <v>258</v>
      </c>
      <c r="H254" s="232">
        <v>323.75999999999999</v>
      </c>
      <c r="I254" s="233"/>
      <c r="J254" s="234">
        <f>ROUND(I254*H254,2)</f>
        <v>0</v>
      </c>
      <c r="K254" s="230" t="s">
        <v>157</v>
      </c>
      <c r="L254" s="235"/>
      <c r="M254" s="236" t="s">
        <v>19</v>
      </c>
      <c r="N254" s="237" t="s">
        <v>40</v>
      </c>
      <c r="O254" s="86"/>
      <c r="P254" s="215">
        <f>O254*H254</f>
        <v>0</v>
      </c>
      <c r="Q254" s="215">
        <v>1</v>
      </c>
      <c r="R254" s="215">
        <f>Q254*H254</f>
        <v>323.75999999999999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171</v>
      </c>
      <c r="AT254" s="217" t="s">
        <v>254</v>
      </c>
      <c r="AU254" s="217" t="s">
        <v>79</v>
      </c>
      <c r="AY254" s="19" t="s">
        <v>150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77</v>
      </c>
      <c r="BK254" s="218">
        <f>ROUND(I254*H254,2)</f>
        <v>0</v>
      </c>
      <c r="BL254" s="19" t="s">
        <v>158</v>
      </c>
      <c r="BM254" s="217" t="s">
        <v>445</v>
      </c>
    </row>
    <row r="255" s="2" customFormat="1" ht="37.8" customHeight="1">
      <c r="A255" s="40"/>
      <c r="B255" s="41"/>
      <c r="C255" s="206" t="s">
        <v>442</v>
      </c>
      <c r="D255" s="206" t="s">
        <v>153</v>
      </c>
      <c r="E255" s="207" t="s">
        <v>752</v>
      </c>
      <c r="F255" s="208" t="s">
        <v>753</v>
      </c>
      <c r="G255" s="209" t="s">
        <v>380</v>
      </c>
      <c r="H255" s="210">
        <v>1690</v>
      </c>
      <c r="I255" s="211"/>
      <c r="J255" s="212">
        <f>ROUND(I255*H255,2)</f>
        <v>0</v>
      </c>
      <c r="K255" s="208" t="s">
        <v>157</v>
      </c>
      <c r="L255" s="46"/>
      <c r="M255" s="213" t="s">
        <v>19</v>
      </c>
      <c r="N255" s="214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158</v>
      </c>
      <c r="AT255" s="217" t="s">
        <v>153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449</v>
      </c>
    </row>
    <row r="256" s="2" customFormat="1">
      <c r="A256" s="40"/>
      <c r="B256" s="41"/>
      <c r="C256" s="42"/>
      <c r="D256" s="219" t="s">
        <v>159</v>
      </c>
      <c r="E256" s="42"/>
      <c r="F256" s="220" t="s">
        <v>754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159</v>
      </c>
      <c r="AU256" s="19" t="s">
        <v>79</v>
      </c>
    </row>
    <row r="257" s="2" customFormat="1" ht="16.5" customHeight="1">
      <c r="A257" s="40"/>
      <c r="B257" s="41"/>
      <c r="C257" s="228" t="s">
        <v>341</v>
      </c>
      <c r="D257" s="228" t="s">
        <v>254</v>
      </c>
      <c r="E257" s="229" t="s">
        <v>755</v>
      </c>
      <c r="F257" s="230" t="s">
        <v>756</v>
      </c>
      <c r="G257" s="231" t="s">
        <v>319</v>
      </c>
      <c r="H257" s="232">
        <v>33.799999999999997</v>
      </c>
      <c r="I257" s="233"/>
      <c r="J257" s="234">
        <f>ROUND(I257*H257,2)</f>
        <v>0</v>
      </c>
      <c r="K257" s="230" t="s">
        <v>157</v>
      </c>
      <c r="L257" s="235"/>
      <c r="M257" s="236" t="s">
        <v>19</v>
      </c>
      <c r="N257" s="237" t="s">
        <v>40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171</v>
      </c>
      <c r="AT257" s="217" t="s">
        <v>254</v>
      </c>
      <c r="AU257" s="217" t="s">
        <v>79</v>
      </c>
      <c r="AY257" s="19" t="s">
        <v>150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77</v>
      </c>
      <c r="BK257" s="218">
        <f>ROUND(I257*H257,2)</f>
        <v>0</v>
      </c>
      <c r="BL257" s="19" t="s">
        <v>158</v>
      </c>
      <c r="BM257" s="217" t="s">
        <v>453</v>
      </c>
    </row>
    <row r="258" s="13" customFormat="1">
      <c r="A258" s="13"/>
      <c r="B258" s="242"/>
      <c r="C258" s="243"/>
      <c r="D258" s="244" t="s">
        <v>593</v>
      </c>
      <c r="E258" s="245" t="s">
        <v>19</v>
      </c>
      <c r="F258" s="246" t="s">
        <v>757</v>
      </c>
      <c r="G258" s="243"/>
      <c r="H258" s="247">
        <v>33.799999999999997</v>
      </c>
      <c r="I258" s="248"/>
      <c r="J258" s="243"/>
      <c r="K258" s="243"/>
      <c r="L258" s="249"/>
      <c r="M258" s="250"/>
      <c r="N258" s="251"/>
      <c r="O258" s="251"/>
      <c r="P258" s="251"/>
      <c r="Q258" s="251"/>
      <c r="R258" s="251"/>
      <c r="S258" s="251"/>
      <c r="T258" s="25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3" t="s">
        <v>593</v>
      </c>
      <c r="AU258" s="253" t="s">
        <v>79</v>
      </c>
      <c r="AV258" s="13" t="s">
        <v>79</v>
      </c>
      <c r="AW258" s="13" t="s">
        <v>31</v>
      </c>
      <c r="AX258" s="13" t="s">
        <v>69</v>
      </c>
      <c r="AY258" s="253" t="s">
        <v>150</v>
      </c>
    </row>
    <row r="259" s="14" customFormat="1">
      <c r="A259" s="14"/>
      <c r="B259" s="254"/>
      <c r="C259" s="255"/>
      <c r="D259" s="244" t="s">
        <v>593</v>
      </c>
      <c r="E259" s="256" t="s">
        <v>19</v>
      </c>
      <c r="F259" s="257" t="s">
        <v>595</v>
      </c>
      <c r="G259" s="255"/>
      <c r="H259" s="258">
        <v>33.799999999999997</v>
      </c>
      <c r="I259" s="259"/>
      <c r="J259" s="255"/>
      <c r="K259" s="255"/>
      <c r="L259" s="260"/>
      <c r="M259" s="261"/>
      <c r="N259" s="262"/>
      <c r="O259" s="262"/>
      <c r="P259" s="262"/>
      <c r="Q259" s="262"/>
      <c r="R259" s="262"/>
      <c r="S259" s="262"/>
      <c r="T259" s="263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4" t="s">
        <v>593</v>
      </c>
      <c r="AU259" s="264" t="s">
        <v>79</v>
      </c>
      <c r="AV259" s="14" t="s">
        <v>158</v>
      </c>
      <c r="AW259" s="14" t="s">
        <v>31</v>
      </c>
      <c r="AX259" s="14" t="s">
        <v>77</v>
      </c>
      <c r="AY259" s="264" t="s">
        <v>150</v>
      </c>
    </row>
    <row r="260" s="2" customFormat="1" ht="33" customHeight="1">
      <c r="A260" s="40"/>
      <c r="B260" s="41"/>
      <c r="C260" s="206" t="s">
        <v>450</v>
      </c>
      <c r="D260" s="206" t="s">
        <v>153</v>
      </c>
      <c r="E260" s="207" t="s">
        <v>758</v>
      </c>
      <c r="F260" s="208" t="s">
        <v>759</v>
      </c>
      <c r="G260" s="209" t="s">
        <v>380</v>
      </c>
      <c r="H260" s="210">
        <v>1690</v>
      </c>
      <c r="I260" s="211"/>
      <c r="J260" s="212">
        <f>ROUND(I260*H260,2)</f>
        <v>0</v>
      </c>
      <c r="K260" s="208" t="s">
        <v>157</v>
      </c>
      <c r="L260" s="46"/>
      <c r="M260" s="213" t="s">
        <v>19</v>
      </c>
      <c r="N260" s="214" t="s">
        <v>40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158</v>
      </c>
      <c r="AT260" s="217" t="s">
        <v>153</v>
      </c>
      <c r="AU260" s="217" t="s">
        <v>79</v>
      </c>
      <c r="AY260" s="19" t="s">
        <v>150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77</v>
      </c>
      <c r="BK260" s="218">
        <f>ROUND(I260*H260,2)</f>
        <v>0</v>
      </c>
      <c r="BL260" s="19" t="s">
        <v>158</v>
      </c>
      <c r="BM260" s="217" t="s">
        <v>456</v>
      </c>
    </row>
    <row r="261" s="2" customFormat="1">
      <c r="A261" s="40"/>
      <c r="B261" s="41"/>
      <c r="C261" s="42"/>
      <c r="D261" s="219" t="s">
        <v>159</v>
      </c>
      <c r="E261" s="42"/>
      <c r="F261" s="220" t="s">
        <v>760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159</v>
      </c>
      <c r="AU261" s="19" t="s">
        <v>79</v>
      </c>
    </row>
    <row r="262" s="2" customFormat="1" ht="33" customHeight="1">
      <c r="A262" s="40"/>
      <c r="B262" s="41"/>
      <c r="C262" s="206" t="s">
        <v>345</v>
      </c>
      <c r="D262" s="206" t="s">
        <v>153</v>
      </c>
      <c r="E262" s="207" t="s">
        <v>761</v>
      </c>
      <c r="F262" s="208" t="s">
        <v>762</v>
      </c>
      <c r="G262" s="209" t="s">
        <v>380</v>
      </c>
      <c r="H262" s="210">
        <v>2680</v>
      </c>
      <c r="I262" s="211"/>
      <c r="J262" s="212">
        <f>ROUND(I262*H262,2)</f>
        <v>0</v>
      </c>
      <c r="K262" s="208" t="s">
        <v>157</v>
      </c>
      <c r="L262" s="46"/>
      <c r="M262" s="213" t="s">
        <v>19</v>
      </c>
      <c r="N262" s="214" t="s">
        <v>40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158</v>
      </c>
      <c r="AT262" s="217" t="s">
        <v>153</v>
      </c>
      <c r="AU262" s="217" t="s">
        <v>79</v>
      </c>
      <c r="AY262" s="19" t="s">
        <v>150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158</v>
      </c>
      <c r="BM262" s="217" t="s">
        <v>459</v>
      </c>
    </row>
    <row r="263" s="2" customFormat="1">
      <c r="A263" s="40"/>
      <c r="B263" s="41"/>
      <c r="C263" s="42"/>
      <c r="D263" s="219" t="s">
        <v>159</v>
      </c>
      <c r="E263" s="42"/>
      <c r="F263" s="220" t="s">
        <v>763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159</v>
      </c>
      <c r="AU263" s="19" t="s">
        <v>79</v>
      </c>
    </row>
    <row r="264" s="13" customFormat="1">
      <c r="A264" s="13"/>
      <c r="B264" s="242"/>
      <c r="C264" s="243"/>
      <c r="D264" s="244" t="s">
        <v>593</v>
      </c>
      <c r="E264" s="245" t="s">
        <v>19</v>
      </c>
      <c r="F264" s="246" t="s">
        <v>764</v>
      </c>
      <c r="G264" s="243"/>
      <c r="H264" s="247">
        <v>2680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593</v>
      </c>
      <c r="AU264" s="253" t="s">
        <v>79</v>
      </c>
      <c r="AV264" s="13" t="s">
        <v>79</v>
      </c>
      <c r="AW264" s="13" t="s">
        <v>31</v>
      </c>
      <c r="AX264" s="13" t="s">
        <v>69</v>
      </c>
      <c r="AY264" s="253" t="s">
        <v>150</v>
      </c>
    </row>
    <row r="265" s="14" customFormat="1">
      <c r="A265" s="14"/>
      <c r="B265" s="254"/>
      <c r="C265" s="255"/>
      <c r="D265" s="244" t="s">
        <v>593</v>
      </c>
      <c r="E265" s="256" t="s">
        <v>19</v>
      </c>
      <c r="F265" s="257" t="s">
        <v>595</v>
      </c>
      <c r="G265" s="255"/>
      <c r="H265" s="258">
        <v>2680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593</v>
      </c>
      <c r="AU265" s="264" t="s">
        <v>79</v>
      </c>
      <c r="AV265" s="14" t="s">
        <v>158</v>
      </c>
      <c r="AW265" s="14" t="s">
        <v>31</v>
      </c>
      <c r="AX265" s="14" t="s">
        <v>77</v>
      </c>
      <c r="AY265" s="264" t="s">
        <v>150</v>
      </c>
    </row>
    <row r="266" s="2" customFormat="1" ht="49.05" customHeight="1">
      <c r="A266" s="40"/>
      <c r="B266" s="41"/>
      <c r="C266" s="206" t="s">
        <v>457</v>
      </c>
      <c r="D266" s="206" t="s">
        <v>153</v>
      </c>
      <c r="E266" s="207" t="s">
        <v>765</v>
      </c>
      <c r="F266" s="208" t="s">
        <v>766</v>
      </c>
      <c r="G266" s="209" t="s">
        <v>380</v>
      </c>
      <c r="H266" s="210">
        <v>370</v>
      </c>
      <c r="I266" s="211"/>
      <c r="J266" s="212">
        <f>ROUND(I266*H266,2)</f>
        <v>0</v>
      </c>
      <c r="K266" s="208" t="s">
        <v>157</v>
      </c>
      <c r="L266" s="46"/>
      <c r="M266" s="213" t="s">
        <v>19</v>
      </c>
      <c r="N266" s="214" t="s">
        <v>40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158</v>
      </c>
      <c r="AT266" s="217" t="s">
        <v>153</v>
      </c>
      <c r="AU266" s="217" t="s">
        <v>79</v>
      </c>
      <c r="AY266" s="19" t="s">
        <v>150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77</v>
      </c>
      <c r="BK266" s="218">
        <f>ROUND(I266*H266,2)</f>
        <v>0</v>
      </c>
      <c r="BL266" s="19" t="s">
        <v>158</v>
      </c>
      <c r="BM266" s="217" t="s">
        <v>462</v>
      </c>
    </row>
    <row r="267" s="2" customFormat="1">
      <c r="A267" s="40"/>
      <c r="B267" s="41"/>
      <c r="C267" s="42"/>
      <c r="D267" s="219" t="s">
        <v>159</v>
      </c>
      <c r="E267" s="42"/>
      <c r="F267" s="220" t="s">
        <v>767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159</v>
      </c>
      <c r="AU267" s="19" t="s">
        <v>79</v>
      </c>
    </row>
    <row r="268" s="2" customFormat="1" ht="21.75" customHeight="1">
      <c r="A268" s="40"/>
      <c r="B268" s="41"/>
      <c r="C268" s="206" t="s">
        <v>349</v>
      </c>
      <c r="D268" s="206" t="s">
        <v>153</v>
      </c>
      <c r="E268" s="207" t="s">
        <v>768</v>
      </c>
      <c r="F268" s="208" t="s">
        <v>769</v>
      </c>
      <c r="G268" s="209" t="s">
        <v>375</v>
      </c>
      <c r="H268" s="210">
        <v>101.40000000000001</v>
      </c>
      <c r="I268" s="211"/>
      <c r="J268" s="212">
        <f>ROUND(I268*H268,2)</f>
        <v>0</v>
      </c>
      <c r="K268" s="208" t="s">
        <v>157</v>
      </c>
      <c r="L268" s="46"/>
      <c r="M268" s="213" t="s">
        <v>19</v>
      </c>
      <c r="N268" s="214" t="s">
        <v>40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158</v>
      </c>
      <c r="AT268" s="217" t="s">
        <v>153</v>
      </c>
      <c r="AU268" s="217" t="s">
        <v>79</v>
      </c>
      <c r="AY268" s="19" t="s">
        <v>150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77</v>
      </c>
      <c r="BK268" s="218">
        <f>ROUND(I268*H268,2)</f>
        <v>0</v>
      </c>
      <c r="BL268" s="19" t="s">
        <v>158</v>
      </c>
      <c r="BM268" s="217" t="s">
        <v>466</v>
      </c>
    </row>
    <row r="269" s="2" customFormat="1">
      <c r="A269" s="40"/>
      <c r="B269" s="41"/>
      <c r="C269" s="42"/>
      <c r="D269" s="219" t="s">
        <v>159</v>
      </c>
      <c r="E269" s="42"/>
      <c r="F269" s="220" t="s">
        <v>770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159</v>
      </c>
      <c r="AU269" s="19" t="s">
        <v>79</v>
      </c>
    </row>
    <row r="270" s="2" customFormat="1" ht="21.75" customHeight="1">
      <c r="A270" s="40"/>
      <c r="B270" s="41"/>
      <c r="C270" s="206" t="s">
        <v>463</v>
      </c>
      <c r="D270" s="206" t="s">
        <v>153</v>
      </c>
      <c r="E270" s="207" t="s">
        <v>771</v>
      </c>
      <c r="F270" s="208" t="s">
        <v>772</v>
      </c>
      <c r="G270" s="209" t="s">
        <v>375</v>
      </c>
      <c r="H270" s="210">
        <v>101.40000000000001</v>
      </c>
      <c r="I270" s="211"/>
      <c r="J270" s="212">
        <f>ROUND(I270*H270,2)</f>
        <v>0</v>
      </c>
      <c r="K270" s="208" t="s">
        <v>157</v>
      </c>
      <c r="L270" s="46"/>
      <c r="M270" s="213" t="s">
        <v>19</v>
      </c>
      <c r="N270" s="214" t="s">
        <v>40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158</v>
      </c>
      <c r="AT270" s="217" t="s">
        <v>153</v>
      </c>
      <c r="AU270" s="217" t="s">
        <v>79</v>
      </c>
      <c r="AY270" s="19" t="s">
        <v>150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77</v>
      </c>
      <c r="BK270" s="218">
        <f>ROUND(I270*H270,2)</f>
        <v>0</v>
      </c>
      <c r="BL270" s="19" t="s">
        <v>158</v>
      </c>
      <c r="BM270" s="217" t="s">
        <v>469</v>
      </c>
    </row>
    <row r="271" s="2" customFormat="1">
      <c r="A271" s="40"/>
      <c r="B271" s="41"/>
      <c r="C271" s="42"/>
      <c r="D271" s="219" t="s">
        <v>159</v>
      </c>
      <c r="E271" s="42"/>
      <c r="F271" s="220" t="s">
        <v>773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159</v>
      </c>
      <c r="AU271" s="19" t="s">
        <v>79</v>
      </c>
    </row>
    <row r="272" s="2" customFormat="1" ht="24.15" customHeight="1">
      <c r="A272" s="40"/>
      <c r="B272" s="41"/>
      <c r="C272" s="206" t="s">
        <v>352</v>
      </c>
      <c r="D272" s="206" t="s">
        <v>153</v>
      </c>
      <c r="E272" s="207" t="s">
        <v>774</v>
      </c>
      <c r="F272" s="208" t="s">
        <v>775</v>
      </c>
      <c r="G272" s="209" t="s">
        <v>375</v>
      </c>
      <c r="H272" s="210">
        <v>405.60000000000002</v>
      </c>
      <c r="I272" s="211"/>
      <c r="J272" s="212">
        <f>ROUND(I272*H272,2)</f>
        <v>0</v>
      </c>
      <c r="K272" s="208" t="s">
        <v>157</v>
      </c>
      <c r="L272" s="46"/>
      <c r="M272" s="213" t="s">
        <v>19</v>
      </c>
      <c r="N272" s="214" t="s">
        <v>40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158</v>
      </c>
      <c r="AT272" s="217" t="s">
        <v>153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473</v>
      </c>
    </row>
    <row r="273" s="2" customFormat="1">
      <c r="A273" s="40"/>
      <c r="B273" s="41"/>
      <c r="C273" s="42"/>
      <c r="D273" s="219" t="s">
        <v>159</v>
      </c>
      <c r="E273" s="42"/>
      <c r="F273" s="220" t="s">
        <v>776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159</v>
      </c>
      <c r="AU273" s="19" t="s">
        <v>79</v>
      </c>
    </row>
    <row r="274" s="15" customFormat="1">
      <c r="A274" s="15"/>
      <c r="B274" s="265"/>
      <c r="C274" s="266"/>
      <c r="D274" s="244" t="s">
        <v>593</v>
      </c>
      <c r="E274" s="267" t="s">
        <v>19</v>
      </c>
      <c r="F274" s="268" t="s">
        <v>777</v>
      </c>
      <c r="G274" s="266"/>
      <c r="H274" s="267" t="s">
        <v>19</v>
      </c>
      <c r="I274" s="269"/>
      <c r="J274" s="266"/>
      <c r="K274" s="266"/>
      <c r="L274" s="270"/>
      <c r="M274" s="271"/>
      <c r="N274" s="272"/>
      <c r="O274" s="272"/>
      <c r="P274" s="272"/>
      <c r="Q274" s="272"/>
      <c r="R274" s="272"/>
      <c r="S274" s="272"/>
      <c r="T274" s="273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4" t="s">
        <v>593</v>
      </c>
      <c r="AU274" s="274" t="s">
        <v>79</v>
      </c>
      <c r="AV274" s="15" t="s">
        <v>77</v>
      </c>
      <c r="AW274" s="15" t="s">
        <v>31</v>
      </c>
      <c r="AX274" s="15" t="s">
        <v>69</v>
      </c>
      <c r="AY274" s="274" t="s">
        <v>150</v>
      </c>
    </row>
    <row r="275" s="13" customFormat="1">
      <c r="A275" s="13"/>
      <c r="B275" s="242"/>
      <c r="C275" s="243"/>
      <c r="D275" s="244" t="s">
        <v>593</v>
      </c>
      <c r="E275" s="245" t="s">
        <v>19</v>
      </c>
      <c r="F275" s="246" t="s">
        <v>778</v>
      </c>
      <c r="G275" s="243"/>
      <c r="H275" s="247">
        <v>405.60000000000002</v>
      </c>
      <c r="I275" s="248"/>
      <c r="J275" s="243"/>
      <c r="K275" s="243"/>
      <c r="L275" s="249"/>
      <c r="M275" s="250"/>
      <c r="N275" s="251"/>
      <c r="O275" s="251"/>
      <c r="P275" s="251"/>
      <c r="Q275" s="251"/>
      <c r="R275" s="251"/>
      <c r="S275" s="251"/>
      <c r="T275" s="25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3" t="s">
        <v>593</v>
      </c>
      <c r="AU275" s="253" t="s">
        <v>79</v>
      </c>
      <c r="AV275" s="13" t="s">
        <v>79</v>
      </c>
      <c r="AW275" s="13" t="s">
        <v>31</v>
      </c>
      <c r="AX275" s="13" t="s">
        <v>69</v>
      </c>
      <c r="AY275" s="253" t="s">
        <v>150</v>
      </c>
    </row>
    <row r="276" s="14" customFormat="1">
      <c r="A276" s="14"/>
      <c r="B276" s="254"/>
      <c r="C276" s="255"/>
      <c r="D276" s="244" t="s">
        <v>593</v>
      </c>
      <c r="E276" s="256" t="s">
        <v>19</v>
      </c>
      <c r="F276" s="257" t="s">
        <v>595</v>
      </c>
      <c r="G276" s="255"/>
      <c r="H276" s="258">
        <v>405.60000000000002</v>
      </c>
      <c r="I276" s="259"/>
      <c r="J276" s="255"/>
      <c r="K276" s="255"/>
      <c r="L276" s="260"/>
      <c r="M276" s="261"/>
      <c r="N276" s="262"/>
      <c r="O276" s="262"/>
      <c r="P276" s="262"/>
      <c r="Q276" s="262"/>
      <c r="R276" s="262"/>
      <c r="S276" s="262"/>
      <c r="T276" s="263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4" t="s">
        <v>593</v>
      </c>
      <c r="AU276" s="264" t="s">
        <v>79</v>
      </c>
      <c r="AV276" s="14" t="s">
        <v>158</v>
      </c>
      <c r="AW276" s="14" t="s">
        <v>31</v>
      </c>
      <c r="AX276" s="14" t="s">
        <v>77</v>
      </c>
      <c r="AY276" s="264" t="s">
        <v>150</v>
      </c>
    </row>
    <row r="277" s="12" customFormat="1" ht="22.8" customHeight="1">
      <c r="A277" s="12"/>
      <c r="B277" s="190"/>
      <c r="C277" s="191"/>
      <c r="D277" s="192" t="s">
        <v>68</v>
      </c>
      <c r="E277" s="204" t="s">
        <v>79</v>
      </c>
      <c r="F277" s="204" t="s">
        <v>779</v>
      </c>
      <c r="G277" s="191"/>
      <c r="H277" s="191"/>
      <c r="I277" s="194"/>
      <c r="J277" s="205">
        <f>BK277</f>
        <v>0</v>
      </c>
      <c r="K277" s="191"/>
      <c r="L277" s="196"/>
      <c r="M277" s="197"/>
      <c r="N277" s="198"/>
      <c r="O277" s="198"/>
      <c r="P277" s="199">
        <f>SUM(P278:P288)</f>
        <v>0</v>
      </c>
      <c r="Q277" s="198"/>
      <c r="R277" s="199">
        <f>SUM(R278:R288)</f>
        <v>105.13152000000001</v>
      </c>
      <c r="S277" s="198"/>
      <c r="T277" s="200">
        <f>SUM(T278:T288)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1" t="s">
        <v>77</v>
      </c>
      <c r="AT277" s="202" t="s">
        <v>68</v>
      </c>
      <c r="AU277" s="202" t="s">
        <v>77</v>
      </c>
      <c r="AY277" s="201" t="s">
        <v>150</v>
      </c>
      <c r="BK277" s="203">
        <f>SUM(BK278:BK288)</f>
        <v>0</v>
      </c>
    </row>
    <row r="278" s="2" customFormat="1" ht="55.5" customHeight="1">
      <c r="A278" s="40"/>
      <c r="B278" s="41"/>
      <c r="C278" s="206" t="s">
        <v>470</v>
      </c>
      <c r="D278" s="206" t="s">
        <v>153</v>
      </c>
      <c r="E278" s="207" t="s">
        <v>780</v>
      </c>
      <c r="F278" s="208" t="s">
        <v>781</v>
      </c>
      <c r="G278" s="209" t="s">
        <v>380</v>
      </c>
      <c r="H278" s="210">
        <v>883.20000000000005</v>
      </c>
      <c r="I278" s="211"/>
      <c r="J278" s="212">
        <f>ROUND(I278*H278,2)</f>
        <v>0</v>
      </c>
      <c r="K278" s="208" t="s">
        <v>157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158</v>
      </c>
      <c r="AT278" s="217" t="s">
        <v>153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782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783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79</v>
      </c>
    </row>
    <row r="280" s="13" customFormat="1">
      <c r="A280" s="13"/>
      <c r="B280" s="242"/>
      <c r="C280" s="243"/>
      <c r="D280" s="244" t="s">
        <v>593</v>
      </c>
      <c r="E280" s="245" t="s">
        <v>19</v>
      </c>
      <c r="F280" s="246" t="s">
        <v>784</v>
      </c>
      <c r="G280" s="243"/>
      <c r="H280" s="247">
        <v>883.20000000000005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593</v>
      </c>
      <c r="AU280" s="253" t="s">
        <v>79</v>
      </c>
      <c r="AV280" s="13" t="s">
        <v>79</v>
      </c>
      <c r="AW280" s="13" t="s">
        <v>31</v>
      </c>
      <c r="AX280" s="13" t="s">
        <v>69</v>
      </c>
      <c r="AY280" s="253" t="s">
        <v>150</v>
      </c>
    </row>
    <row r="281" s="14" customFormat="1">
      <c r="A281" s="14"/>
      <c r="B281" s="254"/>
      <c r="C281" s="255"/>
      <c r="D281" s="244" t="s">
        <v>593</v>
      </c>
      <c r="E281" s="256" t="s">
        <v>19</v>
      </c>
      <c r="F281" s="257" t="s">
        <v>595</v>
      </c>
      <c r="G281" s="255"/>
      <c r="H281" s="258">
        <v>883.20000000000005</v>
      </c>
      <c r="I281" s="259"/>
      <c r="J281" s="255"/>
      <c r="K281" s="255"/>
      <c r="L281" s="260"/>
      <c r="M281" s="261"/>
      <c r="N281" s="262"/>
      <c r="O281" s="262"/>
      <c r="P281" s="262"/>
      <c r="Q281" s="262"/>
      <c r="R281" s="262"/>
      <c r="S281" s="262"/>
      <c r="T281" s="26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4" t="s">
        <v>593</v>
      </c>
      <c r="AU281" s="264" t="s">
        <v>79</v>
      </c>
      <c r="AV281" s="14" t="s">
        <v>158</v>
      </c>
      <c r="AW281" s="14" t="s">
        <v>31</v>
      </c>
      <c r="AX281" s="14" t="s">
        <v>77</v>
      </c>
      <c r="AY281" s="264" t="s">
        <v>150</v>
      </c>
    </row>
    <row r="282" s="2" customFormat="1" ht="24.15" customHeight="1">
      <c r="A282" s="40"/>
      <c r="B282" s="41"/>
      <c r="C282" s="228" t="s">
        <v>358</v>
      </c>
      <c r="D282" s="228" t="s">
        <v>254</v>
      </c>
      <c r="E282" s="229" t="s">
        <v>785</v>
      </c>
      <c r="F282" s="230" t="s">
        <v>786</v>
      </c>
      <c r="G282" s="231" t="s">
        <v>380</v>
      </c>
      <c r="H282" s="232">
        <v>1046.1500000000001</v>
      </c>
      <c r="I282" s="233"/>
      <c r="J282" s="234">
        <f>ROUND(I282*H282,2)</f>
        <v>0</v>
      </c>
      <c r="K282" s="230" t="s">
        <v>157</v>
      </c>
      <c r="L282" s="235"/>
      <c r="M282" s="236" t="s">
        <v>19</v>
      </c>
      <c r="N282" s="237" t="s">
        <v>40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171</v>
      </c>
      <c r="AT282" s="217" t="s">
        <v>254</v>
      </c>
      <c r="AU282" s="217" t="s">
        <v>79</v>
      </c>
      <c r="AY282" s="19" t="s">
        <v>150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77</v>
      </c>
      <c r="BK282" s="218">
        <f>ROUND(I282*H282,2)</f>
        <v>0</v>
      </c>
      <c r="BL282" s="19" t="s">
        <v>158</v>
      </c>
      <c r="BM282" s="217" t="s">
        <v>787</v>
      </c>
    </row>
    <row r="283" s="13" customFormat="1">
      <c r="A283" s="13"/>
      <c r="B283" s="242"/>
      <c r="C283" s="243"/>
      <c r="D283" s="244" t="s">
        <v>593</v>
      </c>
      <c r="E283" s="245" t="s">
        <v>19</v>
      </c>
      <c r="F283" s="246" t="s">
        <v>788</v>
      </c>
      <c r="G283" s="243"/>
      <c r="H283" s="247">
        <v>1046.1500000000001</v>
      </c>
      <c r="I283" s="248"/>
      <c r="J283" s="243"/>
      <c r="K283" s="243"/>
      <c r="L283" s="249"/>
      <c r="M283" s="250"/>
      <c r="N283" s="251"/>
      <c r="O283" s="251"/>
      <c r="P283" s="251"/>
      <c r="Q283" s="251"/>
      <c r="R283" s="251"/>
      <c r="S283" s="251"/>
      <c r="T283" s="25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3" t="s">
        <v>593</v>
      </c>
      <c r="AU283" s="253" t="s">
        <v>79</v>
      </c>
      <c r="AV283" s="13" t="s">
        <v>79</v>
      </c>
      <c r="AW283" s="13" t="s">
        <v>31</v>
      </c>
      <c r="AX283" s="13" t="s">
        <v>69</v>
      </c>
      <c r="AY283" s="253" t="s">
        <v>150</v>
      </c>
    </row>
    <row r="284" s="14" customFormat="1">
      <c r="A284" s="14"/>
      <c r="B284" s="254"/>
      <c r="C284" s="255"/>
      <c r="D284" s="244" t="s">
        <v>593</v>
      </c>
      <c r="E284" s="256" t="s">
        <v>19</v>
      </c>
      <c r="F284" s="257" t="s">
        <v>595</v>
      </c>
      <c r="G284" s="255"/>
      <c r="H284" s="258">
        <v>1046.1500000000001</v>
      </c>
      <c r="I284" s="259"/>
      <c r="J284" s="255"/>
      <c r="K284" s="255"/>
      <c r="L284" s="260"/>
      <c r="M284" s="261"/>
      <c r="N284" s="262"/>
      <c r="O284" s="262"/>
      <c r="P284" s="262"/>
      <c r="Q284" s="262"/>
      <c r="R284" s="262"/>
      <c r="S284" s="262"/>
      <c r="T284" s="26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4" t="s">
        <v>593</v>
      </c>
      <c r="AU284" s="264" t="s">
        <v>79</v>
      </c>
      <c r="AV284" s="14" t="s">
        <v>158</v>
      </c>
      <c r="AW284" s="14" t="s">
        <v>31</v>
      </c>
      <c r="AX284" s="14" t="s">
        <v>77</v>
      </c>
      <c r="AY284" s="264" t="s">
        <v>150</v>
      </c>
    </row>
    <row r="285" s="2" customFormat="1" ht="55.5" customHeight="1">
      <c r="A285" s="40"/>
      <c r="B285" s="41"/>
      <c r="C285" s="206" t="s">
        <v>789</v>
      </c>
      <c r="D285" s="206" t="s">
        <v>153</v>
      </c>
      <c r="E285" s="207" t="s">
        <v>790</v>
      </c>
      <c r="F285" s="208" t="s">
        <v>791</v>
      </c>
      <c r="G285" s="209" t="s">
        <v>310</v>
      </c>
      <c r="H285" s="210">
        <v>384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40</v>
      </c>
      <c r="O285" s="86"/>
      <c r="P285" s="215">
        <f>O285*H285</f>
        <v>0</v>
      </c>
      <c r="Q285" s="215">
        <v>0.27378000000000002</v>
      </c>
      <c r="R285" s="215">
        <f>Q285*H285</f>
        <v>105.13152000000001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158</v>
      </c>
      <c r="AT285" s="217" t="s">
        <v>153</v>
      </c>
      <c r="AU285" s="217" t="s">
        <v>79</v>
      </c>
      <c r="AY285" s="19" t="s">
        <v>150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77</v>
      </c>
      <c r="BK285" s="218">
        <f>ROUND(I285*H285,2)</f>
        <v>0</v>
      </c>
      <c r="BL285" s="19" t="s">
        <v>158</v>
      </c>
      <c r="BM285" s="217" t="s">
        <v>792</v>
      </c>
    </row>
    <row r="286" s="2" customFormat="1">
      <c r="A286" s="40"/>
      <c r="B286" s="41"/>
      <c r="C286" s="42"/>
      <c r="D286" s="219" t="s">
        <v>159</v>
      </c>
      <c r="E286" s="42"/>
      <c r="F286" s="220" t="s">
        <v>793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159</v>
      </c>
      <c r="AU286" s="19" t="s">
        <v>79</v>
      </c>
    </row>
    <row r="287" s="13" customFormat="1">
      <c r="A287" s="13"/>
      <c r="B287" s="242"/>
      <c r="C287" s="243"/>
      <c r="D287" s="244" t="s">
        <v>593</v>
      </c>
      <c r="E287" s="245" t="s">
        <v>19</v>
      </c>
      <c r="F287" s="246" t="s">
        <v>794</v>
      </c>
      <c r="G287" s="243"/>
      <c r="H287" s="247">
        <v>384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593</v>
      </c>
      <c r="AU287" s="253" t="s">
        <v>79</v>
      </c>
      <c r="AV287" s="13" t="s">
        <v>79</v>
      </c>
      <c r="AW287" s="13" t="s">
        <v>31</v>
      </c>
      <c r="AX287" s="13" t="s">
        <v>69</v>
      </c>
      <c r="AY287" s="253" t="s">
        <v>150</v>
      </c>
    </row>
    <row r="288" s="14" customFormat="1">
      <c r="A288" s="14"/>
      <c r="B288" s="254"/>
      <c r="C288" s="255"/>
      <c r="D288" s="244" t="s">
        <v>593</v>
      </c>
      <c r="E288" s="256" t="s">
        <v>19</v>
      </c>
      <c r="F288" s="257" t="s">
        <v>595</v>
      </c>
      <c r="G288" s="255"/>
      <c r="H288" s="258">
        <v>384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593</v>
      </c>
      <c r="AU288" s="264" t="s">
        <v>79</v>
      </c>
      <c r="AV288" s="14" t="s">
        <v>158</v>
      </c>
      <c r="AW288" s="14" t="s">
        <v>31</v>
      </c>
      <c r="AX288" s="14" t="s">
        <v>77</v>
      </c>
      <c r="AY288" s="264" t="s">
        <v>150</v>
      </c>
    </row>
    <row r="289" s="12" customFormat="1" ht="22.8" customHeight="1">
      <c r="A289" s="12"/>
      <c r="B289" s="190"/>
      <c r="C289" s="191"/>
      <c r="D289" s="192" t="s">
        <v>68</v>
      </c>
      <c r="E289" s="204" t="s">
        <v>164</v>
      </c>
      <c r="F289" s="204" t="s">
        <v>795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SUM(P290:P302)</f>
        <v>0</v>
      </c>
      <c r="Q289" s="198"/>
      <c r="R289" s="199">
        <f>SUM(R290:R302)</f>
        <v>0</v>
      </c>
      <c r="S289" s="198"/>
      <c r="T289" s="200">
        <f>SUM(T290:T302)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77</v>
      </c>
      <c r="AT289" s="202" t="s">
        <v>68</v>
      </c>
      <c r="AU289" s="202" t="s">
        <v>77</v>
      </c>
      <c r="AY289" s="201" t="s">
        <v>150</v>
      </c>
      <c r="BK289" s="203">
        <f>SUM(BK290:BK302)</f>
        <v>0</v>
      </c>
    </row>
    <row r="290" s="2" customFormat="1" ht="44.25" customHeight="1">
      <c r="A290" s="40"/>
      <c r="B290" s="41"/>
      <c r="C290" s="206" t="s">
        <v>362</v>
      </c>
      <c r="D290" s="206" t="s">
        <v>153</v>
      </c>
      <c r="E290" s="207" t="s">
        <v>796</v>
      </c>
      <c r="F290" s="208" t="s">
        <v>797</v>
      </c>
      <c r="G290" s="209" t="s">
        <v>252</v>
      </c>
      <c r="H290" s="210">
        <v>6</v>
      </c>
      <c r="I290" s="211"/>
      <c r="J290" s="212">
        <f>ROUND(I290*H290,2)</f>
        <v>0</v>
      </c>
      <c r="K290" s="208" t="s">
        <v>157</v>
      </c>
      <c r="L290" s="46"/>
      <c r="M290" s="213" t="s">
        <v>19</v>
      </c>
      <c r="N290" s="214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158</v>
      </c>
      <c r="AT290" s="217" t="s">
        <v>153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798</v>
      </c>
    </row>
    <row r="291" s="2" customFormat="1">
      <c r="A291" s="40"/>
      <c r="B291" s="41"/>
      <c r="C291" s="42"/>
      <c r="D291" s="219" t="s">
        <v>159</v>
      </c>
      <c r="E291" s="42"/>
      <c r="F291" s="220" t="s">
        <v>799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159</v>
      </c>
      <c r="AU291" s="19" t="s">
        <v>79</v>
      </c>
    </row>
    <row r="292" s="2" customFormat="1" ht="37.8" customHeight="1">
      <c r="A292" s="40"/>
      <c r="B292" s="41"/>
      <c r="C292" s="228" t="s">
        <v>800</v>
      </c>
      <c r="D292" s="228" t="s">
        <v>254</v>
      </c>
      <c r="E292" s="229" t="s">
        <v>801</v>
      </c>
      <c r="F292" s="230" t="s">
        <v>802</v>
      </c>
      <c r="G292" s="231" t="s">
        <v>252</v>
      </c>
      <c r="H292" s="232">
        <v>6</v>
      </c>
      <c r="I292" s="233"/>
      <c r="J292" s="234">
        <f>ROUND(I292*H292,2)</f>
        <v>0</v>
      </c>
      <c r="K292" s="230" t="s">
        <v>157</v>
      </c>
      <c r="L292" s="235"/>
      <c r="M292" s="236" t="s">
        <v>19</v>
      </c>
      <c r="N292" s="237" t="s">
        <v>40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171</v>
      </c>
      <c r="AT292" s="217" t="s">
        <v>254</v>
      </c>
      <c r="AU292" s="217" t="s">
        <v>79</v>
      </c>
      <c r="AY292" s="19" t="s">
        <v>150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77</v>
      </c>
      <c r="BK292" s="218">
        <f>ROUND(I292*H292,2)</f>
        <v>0</v>
      </c>
      <c r="BL292" s="19" t="s">
        <v>158</v>
      </c>
      <c r="BM292" s="217" t="s">
        <v>803</v>
      </c>
    </row>
    <row r="293" s="2" customFormat="1" ht="24.15" customHeight="1">
      <c r="A293" s="40"/>
      <c r="B293" s="41"/>
      <c r="C293" s="228" t="s">
        <v>366</v>
      </c>
      <c r="D293" s="228" t="s">
        <v>254</v>
      </c>
      <c r="E293" s="229" t="s">
        <v>804</v>
      </c>
      <c r="F293" s="230" t="s">
        <v>805</v>
      </c>
      <c r="G293" s="231" t="s">
        <v>252</v>
      </c>
      <c r="H293" s="232">
        <v>2</v>
      </c>
      <c r="I293" s="233"/>
      <c r="J293" s="234">
        <f>ROUND(I293*H293,2)</f>
        <v>0</v>
      </c>
      <c r="K293" s="230" t="s">
        <v>157</v>
      </c>
      <c r="L293" s="235"/>
      <c r="M293" s="236" t="s">
        <v>19</v>
      </c>
      <c r="N293" s="237" t="s">
        <v>40</v>
      </c>
      <c r="O293" s="86"/>
      <c r="P293" s="215">
        <f>O293*H293</f>
        <v>0</v>
      </c>
      <c r="Q293" s="215">
        <v>0</v>
      </c>
      <c r="R293" s="215">
        <f>Q293*H293</f>
        <v>0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171</v>
      </c>
      <c r="AT293" s="217" t="s">
        <v>254</v>
      </c>
      <c r="AU293" s="217" t="s">
        <v>79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158</v>
      </c>
      <c r="BM293" s="217" t="s">
        <v>806</v>
      </c>
    </row>
    <row r="294" s="2" customFormat="1" ht="24.15" customHeight="1">
      <c r="A294" s="40"/>
      <c r="B294" s="41"/>
      <c r="C294" s="206" t="s">
        <v>807</v>
      </c>
      <c r="D294" s="206" t="s">
        <v>153</v>
      </c>
      <c r="E294" s="207" t="s">
        <v>808</v>
      </c>
      <c r="F294" s="208" t="s">
        <v>809</v>
      </c>
      <c r="G294" s="209" t="s">
        <v>310</v>
      </c>
      <c r="H294" s="210">
        <v>16</v>
      </c>
      <c r="I294" s="211"/>
      <c r="J294" s="212">
        <f>ROUND(I294*H294,2)</f>
        <v>0</v>
      </c>
      <c r="K294" s="208" t="s">
        <v>157</v>
      </c>
      <c r="L294" s="46"/>
      <c r="M294" s="213" t="s">
        <v>19</v>
      </c>
      <c r="N294" s="214" t="s">
        <v>40</v>
      </c>
      <c r="O294" s="86"/>
      <c r="P294" s="215">
        <f>O294*H294</f>
        <v>0</v>
      </c>
      <c r="Q294" s="215">
        <v>0</v>
      </c>
      <c r="R294" s="215">
        <f>Q294*H294</f>
        <v>0</v>
      </c>
      <c r="S294" s="215">
        <v>0</v>
      </c>
      <c r="T294" s="21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7" t="s">
        <v>158</v>
      </c>
      <c r="AT294" s="217" t="s">
        <v>153</v>
      </c>
      <c r="AU294" s="217" t="s">
        <v>79</v>
      </c>
      <c r="AY294" s="19" t="s">
        <v>150</v>
      </c>
      <c r="BE294" s="218">
        <f>IF(N294="základní",J294,0)</f>
        <v>0</v>
      </c>
      <c r="BF294" s="218">
        <f>IF(N294="snížená",J294,0)</f>
        <v>0</v>
      </c>
      <c r="BG294" s="218">
        <f>IF(N294="zákl. přenesená",J294,0)</f>
        <v>0</v>
      </c>
      <c r="BH294" s="218">
        <f>IF(N294="sníž. přenesená",J294,0)</f>
        <v>0</v>
      </c>
      <c r="BI294" s="218">
        <f>IF(N294="nulová",J294,0)</f>
        <v>0</v>
      </c>
      <c r="BJ294" s="19" t="s">
        <v>77</v>
      </c>
      <c r="BK294" s="218">
        <f>ROUND(I294*H294,2)</f>
        <v>0</v>
      </c>
      <c r="BL294" s="19" t="s">
        <v>158</v>
      </c>
      <c r="BM294" s="217" t="s">
        <v>810</v>
      </c>
    </row>
    <row r="295" s="2" customFormat="1">
      <c r="A295" s="40"/>
      <c r="B295" s="41"/>
      <c r="C295" s="42"/>
      <c r="D295" s="219" t="s">
        <v>159</v>
      </c>
      <c r="E295" s="42"/>
      <c r="F295" s="220" t="s">
        <v>811</v>
      </c>
      <c r="G295" s="42"/>
      <c r="H295" s="42"/>
      <c r="I295" s="221"/>
      <c r="J295" s="42"/>
      <c r="K295" s="42"/>
      <c r="L295" s="46"/>
      <c r="M295" s="222"/>
      <c r="N295" s="223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159</v>
      </c>
      <c r="AU295" s="19" t="s">
        <v>79</v>
      </c>
    </row>
    <row r="296" s="2" customFormat="1" ht="24.15" customHeight="1">
      <c r="A296" s="40"/>
      <c r="B296" s="41"/>
      <c r="C296" s="228" t="s">
        <v>259</v>
      </c>
      <c r="D296" s="228" t="s">
        <v>254</v>
      </c>
      <c r="E296" s="229" t="s">
        <v>812</v>
      </c>
      <c r="F296" s="230" t="s">
        <v>813</v>
      </c>
      <c r="G296" s="231" t="s">
        <v>310</v>
      </c>
      <c r="H296" s="232">
        <v>16.800000000000001</v>
      </c>
      <c r="I296" s="233"/>
      <c r="J296" s="234">
        <f>ROUND(I296*H296,2)</f>
        <v>0</v>
      </c>
      <c r="K296" s="230" t="s">
        <v>157</v>
      </c>
      <c r="L296" s="235"/>
      <c r="M296" s="236" t="s">
        <v>19</v>
      </c>
      <c r="N296" s="237" t="s">
        <v>40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171</v>
      </c>
      <c r="AT296" s="217" t="s">
        <v>254</v>
      </c>
      <c r="AU296" s="217" t="s">
        <v>79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77</v>
      </c>
      <c r="BK296" s="218">
        <f>ROUND(I296*H296,2)</f>
        <v>0</v>
      </c>
      <c r="BL296" s="19" t="s">
        <v>158</v>
      </c>
      <c r="BM296" s="217" t="s">
        <v>814</v>
      </c>
    </row>
    <row r="297" s="13" customFormat="1">
      <c r="A297" s="13"/>
      <c r="B297" s="242"/>
      <c r="C297" s="243"/>
      <c r="D297" s="244" t="s">
        <v>593</v>
      </c>
      <c r="E297" s="245" t="s">
        <v>19</v>
      </c>
      <c r="F297" s="246" t="s">
        <v>815</v>
      </c>
      <c r="G297" s="243"/>
      <c r="H297" s="247">
        <v>16.800000000000001</v>
      </c>
      <c r="I297" s="248"/>
      <c r="J297" s="243"/>
      <c r="K297" s="243"/>
      <c r="L297" s="249"/>
      <c r="M297" s="250"/>
      <c r="N297" s="251"/>
      <c r="O297" s="251"/>
      <c r="P297" s="251"/>
      <c r="Q297" s="251"/>
      <c r="R297" s="251"/>
      <c r="S297" s="251"/>
      <c r="T297" s="25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3" t="s">
        <v>593</v>
      </c>
      <c r="AU297" s="253" t="s">
        <v>79</v>
      </c>
      <c r="AV297" s="13" t="s">
        <v>79</v>
      </c>
      <c r="AW297" s="13" t="s">
        <v>31</v>
      </c>
      <c r="AX297" s="13" t="s">
        <v>69</v>
      </c>
      <c r="AY297" s="253" t="s">
        <v>150</v>
      </c>
    </row>
    <row r="298" s="14" customFormat="1">
      <c r="A298" s="14"/>
      <c r="B298" s="254"/>
      <c r="C298" s="255"/>
      <c r="D298" s="244" t="s">
        <v>593</v>
      </c>
      <c r="E298" s="256" t="s">
        <v>19</v>
      </c>
      <c r="F298" s="257" t="s">
        <v>595</v>
      </c>
      <c r="G298" s="255"/>
      <c r="H298" s="258">
        <v>16.800000000000001</v>
      </c>
      <c r="I298" s="259"/>
      <c r="J298" s="255"/>
      <c r="K298" s="255"/>
      <c r="L298" s="260"/>
      <c r="M298" s="261"/>
      <c r="N298" s="262"/>
      <c r="O298" s="262"/>
      <c r="P298" s="262"/>
      <c r="Q298" s="262"/>
      <c r="R298" s="262"/>
      <c r="S298" s="262"/>
      <c r="T298" s="263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4" t="s">
        <v>593</v>
      </c>
      <c r="AU298" s="264" t="s">
        <v>79</v>
      </c>
      <c r="AV298" s="14" t="s">
        <v>158</v>
      </c>
      <c r="AW298" s="14" t="s">
        <v>31</v>
      </c>
      <c r="AX298" s="14" t="s">
        <v>77</v>
      </c>
      <c r="AY298" s="264" t="s">
        <v>150</v>
      </c>
    </row>
    <row r="299" s="2" customFormat="1" ht="37.8" customHeight="1">
      <c r="A299" s="40"/>
      <c r="B299" s="41"/>
      <c r="C299" s="206" t="s">
        <v>816</v>
      </c>
      <c r="D299" s="206" t="s">
        <v>153</v>
      </c>
      <c r="E299" s="207" t="s">
        <v>817</v>
      </c>
      <c r="F299" s="208" t="s">
        <v>818</v>
      </c>
      <c r="G299" s="209" t="s">
        <v>375</v>
      </c>
      <c r="H299" s="210">
        <v>0.10000000000000001</v>
      </c>
      <c r="I299" s="211"/>
      <c r="J299" s="212">
        <f>ROUND(I299*H299,2)</f>
        <v>0</v>
      </c>
      <c r="K299" s="208" t="s">
        <v>157</v>
      </c>
      <c r="L299" s="46"/>
      <c r="M299" s="213" t="s">
        <v>19</v>
      </c>
      <c r="N299" s="214" t="s">
        <v>40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158</v>
      </c>
      <c r="AT299" s="217" t="s">
        <v>153</v>
      </c>
      <c r="AU299" s="217" t="s">
        <v>79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77</v>
      </c>
      <c r="BK299" s="218">
        <f>ROUND(I299*H299,2)</f>
        <v>0</v>
      </c>
      <c r="BL299" s="19" t="s">
        <v>158</v>
      </c>
      <c r="BM299" s="217" t="s">
        <v>819</v>
      </c>
    </row>
    <row r="300" s="2" customFormat="1">
      <c r="A300" s="40"/>
      <c r="B300" s="41"/>
      <c r="C300" s="42"/>
      <c r="D300" s="219" t="s">
        <v>159</v>
      </c>
      <c r="E300" s="42"/>
      <c r="F300" s="220" t="s">
        <v>820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159</v>
      </c>
      <c r="AU300" s="19" t="s">
        <v>79</v>
      </c>
    </row>
    <row r="301" s="13" customFormat="1">
      <c r="A301" s="13"/>
      <c r="B301" s="242"/>
      <c r="C301" s="243"/>
      <c r="D301" s="244" t="s">
        <v>593</v>
      </c>
      <c r="E301" s="245" t="s">
        <v>19</v>
      </c>
      <c r="F301" s="246" t="s">
        <v>821</v>
      </c>
      <c r="G301" s="243"/>
      <c r="H301" s="247">
        <v>0.10000000000000001</v>
      </c>
      <c r="I301" s="248"/>
      <c r="J301" s="243"/>
      <c r="K301" s="243"/>
      <c r="L301" s="249"/>
      <c r="M301" s="250"/>
      <c r="N301" s="251"/>
      <c r="O301" s="251"/>
      <c r="P301" s="251"/>
      <c r="Q301" s="251"/>
      <c r="R301" s="251"/>
      <c r="S301" s="251"/>
      <c r="T301" s="25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3" t="s">
        <v>593</v>
      </c>
      <c r="AU301" s="253" t="s">
        <v>79</v>
      </c>
      <c r="AV301" s="13" t="s">
        <v>79</v>
      </c>
      <c r="AW301" s="13" t="s">
        <v>31</v>
      </c>
      <c r="AX301" s="13" t="s">
        <v>69</v>
      </c>
      <c r="AY301" s="253" t="s">
        <v>150</v>
      </c>
    </row>
    <row r="302" s="14" customFormat="1">
      <c r="A302" s="14"/>
      <c r="B302" s="254"/>
      <c r="C302" s="255"/>
      <c r="D302" s="244" t="s">
        <v>593</v>
      </c>
      <c r="E302" s="256" t="s">
        <v>19</v>
      </c>
      <c r="F302" s="257" t="s">
        <v>595</v>
      </c>
      <c r="G302" s="255"/>
      <c r="H302" s="258">
        <v>0.10000000000000001</v>
      </c>
      <c r="I302" s="259"/>
      <c r="J302" s="255"/>
      <c r="K302" s="255"/>
      <c r="L302" s="260"/>
      <c r="M302" s="261"/>
      <c r="N302" s="262"/>
      <c r="O302" s="262"/>
      <c r="P302" s="262"/>
      <c r="Q302" s="262"/>
      <c r="R302" s="262"/>
      <c r="S302" s="262"/>
      <c r="T302" s="263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4" t="s">
        <v>593</v>
      </c>
      <c r="AU302" s="264" t="s">
        <v>79</v>
      </c>
      <c r="AV302" s="14" t="s">
        <v>158</v>
      </c>
      <c r="AW302" s="14" t="s">
        <v>31</v>
      </c>
      <c r="AX302" s="14" t="s">
        <v>77</v>
      </c>
      <c r="AY302" s="264" t="s">
        <v>150</v>
      </c>
    </row>
    <row r="303" s="12" customFormat="1" ht="22.8" customHeight="1">
      <c r="A303" s="12"/>
      <c r="B303" s="190"/>
      <c r="C303" s="191"/>
      <c r="D303" s="192" t="s">
        <v>68</v>
      </c>
      <c r="E303" s="204" t="s">
        <v>149</v>
      </c>
      <c r="F303" s="204" t="s">
        <v>822</v>
      </c>
      <c r="G303" s="191"/>
      <c r="H303" s="191"/>
      <c r="I303" s="194"/>
      <c r="J303" s="205">
        <f>BK303</f>
        <v>0</v>
      </c>
      <c r="K303" s="191"/>
      <c r="L303" s="196"/>
      <c r="M303" s="197"/>
      <c r="N303" s="198"/>
      <c r="O303" s="198"/>
      <c r="P303" s="199">
        <f>SUM(P304:P331)</f>
        <v>0</v>
      </c>
      <c r="Q303" s="198"/>
      <c r="R303" s="199">
        <f>SUM(R304:R331)</f>
        <v>0</v>
      </c>
      <c r="S303" s="198"/>
      <c r="T303" s="200">
        <f>SUM(T304:T331)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1" t="s">
        <v>77</v>
      </c>
      <c r="AT303" s="202" t="s">
        <v>68</v>
      </c>
      <c r="AU303" s="202" t="s">
        <v>77</v>
      </c>
      <c r="AY303" s="201" t="s">
        <v>150</v>
      </c>
      <c r="BK303" s="203">
        <f>SUM(BK304:BK331)</f>
        <v>0</v>
      </c>
    </row>
    <row r="304" s="2" customFormat="1" ht="66.75" customHeight="1">
      <c r="A304" s="40"/>
      <c r="B304" s="41"/>
      <c r="C304" s="206" t="s">
        <v>376</v>
      </c>
      <c r="D304" s="206" t="s">
        <v>153</v>
      </c>
      <c r="E304" s="207" t="s">
        <v>823</v>
      </c>
      <c r="F304" s="208" t="s">
        <v>824</v>
      </c>
      <c r="G304" s="209" t="s">
        <v>380</v>
      </c>
      <c r="H304" s="210">
        <v>1624</v>
      </c>
      <c r="I304" s="211"/>
      <c r="J304" s="212">
        <f>ROUND(I304*H304,2)</f>
        <v>0</v>
      </c>
      <c r="K304" s="208" t="s">
        <v>157</v>
      </c>
      <c r="L304" s="46"/>
      <c r="M304" s="213" t="s">
        <v>19</v>
      </c>
      <c r="N304" s="214" t="s">
        <v>40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158</v>
      </c>
      <c r="AT304" s="217" t="s">
        <v>153</v>
      </c>
      <c r="AU304" s="217" t="s">
        <v>79</v>
      </c>
      <c r="AY304" s="19" t="s">
        <v>150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77</v>
      </c>
      <c r="BK304" s="218">
        <f>ROUND(I304*H304,2)</f>
        <v>0</v>
      </c>
      <c r="BL304" s="19" t="s">
        <v>158</v>
      </c>
      <c r="BM304" s="217" t="s">
        <v>825</v>
      </c>
    </row>
    <row r="305" s="2" customFormat="1">
      <c r="A305" s="40"/>
      <c r="B305" s="41"/>
      <c r="C305" s="42"/>
      <c r="D305" s="219" t="s">
        <v>159</v>
      </c>
      <c r="E305" s="42"/>
      <c r="F305" s="220" t="s">
        <v>826</v>
      </c>
      <c r="G305" s="42"/>
      <c r="H305" s="42"/>
      <c r="I305" s="221"/>
      <c r="J305" s="42"/>
      <c r="K305" s="42"/>
      <c r="L305" s="46"/>
      <c r="M305" s="222"/>
      <c r="N305" s="223"/>
      <c r="O305" s="86"/>
      <c r="P305" s="86"/>
      <c r="Q305" s="86"/>
      <c r="R305" s="86"/>
      <c r="S305" s="86"/>
      <c r="T305" s="87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T305" s="19" t="s">
        <v>159</v>
      </c>
      <c r="AU305" s="19" t="s">
        <v>79</v>
      </c>
    </row>
    <row r="306" s="13" customFormat="1">
      <c r="A306" s="13"/>
      <c r="B306" s="242"/>
      <c r="C306" s="243"/>
      <c r="D306" s="244" t="s">
        <v>593</v>
      </c>
      <c r="E306" s="245" t="s">
        <v>19</v>
      </c>
      <c r="F306" s="246" t="s">
        <v>827</v>
      </c>
      <c r="G306" s="243"/>
      <c r="H306" s="247">
        <v>1624</v>
      </c>
      <c r="I306" s="248"/>
      <c r="J306" s="243"/>
      <c r="K306" s="243"/>
      <c r="L306" s="249"/>
      <c r="M306" s="250"/>
      <c r="N306" s="251"/>
      <c r="O306" s="251"/>
      <c r="P306" s="251"/>
      <c r="Q306" s="251"/>
      <c r="R306" s="251"/>
      <c r="S306" s="251"/>
      <c r="T306" s="25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3" t="s">
        <v>593</v>
      </c>
      <c r="AU306" s="253" t="s">
        <v>79</v>
      </c>
      <c r="AV306" s="13" t="s">
        <v>79</v>
      </c>
      <c r="AW306" s="13" t="s">
        <v>31</v>
      </c>
      <c r="AX306" s="13" t="s">
        <v>69</v>
      </c>
      <c r="AY306" s="253" t="s">
        <v>150</v>
      </c>
    </row>
    <row r="307" s="14" customFormat="1">
      <c r="A307" s="14"/>
      <c r="B307" s="254"/>
      <c r="C307" s="255"/>
      <c r="D307" s="244" t="s">
        <v>593</v>
      </c>
      <c r="E307" s="256" t="s">
        <v>19</v>
      </c>
      <c r="F307" s="257" t="s">
        <v>595</v>
      </c>
      <c r="G307" s="255"/>
      <c r="H307" s="258">
        <v>1624</v>
      </c>
      <c r="I307" s="259"/>
      <c r="J307" s="255"/>
      <c r="K307" s="255"/>
      <c r="L307" s="260"/>
      <c r="M307" s="261"/>
      <c r="N307" s="262"/>
      <c r="O307" s="262"/>
      <c r="P307" s="262"/>
      <c r="Q307" s="262"/>
      <c r="R307" s="262"/>
      <c r="S307" s="262"/>
      <c r="T307" s="263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4" t="s">
        <v>593</v>
      </c>
      <c r="AU307" s="264" t="s">
        <v>79</v>
      </c>
      <c r="AV307" s="14" t="s">
        <v>158</v>
      </c>
      <c r="AW307" s="14" t="s">
        <v>31</v>
      </c>
      <c r="AX307" s="14" t="s">
        <v>77</v>
      </c>
      <c r="AY307" s="264" t="s">
        <v>150</v>
      </c>
    </row>
    <row r="308" s="2" customFormat="1" ht="21.75" customHeight="1">
      <c r="A308" s="40"/>
      <c r="B308" s="41"/>
      <c r="C308" s="228" t="s">
        <v>828</v>
      </c>
      <c r="D308" s="228" t="s">
        <v>254</v>
      </c>
      <c r="E308" s="229" t="s">
        <v>829</v>
      </c>
      <c r="F308" s="230" t="s">
        <v>830</v>
      </c>
      <c r="G308" s="231" t="s">
        <v>258</v>
      </c>
      <c r="H308" s="232">
        <v>28.745000000000001</v>
      </c>
      <c r="I308" s="233"/>
      <c r="J308" s="234">
        <f>ROUND(I308*H308,2)</f>
        <v>0</v>
      </c>
      <c r="K308" s="230" t="s">
        <v>157</v>
      </c>
      <c r="L308" s="235"/>
      <c r="M308" s="236" t="s">
        <v>19</v>
      </c>
      <c r="N308" s="237" t="s">
        <v>40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171</v>
      </c>
      <c r="AT308" s="217" t="s">
        <v>254</v>
      </c>
      <c r="AU308" s="217" t="s">
        <v>79</v>
      </c>
      <c r="AY308" s="19" t="s">
        <v>150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77</v>
      </c>
      <c r="BK308" s="218">
        <f>ROUND(I308*H308,2)</f>
        <v>0</v>
      </c>
      <c r="BL308" s="19" t="s">
        <v>158</v>
      </c>
      <c r="BM308" s="217" t="s">
        <v>831</v>
      </c>
    </row>
    <row r="309" s="13" customFormat="1">
      <c r="A309" s="13"/>
      <c r="B309" s="242"/>
      <c r="C309" s="243"/>
      <c r="D309" s="244" t="s">
        <v>593</v>
      </c>
      <c r="E309" s="245" t="s">
        <v>19</v>
      </c>
      <c r="F309" s="246" t="s">
        <v>832</v>
      </c>
      <c r="G309" s="243"/>
      <c r="H309" s="247">
        <v>28.745000000000001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593</v>
      </c>
      <c r="AU309" s="253" t="s">
        <v>79</v>
      </c>
      <c r="AV309" s="13" t="s">
        <v>79</v>
      </c>
      <c r="AW309" s="13" t="s">
        <v>31</v>
      </c>
      <c r="AX309" s="13" t="s">
        <v>69</v>
      </c>
      <c r="AY309" s="253" t="s">
        <v>150</v>
      </c>
    </row>
    <row r="310" s="14" customFormat="1">
      <c r="A310" s="14"/>
      <c r="B310" s="254"/>
      <c r="C310" s="255"/>
      <c r="D310" s="244" t="s">
        <v>593</v>
      </c>
      <c r="E310" s="256" t="s">
        <v>19</v>
      </c>
      <c r="F310" s="257" t="s">
        <v>595</v>
      </c>
      <c r="G310" s="255"/>
      <c r="H310" s="258">
        <v>28.745000000000001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593</v>
      </c>
      <c r="AU310" s="264" t="s">
        <v>79</v>
      </c>
      <c r="AV310" s="14" t="s">
        <v>158</v>
      </c>
      <c r="AW310" s="14" t="s">
        <v>31</v>
      </c>
      <c r="AX310" s="14" t="s">
        <v>77</v>
      </c>
      <c r="AY310" s="264" t="s">
        <v>150</v>
      </c>
    </row>
    <row r="311" s="2" customFormat="1" ht="33" customHeight="1">
      <c r="A311" s="40"/>
      <c r="B311" s="41"/>
      <c r="C311" s="206" t="s">
        <v>381</v>
      </c>
      <c r="D311" s="206" t="s">
        <v>153</v>
      </c>
      <c r="E311" s="207" t="s">
        <v>833</v>
      </c>
      <c r="F311" s="208" t="s">
        <v>834</v>
      </c>
      <c r="G311" s="209" t="s">
        <v>380</v>
      </c>
      <c r="H311" s="210">
        <v>1624</v>
      </c>
      <c r="I311" s="211"/>
      <c r="J311" s="212">
        <f>ROUND(I311*H311,2)</f>
        <v>0</v>
      </c>
      <c r="K311" s="208" t="s">
        <v>157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158</v>
      </c>
      <c r="AT311" s="217" t="s">
        <v>153</v>
      </c>
      <c r="AU311" s="217" t="s">
        <v>79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158</v>
      </c>
      <c r="BM311" s="217" t="s">
        <v>835</v>
      </c>
    </row>
    <row r="312" s="2" customFormat="1">
      <c r="A312" s="40"/>
      <c r="B312" s="41"/>
      <c r="C312" s="42"/>
      <c r="D312" s="219" t="s">
        <v>159</v>
      </c>
      <c r="E312" s="42"/>
      <c r="F312" s="220" t="s">
        <v>836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159</v>
      </c>
      <c r="AU312" s="19" t="s">
        <v>79</v>
      </c>
    </row>
    <row r="313" s="13" customFormat="1">
      <c r="A313" s="13"/>
      <c r="B313" s="242"/>
      <c r="C313" s="243"/>
      <c r="D313" s="244" t="s">
        <v>593</v>
      </c>
      <c r="E313" s="245" t="s">
        <v>19</v>
      </c>
      <c r="F313" s="246" t="s">
        <v>837</v>
      </c>
      <c r="G313" s="243"/>
      <c r="H313" s="247">
        <v>1624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593</v>
      </c>
      <c r="AU313" s="253" t="s">
        <v>79</v>
      </c>
      <c r="AV313" s="13" t="s">
        <v>79</v>
      </c>
      <c r="AW313" s="13" t="s">
        <v>31</v>
      </c>
      <c r="AX313" s="13" t="s">
        <v>69</v>
      </c>
      <c r="AY313" s="253" t="s">
        <v>150</v>
      </c>
    </row>
    <row r="314" s="14" customFormat="1">
      <c r="A314" s="14"/>
      <c r="B314" s="254"/>
      <c r="C314" s="255"/>
      <c r="D314" s="244" t="s">
        <v>593</v>
      </c>
      <c r="E314" s="256" t="s">
        <v>19</v>
      </c>
      <c r="F314" s="257" t="s">
        <v>595</v>
      </c>
      <c r="G314" s="255"/>
      <c r="H314" s="258">
        <v>1624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593</v>
      </c>
      <c r="AU314" s="264" t="s">
        <v>79</v>
      </c>
      <c r="AV314" s="14" t="s">
        <v>158</v>
      </c>
      <c r="AW314" s="14" t="s">
        <v>31</v>
      </c>
      <c r="AX314" s="14" t="s">
        <v>77</v>
      </c>
      <c r="AY314" s="264" t="s">
        <v>150</v>
      </c>
    </row>
    <row r="315" s="2" customFormat="1" ht="49.05" customHeight="1">
      <c r="A315" s="40"/>
      <c r="B315" s="41"/>
      <c r="C315" s="206" t="s">
        <v>838</v>
      </c>
      <c r="D315" s="206" t="s">
        <v>153</v>
      </c>
      <c r="E315" s="207" t="s">
        <v>839</v>
      </c>
      <c r="F315" s="208" t="s">
        <v>840</v>
      </c>
      <c r="G315" s="209" t="s">
        <v>380</v>
      </c>
      <c r="H315" s="210">
        <v>1374</v>
      </c>
      <c r="I315" s="211"/>
      <c r="J315" s="212">
        <f>ROUND(I315*H315,2)</f>
        <v>0</v>
      </c>
      <c r="K315" s="208" t="s">
        <v>157</v>
      </c>
      <c r="L315" s="46"/>
      <c r="M315" s="213" t="s">
        <v>19</v>
      </c>
      <c r="N315" s="214" t="s">
        <v>40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158</v>
      </c>
      <c r="AT315" s="217" t="s">
        <v>153</v>
      </c>
      <c r="AU315" s="217" t="s">
        <v>79</v>
      </c>
      <c r="AY315" s="19" t="s">
        <v>150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77</v>
      </c>
      <c r="BK315" s="218">
        <f>ROUND(I315*H315,2)</f>
        <v>0</v>
      </c>
      <c r="BL315" s="19" t="s">
        <v>158</v>
      </c>
      <c r="BM315" s="217" t="s">
        <v>841</v>
      </c>
    </row>
    <row r="316" s="2" customFormat="1">
      <c r="A316" s="40"/>
      <c r="B316" s="41"/>
      <c r="C316" s="42"/>
      <c r="D316" s="219" t="s">
        <v>159</v>
      </c>
      <c r="E316" s="42"/>
      <c r="F316" s="220" t="s">
        <v>842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159</v>
      </c>
      <c r="AU316" s="19" t="s">
        <v>79</v>
      </c>
    </row>
    <row r="317" s="2" customFormat="1" ht="37.8" customHeight="1">
      <c r="A317" s="40"/>
      <c r="B317" s="41"/>
      <c r="C317" s="206" t="s">
        <v>385</v>
      </c>
      <c r="D317" s="206" t="s">
        <v>153</v>
      </c>
      <c r="E317" s="207" t="s">
        <v>843</v>
      </c>
      <c r="F317" s="208" t="s">
        <v>844</v>
      </c>
      <c r="G317" s="209" t="s">
        <v>380</v>
      </c>
      <c r="H317" s="210">
        <v>1582</v>
      </c>
      <c r="I317" s="211"/>
      <c r="J317" s="212">
        <f>ROUND(I317*H317,2)</f>
        <v>0</v>
      </c>
      <c r="K317" s="208" t="s">
        <v>157</v>
      </c>
      <c r="L317" s="46"/>
      <c r="M317" s="213" t="s">
        <v>19</v>
      </c>
      <c r="N317" s="214" t="s">
        <v>40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158</v>
      </c>
      <c r="AT317" s="217" t="s">
        <v>153</v>
      </c>
      <c r="AU317" s="217" t="s">
        <v>79</v>
      </c>
      <c r="AY317" s="19" t="s">
        <v>150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77</v>
      </c>
      <c r="BK317" s="218">
        <f>ROUND(I317*H317,2)</f>
        <v>0</v>
      </c>
      <c r="BL317" s="19" t="s">
        <v>158</v>
      </c>
      <c r="BM317" s="217" t="s">
        <v>845</v>
      </c>
    </row>
    <row r="318" s="2" customFormat="1">
      <c r="A318" s="40"/>
      <c r="B318" s="41"/>
      <c r="C318" s="42"/>
      <c r="D318" s="219" t="s">
        <v>159</v>
      </c>
      <c r="E318" s="42"/>
      <c r="F318" s="220" t="s">
        <v>846</v>
      </c>
      <c r="G318" s="42"/>
      <c r="H318" s="42"/>
      <c r="I318" s="221"/>
      <c r="J318" s="42"/>
      <c r="K318" s="42"/>
      <c r="L318" s="46"/>
      <c r="M318" s="222"/>
      <c r="N318" s="223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159</v>
      </c>
      <c r="AU318" s="19" t="s">
        <v>79</v>
      </c>
    </row>
    <row r="319" s="2" customFormat="1" ht="24.15" customHeight="1">
      <c r="A319" s="40"/>
      <c r="B319" s="41"/>
      <c r="C319" s="206" t="s">
        <v>847</v>
      </c>
      <c r="D319" s="206" t="s">
        <v>153</v>
      </c>
      <c r="E319" s="207" t="s">
        <v>848</v>
      </c>
      <c r="F319" s="208" t="s">
        <v>849</v>
      </c>
      <c r="G319" s="209" t="s">
        <v>375</v>
      </c>
      <c r="H319" s="210">
        <v>342</v>
      </c>
      <c r="I319" s="211"/>
      <c r="J319" s="212">
        <f>ROUND(I319*H319,2)</f>
        <v>0</v>
      </c>
      <c r="K319" s="208" t="s">
        <v>157</v>
      </c>
      <c r="L319" s="46"/>
      <c r="M319" s="213" t="s">
        <v>19</v>
      </c>
      <c r="N319" s="214" t="s">
        <v>40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158</v>
      </c>
      <c r="AT319" s="217" t="s">
        <v>153</v>
      </c>
      <c r="AU319" s="217" t="s">
        <v>79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77</v>
      </c>
      <c r="BK319" s="218">
        <f>ROUND(I319*H319,2)</f>
        <v>0</v>
      </c>
      <c r="BL319" s="19" t="s">
        <v>158</v>
      </c>
      <c r="BM319" s="217" t="s">
        <v>850</v>
      </c>
    </row>
    <row r="320" s="2" customFormat="1">
      <c r="A320" s="40"/>
      <c r="B320" s="41"/>
      <c r="C320" s="42"/>
      <c r="D320" s="219" t="s">
        <v>159</v>
      </c>
      <c r="E320" s="42"/>
      <c r="F320" s="220" t="s">
        <v>851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159</v>
      </c>
      <c r="AU320" s="19" t="s">
        <v>79</v>
      </c>
    </row>
    <row r="321" s="2" customFormat="1" ht="24.15" customHeight="1">
      <c r="A321" s="40"/>
      <c r="B321" s="41"/>
      <c r="C321" s="228" t="s">
        <v>388</v>
      </c>
      <c r="D321" s="228" t="s">
        <v>254</v>
      </c>
      <c r="E321" s="229" t="s">
        <v>852</v>
      </c>
      <c r="F321" s="230" t="s">
        <v>853</v>
      </c>
      <c r="G321" s="231" t="s">
        <v>258</v>
      </c>
      <c r="H321" s="232">
        <v>684</v>
      </c>
      <c r="I321" s="233"/>
      <c r="J321" s="234">
        <f>ROUND(I321*H321,2)</f>
        <v>0</v>
      </c>
      <c r="K321" s="230" t="s">
        <v>157</v>
      </c>
      <c r="L321" s="235"/>
      <c r="M321" s="236" t="s">
        <v>19</v>
      </c>
      <c r="N321" s="237" t="s">
        <v>40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171</v>
      </c>
      <c r="AT321" s="217" t="s">
        <v>254</v>
      </c>
      <c r="AU321" s="217" t="s">
        <v>79</v>
      </c>
      <c r="AY321" s="19" t="s">
        <v>150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77</v>
      </c>
      <c r="BK321" s="218">
        <f>ROUND(I321*H321,2)</f>
        <v>0</v>
      </c>
      <c r="BL321" s="19" t="s">
        <v>158</v>
      </c>
      <c r="BM321" s="217" t="s">
        <v>854</v>
      </c>
    </row>
    <row r="322" s="13" customFormat="1">
      <c r="A322" s="13"/>
      <c r="B322" s="242"/>
      <c r="C322" s="243"/>
      <c r="D322" s="244" t="s">
        <v>593</v>
      </c>
      <c r="E322" s="245" t="s">
        <v>19</v>
      </c>
      <c r="F322" s="246" t="s">
        <v>855</v>
      </c>
      <c r="G322" s="243"/>
      <c r="H322" s="247">
        <v>684</v>
      </c>
      <c r="I322" s="248"/>
      <c r="J322" s="243"/>
      <c r="K322" s="243"/>
      <c r="L322" s="249"/>
      <c r="M322" s="250"/>
      <c r="N322" s="251"/>
      <c r="O322" s="251"/>
      <c r="P322" s="251"/>
      <c r="Q322" s="251"/>
      <c r="R322" s="251"/>
      <c r="S322" s="251"/>
      <c r="T322" s="25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3" t="s">
        <v>593</v>
      </c>
      <c r="AU322" s="253" t="s">
        <v>79</v>
      </c>
      <c r="AV322" s="13" t="s">
        <v>79</v>
      </c>
      <c r="AW322" s="13" t="s">
        <v>31</v>
      </c>
      <c r="AX322" s="13" t="s">
        <v>69</v>
      </c>
      <c r="AY322" s="253" t="s">
        <v>150</v>
      </c>
    </row>
    <row r="323" s="14" customFormat="1">
      <c r="A323" s="14"/>
      <c r="B323" s="254"/>
      <c r="C323" s="255"/>
      <c r="D323" s="244" t="s">
        <v>593</v>
      </c>
      <c r="E323" s="256" t="s">
        <v>19</v>
      </c>
      <c r="F323" s="257" t="s">
        <v>595</v>
      </c>
      <c r="G323" s="255"/>
      <c r="H323" s="258">
        <v>684</v>
      </c>
      <c r="I323" s="259"/>
      <c r="J323" s="255"/>
      <c r="K323" s="255"/>
      <c r="L323" s="260"/>
      <c r="M323" s="261"/>
      <c r="N323" s="262"/>
      <c r="O323" s="262"/>
      <c r="P323" s="262"/>
      <c r="Q323" s="262"/>
      <c r="R323" s="262"/>
      <c r="S323" s="262"/>
      <c r="T323" s="26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4" t="s">
        <v>593</v>
      </c>
      <c r="AU323" s="264" t="s">
        <v>79</v>
      </c>
      <c r="AV323" s="14" t="s">
        <v>158</v>
      </c>
      <c r="AW323" s="14" t="s">
        <v>31</v>
      </c>
      <c r="AX323" s="14" t="s">
        <v>77</v>
      </c>
      <c r="AY323" s="264" t="s">
        <v>150</v>
      </c>
    </row>
    <row r="324" s="2" customFormat="1" ht="24.15" customHeight="1">
      <c r="A324" s="40"/>
      <c r="B324" s="41"/>
      <c r="C324" s="206" t="s">
        <v>856</v>
      </c>
      <c r="D324" s="206" t="s">
        <v>153</v>
      </c>
      <c r="E324" s="207" t="s">
        <v>857</v>
      </c>
      <c r="F324" s="208" t="s">
        <v>858</v>
      </c>
      <c r="G324" s="209" t="s">
        <v>380</v>
      </c>
      <c r="H324" s="210">
        <v>2772</v>
      </c>
      <c r="I324" s="211"/>
      <c r="J324" s="212">
        <f>ROUND(I324*H324,2)</f>
        <v>0</v>
      </c>
      <c r="K324" s="208" t="s">
        <v>157</v>
      </c>
      <c r="L324" s="46"/>
      <c r="M324" s="213" t="s">
        <v>19</v>
      </c>
      <c r="N324" s="214" t="s">
        <v>40</v>
      </c>
      <c r="O324" s="86"/>
      <c r="P324" s="215">
        <f>O324*H324</f>
        <v>0</v>
      </c>
      <c r="Q324" s="215">
        <v>0</v>
      </c>
      <c r="R324" s="215">
        <f>Q324*H324</f>
        <v>0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158</v>
      </c>
      <c r="AT324" s="217" t="s">
        <v>153</v>
      </c>
      <c r="AU324" s="217" t="s">
        <v>79</v>
      </c>
      <c r="AY324" s="19" t="s">
        <v>150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77</v>
      </c>
      <c r="BK324" s="218">
        <f>ROUND(I324*H324,2)</f>
        <v>0</v>
      </c>
      <c r="BL324" s="19" t="s">
        <v>158</v>
      </c>
      <c r="BM324" s="217" t="s">
        <v>859</v>
      </c>
    </row>
    <row r="325" s="2" customFormat="1">
      <c r="A325" s="40"/>
      <c r="B325" s="41"/>
      <c r="C325" s="42"/>
      <c r="D325" s="219" t="s">
        <v>159</v>
      </c>
      <c r="E325" s="42"/>
      <c r="F325" s="220" t="s">
        <v>860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159</v>
      </c>
      <c r="AU325" s="19" t="s">
        <v>79</v>
      </c>
    </row>
    <row r="326" s="13" customFormat="1">
      <c r="A326" s="13"/>
      <c r="B326" s="242"/>
      <c r="C326" s="243"/>
      <c r="D326" s="244" t="s">
        <v>593</v>
      </c>
      <c r="E326" s="245" t="s">
        <v>19</v>
      </c>
      <c r="F326" s="246" t="s">
        <v>861</v>
      </c>
      <c r="G326" s="243"/>
      <c r="H326" s="247">
        <v>2772</v>
      </c>
      <c r="I326" s="248"/>
      <c r="J326" s="243"/>
      <c r="K326" s="243"/>
      <c r="L326" s="249"/>
      <c r="M326" s="250"/>
      <c r="N326" s="251"/>
      <c r="O326" s="251"/>
      <c r="P326" s="251"/>
      <c r="Q326" s="251"/>
      <c r="R326" s="251"/>
      <c r="S326" s="251"/>
      <c r="T326" s="252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3" t="s">
        <v>593</v>
      </c>
      <c r="AU326" s="253" t="s">
        <v>79</v>
      </c>
      <c r="AV326" s="13" t="s">
        <v>79</v>
      </c>
      <c r="AW326" s="13" t="s">
        <v>31</v>
      </c>
      <c r="AX326" s="13" t="s">
        <v>69</v>
      </c>
      <c r="AY326" s="253" t="s">
        <v>150</v>
      </c>
    </row>
    <row r="327" s="14" customFormat="1">
      <c r="A327" s="14"/>
      <c r="B327" s="254"/>
      <c r="C327" s="255"/>
      <c r="D327" s="244" t="s">
        <v>593</v>
      </c>
      <c r="E327" s="256" t="s">
        <v>19</v>
      </c>
      <c r="F327" s="257" t="s">
        <v>595</v>
      </c>
      <c r="G327" s="255"/>
      <c r="H327" s="258">
        <v>2772</v>
      </c>
      <c r="I327" s="259"/>
      <c r="J327" s="255"/>
      <c r="K327" s="255"/>
      <c r="L327" s="260"/>
      <c r="M327" s="261"/>
      <c r="N327" s="262"/>
      <c r="O327" s="262"/>
      <c r="P327" s="262"/>
      <c r="Q327" s="262"/>
      <c r="R327" s="262"/>
      <c r="S327" s="262"/>
      <c r="T327" s="26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4" t="s">
        <v>593</v>
      </c>
      <c r="AU327" s="264" t="s">
        <v>79</v>
      </c>
      <c r="AV327" s="14" t="s">
        <v>158</v>
      </c>
      <c r="AW327" s="14" t="s">
        <v>31</v>
      </c>
      <c r="AX327" s="14" t="s">
        <v>77</v>
      </c>
      <c r="AY327" s="264" t="s">
        <v>150</v>
      </c>
    </row>
    <row r="328" s="2" customFormat="1" ht="49.05" customHeight="1">
      <c r="A328" s="40"/>
      <c r="B328" s="41"/>
      <c r="C328" s="206" t="s">
        <v>393</v>
      </c>
      <c r="D328" s="206" t="s">
        <v>153</v>
      </c>
      <c r="E328" s="207" t="s">
        <v>862</v>
      </c>
      <c r="F328" s="208" t="s">
        <v>863</v>
      </c>
      <c r="G328" s="209" t="s">
        <v>380</v>
      </c>
      <c r="H328" s="210">
        <v>1390</v>
      </c>
      <c r="I328" s="211"/>
      <c r="J328" s="212">
        <f>ROUND(I328*H328,2)</f>
        <v>0</v>
      </c>
      <c r="K328" s="208" t="s">
        <v>157</v>
      </c>
      <c r="L328" s="46"/>
      <c r="M328" s="213" t="s">
        <v>19</v>
      </c>
      <c r="N328" s="214" t="s">
        <v>40</v>
      </c>
      <c r="O328" s="86"/>
      <c r="P328" s="215">
        <f>O328*H328</f>
        <v>0</v>
      </c>
      <c r="Q328" s="215">
        <v>0</v>
      </c>
      <c r="R328" s="215">
        <f>Q328*H328</f>
        <v>0</v>
      </c>
      <c r="S328" s="215">
        <v>0</v>
      </c>
      <c r="T328" s="21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217" t="s">
        <v>158</v>
      </c>
      <c r="AT328" s="217" t="s">
        <v>153</v>
      </c>
      <c r="AU328" s="217" t="s">
        <v>79</v>
      </c>
      <c r="AY328" s="19" t="s">
        <v>150</v>
      </c>
      <c r="BE328" s="218">
        <f>IF(N328="základní",J328,0)</f>
        <v>0</v>
      </c>
      <c r="BF328" s="218">
        <f>IF(N328="snížená",J328,0)</f>
        <v>0</v>
      </c>
      <c r="BG328" s="218">
        <f>IF(N328="zákl. přenesená",J328,0)</f>
        <v>0</v>
      </c>
      <c r="BH328" s="218">
        <f>IF(N328="sníž. přenesená",J328,0)</f>
        <v>0</v>
      </c>
      <c r="BI328" s="218">
        <f>IF(N328="nulová",J328,0)</f>
        <v>0</v>
      </c>
      <c r="BJ328" s="19" t="s">
        <v>77</v>
      </c>
      <c r="BK328" s="218">
        <f>ROUND(I328*H328,2)</f>
        <v>0</v>
      </c>
      <c r="BL328" s="19" t="s">
        <v>158</v>
      </c>
      <c r="BM328" s="217" t="s">
        <v>864</v>
      </c>
    </row>
    <row r="329" s="2" customFormat="1">
      <c r="A329" s="40"/>
      <c r="B329" s="41"/>
      <c r="C329" s="42"/>
      <c r="D329" s="219" t="s">
        <v>159</v>
      </c>
      <c r="E329" s="42"/>
      <c r="F329" s="220" t="s">
        <v>865</v>
      </c>
      <c r="G329" s="42"/>
      <c r="H329" s="42"/>
      <c r="I329" s="221"/>
      <c r="J329" s="42"/>
      <c r="K329" s="42"/>
      <c r="L329" s="46"/>
      <c r="M329" s="222"/>
      <c r="N329" s="223"/>
      <c r="O329" s="86"/>
      <c r="P329" s="86"/>
      <c r="Q329" s="86"/>
      <c r="R329" s="86"/>
      <c r="S329" s="86"/>
      <c r="T329" s="87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T329" s="19" t="s">
        <v>159</v>
      </c>
      <c r="AU329" s="19" t="s">
        <v>79</v>
      </c>
    </row>
    <row r="330" s="2" customFormat="1" ht="44.25" customHeight="1">
      <c r="A330" s="40"/>
      <c r="B330" s="41"/>
      <c r="C330" s="206" t="s">
        <v>866</v>
      </c>
      <c r="D330" s="206" t="s">
        <v>153</v>
      </c>
      <c r="E330" s="207" t="s">
        <v>867</v>
      </c>
      <c r="F330" s="208" t="s">
        <v>868</v>
      </c>
      <c r="G330" s="209" t="s">
        <v>380</v>
      </c>
      <c r="H330" s="210">
        <v>1382</v>
      </c>
      <c r="I330" s="211"/>
      <c r="J330" s="212">
        <f>ROUND(I330*H330,2)</f>
        <v>0</v>
      </c>
      <c r="K330" s="208" t="s">
        <v>157</v>
      </c>
      <c r="L330" s="46"/>
      <c r="M330" s="213" t="s">
        <v>19</v>
      </c>
      <c r="N330" s="214" t="s">
        <v>40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158</v>
      </c>
      <c r="AT330" s="217" t="s">
        <v>153</v>
      </c>
      <c r="AU330" s="217" t="s">
        <v>79</v>
      </c>
      <c r="AY330" s="19" t="s">
        <v>150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77</v>
      </c>
      <c r="BK330" s="218">
        <f>ROUND(I330*H330,2)</f>
        <v>0</v>
      </c>
      <c r="BL330" s="19" t="s">
        <v>158</v>
      </c>
      <c r="BM330" s="217" t="s">
        <v>869</v>
      </c>
    </row>
    <row r="331" s="2" customFormat="1">
      <c r="A331" s="40"/>
      <c r="B331" s="41"/>
      <c r="C331" s="42"/>
      <c r="D331" s="219" t="s">
        <v>159</v>
      </c>
      <c r="E331" s="42"/>
      <c r="F331" s="220" t="s">
        <v>870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159</v>
      </c>
      <c r="AU331" s="19" t="s">
        <v>79</v>
      </c>
    </row>
    <row r="332" s="12" customFormat="1" ht="22.8" customHeight="1">
      <c r="A332" s="12"/>
      <c r="B332" s="190"/>
      <c r="C332" s="191"/>
      <c r="D332" s="192" t="s">
        <v>68</v>
      </c>
      <c r="E332" s="204" t="s">
        <v>171</v>
      </c>
      <c r="F332" s="204" t="s">
        <v>871</v>
      </c>
      <c r="G332" s="191"/>
      <c r="H332" s="191"/>
      <c r="I332" s="194"/>
      <c r="J332" s="205">
        <f>BK332</f>
        <v>0</v>
      </c>
      <c r="K332" s="191"/>
      <c r="L332" s="196"/>
      <c r="M332" s="197"/>
      <c r="N332" s="198"/>
      <c r="O332" s="198"/>
      <c r="P332" s="199">
        <f>SUM(P333:P334)</f>
        <v>0</v>
      </c>
      <c r="Q332" s="198"/>
      <c r="R332" s="199">
        <f>SUM(R333:R334)</f>
        <v>0</v>
      </c>
      <c r="S332" s="198"/>
      <c r="T332" s="200">
        <f>SUM(T333:T334)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01" t="s">
        <v>77</v>
      </c>
      <c r="AT332" s="202" t="s">
        <v>68</v>
      </c>
      <c r="AU332" s="202" t="s">
        <v>77</v>
      </c>
      <c r="AY332" s="201" t="s">
        <v>150</v>
      </c>
      <c r="BK332" s="203">
        <f>SUM(BK333:BK334)</f>
        <v>0</v>
      </c>
    </row>
    <row r="333" s="2" customFormat="1" ht="33" customHeight="1">
      <c r="A333" s="40"/>
      <c r="B333" s="41"/>
      <c r="C333" s="206" t="s">
        <v>397</v>
      </c>
      <c r="D333" s="206" t="s">
        <v>153</v>
      </c>
      <c r="E333" s="207" t="s">
        <v>872</v>
      </c>
      <c r="F333" s="208" t="s">
        <v>873</v>
      </c>
      <c r="G333" s="209" t="s">
        <v>252</v>
      </c>
      <c r="H333" s="210">
        <v>4</v>
      </c>
      <c r="I333" s="211"/>
      <c r="J333" s="212">
        <f>ROUND(I333*H333,2)</f>
        <v>0</v>
      </c>
      <c r="K333" s="208" t="s">
        <v>19</v>
      </c>
      <c r="L333" s="46"/>
      <c r="M333" s="213" t="s">
        <v>19</v>
      </c>
      <c r="N333" s="214" t="s">
        <v>40</v>
      </c>
      <c r="O333" s="86"/>
      <c r="P333" s="215">
        <f>O333*H333</f>
        <v>0</v>
      </c>
      <c r="Q333" s="215">
        <v>0</v>
      </c>
      <c r="R333" s="215">
        <f>Q333*H333</f>
        <v>0</v>
      </c>
      <c r="S333" s="215">
        <v>0</v>
      </c>
      <c r="T333" s="21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7" t="s">
        <v>158</v>
      </c>
      <c r="AT333" s="217" t="s">
        <v>153</v>
      </c>
      <c r="AU333" s="217" t="s">
        <v>79</v>
      </c>
      <c r="AY333" s="19" t="s">
        <v>150</v>
      </c>
      <c r="BE333" s="218">
        <f>IF(N333="základní",J333,0)</f>
        <v>0</v>
      </c>
      <c r="BF333" s="218">
        <f>IF(N333="snížená",J333,0)</f>
        <v>0</v>
      </c>
      <c r="BG333" s="218">
        <f>IF(N333="zákl. přenesená",J333,0)</f>
        <v>0</v>
      </c>
      <c r="BH333" s="218">
        <f>IF(N333="sníž. přenesená",J333,0)</f>
        <v>0</v>
      </c>
      <c r="BI333" s="218">
        <f>IF(N333="nulová",J333,0)</f>
        <v>0</v>
      </c>
      <c r="BJ333" s="19" t="s">
        <v>77</v>
      </c>
      <c r="BK333" s="218">
        <f>ROUND(I333*H333,2)</f>
        <v>0</v>
      </c>
      <c r="BL333" s="19" t="s">
        <v>158</v>
      </c>
      <c r="BM333" s="217" t="s">
        <v>874</v>
      </c>
    </row>
    <row r="334" s="2" customFormat="1" ht="24.15" customHeight="1">
      <c r="A334" s="40"/>
      <c r="B334" s="41"/>
      <c r="C334" s="206" t="s">
        <v>875</v>
      </c>
      <c r="D334" s="206" t="s">
        <v>153</v>
      </c>
      <c r="E334" s="207" t="s">
        <v>876</v>
      </c>
      <c r="F334" s="208" t="s">
        <v>877</v>
      </c>
      <c r="G334" s="209" t="s">
        <v>252</v>
      </c>
      <c r="H334" s="210">
        <v>8</v>
      </c>
      <c r="I334" s="211"/>
      <c r="J334" s="212">
        <f>ROUND(I334*H334,2)</f>
        <v>0</v>
      </c>
      <c r="K334" s="208" t="s">
        <v>19</v>
      </c>
      <c r="L334" s="46"/>
      <c r="M334" s="213" t="s">
        <v>19</v>
      </c>
      <c r="N334" s="214" t="s">
        <v>40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158</v>
      </c>
      <c r="AT334" s="217" t="s">
        <v>153</v>
      </c>
      <c r="AU334" s="217" t="s">
        <v>79</v>
      </c>
      <c r="AY334" s="19" t="s">
        <v>150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77</v>
      </c>
      <c r="BK334" s="218">
        <f>ROUND(I334*H334,2)</f>
        <v>0</v>
      </c>
      <c r="BL334" s="19" t="s">
        <v>158</v>
      </c>
      <c r="BM334" s="217" t="s">
        <v>878</v>
      </c>
    </row>
    <row r="335" s="12" customFormat="1" ht="22.8" customHeight="1">
      <c r="A335" s="12"/>
      <c r="B335" s="190"/>
      <c r="C335" s="191"/>
      <c r="D335" s="192" t="s">
        <v>68</v>
      </c>
      <c r="E335" s="204" t="s">
        <v>190</v>
      </c>
      <c r="F335" s="204" t="s">
        <v>879</v>
      </c>
      <c r="G335" s="191"/>
      <c r="H335" s="191"/>
      <c r="I335" s="194"/>
      <c r="J335" s="205">
        <f>BK335</f>
        <v>0</v>
      </c>
      <c r="K335" s="191"/>
      <c r="L335" s="196"/>
      <c r="M335" s="197"/>
      <c r="N335" s="198"/>
      <c r="O335" s="198"/>
      <c r="P335" s="199">
        <f>SUM(P336:P399)</f>
        <v>0</v>
      </c>
      <c r="Q335" s="198"/>
      <c r="R335" s="199">
        <f>SUM(R336:R399)</f>
        <v>0.0114</v>
      </c>
      <c r="S335" s="198"/>
      <c r="T335" s="200">
        <f>SUM(T336:T399)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201" t="s">
        <v>77</v>
      </c>
      <c r="AT335" s="202" t="s">
        <v>68</v>
      </c>
      <c r="AU335" s="202" t="s">
        <v>77</v>
      </c>
      <c r="AY335" s="201" t="s">
        <v>150</v>
      </c>
      <c r="BK335" s="203">
        <f>SUM(BK336:BK399)</f>
        <v>0</v>
      </c>
    </row>
    <row r="336" s="2" customFormat="1" ht="24.15" customHeight="1">
      <c r="A336" s="40"/>
      <c r="B336" s="41"/>
      <c r="C336" s="206" t="s">
        <v>402</v>
      </c>
      <c r="D336" s="206" t="s">
        <v>153</v>
      </c>
      <c r="E336" s="207" t="s">
        <v>880</v>
      </c>
      <c r="F336" s="208" t="s">
        <v>881</v>
      </c>
      <c r="G336" s="209" t="s">
        <v>252</v>
      </c>
      <c r="H336" s="210">
        <v>2</v>
      </c>
      <c r="I336" s="211"/>
      <c r="J336" s="212">
        <f>ROUND(I336*H336,2)</f>
        <v>0</v>
      </c>
      <c r="K336" s="208" t="s">
        <v>157</v>
      </c>
      <c r="L336" s="46"/>
      <c r="M336" s="213" t="s">
        <v>19</v>
      </c>
      <c r="N336" s="214" t="s">
        <v>40</v>
      </c>
      <c r="O336" s="86"/>
      <c r="P336" s="215">
        <f>O336*H336</f>
        <v>0</v>
      </c>
      <c r="Q336" s="215">
        <v>0.00069999999999999999</v>
      </c>
      <c r="R336" s="215">
        <f>Q336*H336</f>
        <v>0.0014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158</v>
      </c>
      <c r="AT336" s="217" t="s">
        <v>153</v>
      </c>
      <c r="AU336" s="217" t="s">
        <v>79</v>
      </c>
      <c r="AY336" s="19" t="s">
        <v>150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77</v>
      </c>
      <c r="BK336" s="218">
        <f>ROUND(I336*H336,2)</f>
        <v>0</v>
      </c>
      <c r="BL336" s="19" t="s">
        <v>158</v>
      </c>
      <c r="BM336" s="217" t="s">
        <v>882</v>
      </c>
    </row>
    <row r="337" s="2" customFormat="1">
      <c r="A337" s="40"/>
      <c r="B337" s="41"/>
      <c r="C337" s="42"/>
      <c r="D337" s="219" t="s">
        <v>159</v>
      </c>
      <c r="E337" s="42"/>
      <c r="F337" s="220" t="s">
        <v>883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159</v>
      </c>
      <c r="AU337" s="19" t="s">
        <v>79</v>
      </c>
    </row>
    <row r="338" s="13" customFormat="1">
      <c r="A338" s="13"/>
      <c r="B338" s="242"/>
      <c r="C338" s="243"/>
      <c r="D338" s="244" t="s">
        <v>593</v>
      </c>
      <c r="E338" s="245" t="s">
        <v>19</v>
      </c>
      <c r="F338" s="246" t="s">
        <v>884</v>
      </c>
      <c r="G338" s="243"/>
      <c r="H338" s="247">
        <v>1</v>
      </c>
      <c r="I338" s="248"/>
      <c r="J338" s="243"/>
      <c r="K338" s="243"/>
      <c r="L338" s="249"/>
      <c r="M338" s="250"/>
      <c r="N338" s="251"/>
      <c r="O338" s="251"/>
      <c r="P338" s="251"/>
      <c r="Q338" s="251"/>
      <c r="R338" s="251"/>
      <c r="S338" s="251"/>
      <c r="T338" s="25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3" t="s">
        <v>593</v>
      </c>
      <c r="AU338" s="253" t="s">
        <v>79</v>
      </c>
      <c r="AV338" s="13" t="s">
        <v>79</v>
      </c>
      <c r="AW338" s="13" t="s">
        <v>31</v>
      </c>
      <c r="AX338" s="13" t="s">
        <v>69</v>
      </c>
      <c r="AY338" s="253" t="s">
        <v>150</v>
      </c>
    </row>
    <row r="339" s="13" customFormat="1">
      <c r="A339" s="13"/>
      <c r="B339" s="242"/>
      <c r="C339" s="243"/>
      <c r="D339" s="244" t="s">
        <v>593</v>
      </c>
      <c r="E339" s="245" t="s">
        <v>19</v>
      </c>
      <c r="F339" s="246" t="s">
        <v>885</v>
      </c>
      <c r="G339" s="243"/>
      <c r="H339" s="247">
        <v>1</v>
      </c>
      <c r="I339" s="248"/>
      <c r="J339" s="243"/>
      <c r="K339" s="243"/>
      <c r="L339" s="249"/>
      <c r="M339" s="250"/>
      <c r="N339" s="251"/>
      <c r="O339" s="251"/>
      <c r="P339" s="251"/>
      <c r="Q339" s="251"/>
      <c r="R339" s="251"/>
      <c r="S339" s="251"/>
      <c r="T339" s="25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3" t="s">
        <v>593</v>
      </c>
      <c r="AU339" s="253" t="s">
        <v>79</v>
      </c>
      <c r="AV339" s="13" t="s">
        <v>79</v>
      </c>
      <c r="AW339" s="13" t="s">
        <v>31</v>
      </c>
      <c r="AX339" s="13" t="s">
        <v>69</v>
      </c>
      <c r="AY339" s="253" t="s">
        <v>150</v>
      </c>
    </row>
    <row r="340" s="14" customFormat="1">
      <c r="A340" s="14"/>
      <c r="B340" s="254"/>
      <c r="C340" s="255"/>
      <c r="D340" s="244" t="s">
        <v>593</v>
      </c>
      <c r="E340" s="256" t="s">
        <v>19</v>
      </c>
      <c r="F340" s="257" t="s">
        <v>595</v>
      </c>
      <c r="G340" s="255"/>
      <c r="H340" s="258">
        <v>2</v>
      </c>
      <c r="I340" s="259"/>
      <c r="J340" s="255"/>
      <c r="K340" s="255"/>
      <c r="L340" s="260"/>
      <c r="M340" s="261"/>
      <c r="N340" s="262"/>
      <c r="O340" s="262"/>
      <c r="P340" s="262"/>
      <c r="Q340" s="262"/>
      <c r="R340" s="262"/>
      <c r="S340" s="262"/>
      <c r="T340" s="263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64" t="s">
        <v>593</v>
      </c>
      <c r="AU340" s="264" t="s">
        <v>79</v>
      </c>
      <c r="AV340" s="14" t="s">
        <v>158</v>
      </c>
      <c r="AW340" s="14" t="s">
        <v>31</v>
      </c>
      <c r="AX340" s="14" t="s">
        <v>77</v>
      </c>
      <c r="AY340" s="264" t="s">
        <v>150</v>
      </c>
    </row>
    <row r="341" s="2" customFormat="1" ht="16.5" customHeight="1">
      <c r="A341" s="40"/>
      <c r="B341" s="41"/>
      <c r="C341" s="228" t="s">
        <v>886</v>
      </c>
      <c r="D341" s="228" t="s">
        <v>254</v>
      </c>
      <c r="E341" s="229" t="s">
        <v>887</v>
      </c>
      <c r="F341" s="230" t="s">
        <v>888</v>
      </c>
      <c r="G341" s="231" t="s">
        <v>252</v>
      </c>
      <c r="H341" s="232">
        <v>2</v>
      </c>
      <c r="I341" s="233"/>
      <c r="J341" s="234">
        <f>ROUND(I341*H341,2)</f>
        <v>0</v>
      </c>
      <c r="K341" s="230" t="s">
        <v>157</v>
      </c>
      <c r="L341" s="235"/>
      <c r="M341" s="236" t="s">
        <v>19</v>
      </c>
      <c r="N341" s="237" t="s">
        <v>40</v>
      </c>
      <c r="O341" s="86"/>
      <c r="P341" s="215">
        <f>O341*H341</f>
        <v>0</v>
      </c>
      <c r="Q341" s="215">
        <v>0.0050000000000000001</v>
      </c>
      <c r="R341" s="215">
        <f>Q341*H341</f>
        <v>0.01</v>
      </c>
      <c r="S341" s="215">
        <v>0</v>
      </c>
      <c r="T341" s="216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7" t="s">
        <v>171</v>
      </c>
      <c r="AT341" s="217" t="s">
        <v>254</v>
      </c>
      <c r="AU341" s="217" t="s">
        <v>79</v>
      </c>
      <c r="AY341" s="19" t="s">
        <v>150</v>
      </c>
      <c r="BE341" s="218">
        <f>IF(N341="základní",J341,0)</f>
        <v>0</v>
      </c>
      <c r="BF341" s="218">
        <f>IF(N341="snížená",J341,0)</f>
        <v>0</v>
      </c>
      <c r="BG341" s="218">
        <f>IF(N341="zákl. přenesená",J341,0)</f>
        <v>0</v>
      </c>
      <c r="BH341" s="218">
        <f>IF(N341="sníž. přenesená",J341,0)</f>
        <v>0</v>
      </c>
      <c r="BI341" s="218">
        <f>IF(N341="nulová",J341,0)</f>
        <v>0</v>
      </c>
      <c r="BJ341" s="19" t="s">
        <v>77</v>
      </c>
      <c r="BK341" s="218">
        <f>ROUND(I341*H341,2)</f>
        <v>0</v>
      </c>
      <c r="BL341" s="19" t="s">
        <v>158</v>
      </c>
      <c r="BM341" s="217" t="s">
        <v>889</v>
      </c>
    </row>
    <row r="342" s="13" customFormat="1">
      <c r="A342" s="13"/>
      <c r="B342" s="242"/>
      <c r="C342" s="243"/>
      <c r="D342" s="244" t="s">
        <v>593</v>
      </c>
      <c r="E342" s="245" t="s">
        <v>19</v>
      </c>
      <c r="F342" s="246" t="s">
        <v>884</v>
      </c>
      <c r="G342" s="243"/>
      <c r="H342" s="247">
        <v>1</v>
      </c>
      <c r="I342" s="248"/>
      <c r="J342" s="243"/>
      <c r="K342" s="243"/>
      <c r="L342" s="249"/>
      <c r="M342" s="250"/>
      <c r="N342" s="251"/>
      <c r="O342" s="251"/>
      <c r="P342" s="251"/>
      <c r="Q342" s="251"/>
      <c r="R342" s="251"/>
      <c r="S342" s="251"/>
      <c r="T342" s="25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3" t="s">
        <v>593</v>
      </c>
      <c r="AU342" s="253" t="s">
        <v>79</v>
      </c>
      <c r="AV342" s="13" t="s">
        <v>79</v>
      </c>
      <c r="AW342" s="13" t="s">
        <v>31</v>
      </c>
      <c r="AX342" s="13" t="s">
        <v>69</v>
      </c>
      <c r="AY342" s="253" t="s">
        <v>150</v>
      </c>
    </row>
    <row r="343" s="13" customFormat="1">
      <c r="A343" s="13"/>
      <c r="B343" s="242"/>
      <c r="C343" s="243"/>
      <c r="D343" s="244" t="s">
        <v>593</v>
      </c>
      <c r="E343" s="245" t="s">
        <v>19</v>
      </c>
      <c r="F343" s="246" t="s">
        <v>885</v>
      </c>
      <c r="G343" s="243"/>
      <c r="H343" s="247">
        <v>1</v>
      </c>
      <c r="I343" s="248"/>
      <c r="J343" s="243"/>
      <c r="K343" s="243"/>
      <c r="L343" s="249"/>
      <c r="M343" s="250"/>
      <c r="N343" s="251"/>
      <c r="O343" s="251"/>
      <c r="P343" s="251"/>
      <c r="Q343" s="251"/>
      <c r="R343" s="251"/>
      <c r="S343" s="251"/>
      <c r="T343" s="25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3" t="s">
        <v>593</v>
      </c>
      <c r="AU343" s="253" t="s">
        <v>79</v>
      </c>
      <c r="AV343" s="13" t="s">
        <v>79</v>
      </c>
      <c r="AW343" s="13" t="s">
        <v>31</v>
      </c>
      <c r="AX343" s="13" t="s">
        <v>69</v>
      </c>
      <c r="AY343" s="253" t="s">
        <v>150</v>
      </c>
    </row>
    <row r="344" s="14" customFormat="1">
      <c r="A344" s="14"/>
      <c r="B344" s="254"/>
      <c r="C344" s="255"/>
      <c r="D344" s="244" t="s">
        <v>593</v>
      </c>
      <c r="E344" s="256" t="s">
        <v>19</v>
      </c>
      <c r="F344" s="257" t="s">
        <v>595</v>
      </c>
      <c r="G344" s="255"/>
      <c r="H344" s="258">
        <v>2</v>
      </c>
      <c r="I344" s="259"/>
      <c r="J344" s="255"/>
      <c r="K344" s="255"/>
      <c r="L344" s="260"/>
      <c r="M344" s="261"/>
      <c r="N344" s="262"/>
      <c r="O344" s="262"/>
      <c r="P344" s="262"/>
      <c r="Q344" s="262"/>
      <c r="R344" s="262"/>
      <c r="S344" s="262"/>
      <c r="T344" s="26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4" t="s">
        <v>593</v>
      </c>
      <c r="AU344" s="264" t="s">
        <v>79</v>
      </c>
      <c r="AV344" s="14" t="s">
        <v>158</v>
      </c>
      <c r="AW344" s="14" t="s">
        <v>31</v>
      </c>
      <c r="AX344" s="14" t="s">
        <v>77</v>
      </c>
      <c r="AY344" s="264" t="s">
        <v>150</v>
      </c>
    </row>
    <row r="345" s="2" customFormat="1" ht="24.15" customHeight="1">
      <c r="A345" s="40"/>
      <c r="B345" s="41"/>
      <c r="C345" s="206" t="s">
        <v>406</v>
      </c>
      <c r="D345" s="206" t="s">
        <v>153</v>
      </c>
      <c r="E345" s="207" t="s">
        <v>890</v>
      </c>
      <c r="F345" s="208" t="s">
        <v>891</v>
      </c>
      <c r="G345" s="209" t="s">
        <v>252</v>
      </c>
      <c r="H345" s="210">
        <v>2</v>
      </c>
      <c r="I345" s="211"/>
      <c r="J345" s="212">
        <f>ROUND(I345*H345,2)</f>
        <v>0</v>
      </c>
      <c r="K345" s="208" t="s">
        <v>157</v>
      </c>
      <c r="L345" s="46"/>
      <c r="M345" s="213" t="s">
        <v>19</v>
      </c>
      <c r="N345" s="214" t="s">
        <v>40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</v>
      </c>
      <c r="T345" s="216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158</v>
      </c>
      <c r="AT345" s="217" t="s">
        <v>153</v>
      </c>
      <c r="AU345" s="217" t="s">
        <v>79</v>
      </c>
      <c r="AY345" s="19" t="s">
        <v>150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77</v>
      </c>
      <c r="BK345" s="218">
        <f>ROUND(I345*H345,2)</f>
        <v>0</v>
      </c>
      <c r="BL345" s="19" t="s">
        <v>158</v>
      </c>
      <c r="BM345" s="217" t="s">
        <v>892</v>
      </c>
    </row>
    <row r="346" s="2" customFormat="1">
      <c r="A346" s="40"/>
      <c r="B346" s="41"/>
      <c r="C346" s="42"/>
      <c r="D346" s="219" t="s">
        <v>159</v>
      </c>
      <c r="E346" s="42"/>
      <c r="F346" s="220" t="s">
        <v>893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159</v>
      </c>
      <c r="AU346" s="19" t="s">
        <v>79</v>
      </c>
    </row>
    <row r="347" s="2" customFormat="1" ht="21.75" customHeight="1">
      <c r="A347" s="40"/>
      <c r="B347" s="41"/>
      <c r="C347" s="228" t="s">
        <v>894</v>
      </c>
      <c r="D347" s="228" t="s">
        <v>254</v>
      </c>
      <c r="E347" s="229" t="s">
        <v>895</v>
      </c>
      <c r="F347" s="230" t="s">
        <v>896</v>
      </c>
      <c r="G347" s="231" t="s">
        <v>252</v>
      </c>
      <c r="H347" s="232">
        <v>2</v>
      </c>
      <c r="I347" s="233"/>
      <c r="J347" s="234">
        <f>ROUND(I347*H347,2)</f>
        <v>0</v>
      </c>
      <c r="K347" s="230" t="s">
        <v>157</v>
      </c>
      <c r="L347" s="235"/>
      <c r="M347" s="236" t="s">
        <v>19</v>
      </c>
      <c r="N347" s="237" t="s">
        <v>40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171</v>
      </c>
      <c r="AT347" s="217" t="s">
        <v>254</v>
      </c>
      <c r="AU347" s="217" t="s">
        <v>79</v>
      </c>
      <c r="AY347" s="19" t="s">
        <v>150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77</v>
      </c>
      <c r="BK347" s="218">
        <f>ROUND(I347*H347,2)</f>
        <v>0</v>
      </c>
      <c r="BL347" s="19" t="s">
        <v>158</v>
      </c>
      <c r="BM347" s="217" t="s">
        <v>897</v>
      </c>
    </row>
    <row r="348" s="2" customFormat="1" ht="16.5" customHeight="1">
      <c r="A348" s="40"/>
      <c r="B348" s="41"/>
      <c r="C348" s="228" t="s">
        <v>411</v>
      </c>
      <c r="D348" s="228" t="s">
        <v>254</v>
      </c>
      <c r="E348" s="229" t="s">
        <v>898</v>
      </c>
      <c r="F348" s="230" t="s">
        <v>899</v>
      </c>
      <c r="G348" s="231" t="s">
        <v>252</v>
      </c>
      <c r="H348" s="232">
        <v>2</v>
      </c>
      <c r="I348" s="233"/>
      <c r="J348" s="234">
        <f>ROUND(I348*H348,2)</f>
        <v>0</v>
      </c>
      <c r="K348" s="230" t="s">
        <v>157</v>
      </c>
      <c r="L348" s="235"/>
      <c r="M348" s="236" t="s">
        <v>19</v>
      </c>
      <c r="N348" s="237" t="s">
        <v>40</v>
      </c>
      <c r="O348" s="86"/>
      <c r="P348" s="215">
        <f>O348*H348</f>
        <v>0</v>
      </c>
      <c r="Q348" s="215">
        <v>0</v>
      </c>
      <c r="R348" s="215">
        <f>Q348*H348</f>
        <v>0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171</v>
      </c>
      <c r="AT348" s="217" t="s">
        <v>254</v>
      </c>
      <c r="AU348" s="217" t="s">
        <v>79</v>
      </c>
      <c r="AY348" s="19" t="s">
        <v>150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77</v>
      </c>
      <c r="BK348" s="218">
        <f>ROUND(I348*H348,2)</f>
        <v>0</v>
      </c>
      <c r="BL348" s="19" t="s">
        <v>158</v>
      </c>
      <c r="BM348" s="217" t="s">
        <v>900</v>
      </c>
    </row>
    <row r="349" s="2" customFormat="1" ht="16.5" customHeight="1">
      <c r="A349" s="40"/>
      <c r="B349" s="41"/>
      <c r="C349" s="228" t="s">
        <v>901</v>
      </c>
      <c r="D349" s="228" t="s">
        <v>254</v>
      </c>
      <c r="E349" s="229" t="s">
        <v>902</v>
      </c>
      <c r="F349" s="230" t="s">
        <v>903</v>
      </c>
      <c r="G349" s="231" t="s">
        <v>252</v>
      </c>
      <c r="H349" s="232">
        <v>4</v>
      </c>
      <c r="I349" s="233"/>
      <c r="J349" s="234">
        <f>ROUND(I349*H349,2)</f>
        <v>0</v>
      </c>
      <c r="K349" s="230" t="s">
        <v>157</v>
      </c>
      <c r="L349" s="235"/>
      <c r="M349" s="236" t="s">
        <v>19</v>
      </c>
      <c r="N349" s="237" t="s">
        <v>40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171</v>
      </c>
      <c r="AT349" s="217" t="s">
        <v>254</v>
      </c>
      <c r="AU349" s="217" t="s">
        <v>79</v>
      </c>
      <c r="AY349" s="19" t="s">
        <v>150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77</v>
      </c>
      <c r="BK349" s="218">
        <f>ROUND(I349*H349,2)</f>
        <v>0</v>
      </c>
      <c r="BL349" s="19" t="s">
        <v>158</v>
      </c>
      <c r="BM349" s="217" t="s">
        <v>904</v>
      </c>
    </row>
    <row r="350" s="2" customFormat="1" ht="16.5" customHeight="1">
      <c r="A350" s="40"/>
      <c r="B350" s="41"/>
      <c r="C350" s="228" t="s">
        <v>415</v>
      </c>
      <c r="D350" s="228" t="s">
        <v>254</v>
      </c>
      <c r="E350" s="229" t="s">
        <v>905</v>
      </c>
      <c r="F350" s="230" t="s">
        <v>906</v>
      </c>
      <c r="G350" s="231" t="s">
        <v>252</v>
      </c>
      <c r="H350" s="232">
        <v>2</v>
      </c>
      <c r="I350" s="233"/>
      <c r="J350" s="234">
        <f>ROUND(I350*H350,2)</f>
        <v>0</v>
      </c>
      <c r="K350" s="230" t="s">
        <v>157</v>
      </c>
      <c r="L350" s="235"/>
      <c r="M350" s="236" t="s">
        <v>19</v>
      </c>
      <c r="N350" s="237" t="s">
        <v>40</v>
      </c>
      <c r="O350" s="86"/>
      <c r="P350" s="215">
        <f>O350*H350</f>
        <v>0</v>
      </c>
      <c r="Q350" s="215">
        <v>0</v>
      </c>
      <c r="R350" s="215">
        <f>Q350*H350</f>
        <v>0</v>
      </c>
      <c r="S350" s="215">
        <v>0</v>
      </c>
      <c r="T350" s="216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7" t="s">
        <v>171</v>
      </c>
      <c r="AT350" s="217" t="s">
        <v>254</v>
      </c>
      <c r="AU350" s="217" t="s">
        <v>79</v>
      </c>
      <c r="AY350" s="19" t="s">
        <v>150</v>
      </c>
      <c r="BE350" s="218">
        <f>IF(N350="základní",J350,0)</f>
        <v>0</v>
      </c>
      <c r="BF350" s="218">
        <f>IF(N350="snížená",J350,0)</f>
        <v>0</v>
      </c>
      <c r="BG350" s="218">
        <f>IF(N350="zákl. přenesená",J350,0)</f>
        <v>0</v>
      </c>
      <c r="BH350" s="218">
        <f>IF(N350="sníž. přenesená",J350,0)</f>
        <v>0</v>
      </c>
      <c r="BI350" s="218">
        <f>IF(N350="nulová",J350,0)</f>
        <v>0</v>
      </c>
      <c r="BJ350" s="19" t="s">
        <v>77</v>
      </c>
      <c r="BK350" s="218">
        <f>ROUND(I350*H350,2)</f>
        <v>0</v>
      </c>
      <c r="BL350" s="19" t="s">
        <v>158</v>
      </c>
      <c r="BM350" s="217" t="s">
        <v>907</v>
      </c>
    </row>
    <row r="351" s="2" customFormat="1" ht="49.05" customHeight="1">
      <c r="A351" s="40"/>
      <c r="B351" s="41"/>
      <c r="C351" s="206" t="s">
        <v>908</v>
      </c>
      <c r="D351" s="206" t="s">
        <v>153</v>
      </c>
      <c r="E351" s="207" t="s">
        <v>909</v>
      </c>
      <c r="F351" s="208" t="s">
        <v>910</v>
      </c>
      <c r="G351" s="209" t="s">
        <v>310</v>
      </c>
      <c r="H351" s="210">
        <v>360</v>
      </c>
      <c r="I351" s="211"/>
      <c r="J351" s="212">
        <f>ROUND(I351*H351,2)</f>
        <v>0</v>
      </c>
      <c r="K351" s="208" t="s">
        <v>157</v>
      </c>
      <c r="L351" s="46"/>
      <c r="M351" s="213" t="s">
        <v>19</v>
      </c>
      <c r="N351" s="214" t="s">
        <v>40</v>
      </c>
      <c r="O351" s="86"/>
      <c r="P351" s="215">
        <f>O351*H351</f>
        <v>0</v>
      </c>
      <c r="Q351" s="215">
        <v>0</v>
      </c>
      <c r="R351" s="215">
        <f>Q351*H351</f>
        <v>0</v>
      </c>
      <c r="S351" s="215">
        <v>0</v>
      </c>
      <c r="T351" s="216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7" t="s">
        <v>158</v>
      </c>
      <c r="AT351" s="217" t="s">
        <v>153</v>
      </c>
      <c r="AU351" s="217" t="s">
        <v>79</v>
      </c>
      <c r="AY351" s="19" t="s">
        <v>150</v>
      </c>
      <c r="BE351" s="218">
        <f>IF(N351="základní",J351,0)</f>
        <v>0</v>
      </c>
      <c r="BF351" s="218">
        <f>IF(N351="snížená",J351,0)</f>
        <v>0</v>
      </c>
      <c r="BG351" s="218">
        <f>IF(N351="zákl. přenesená",J351,0)</f>
        <v>0</v>
      </c>
      <c r="BH351" s="218">
        <f>IF(N351="sníž. přenesená",J351,0)</f>
        <v>0</v>
      </c>
      <c r="BI351" s="218">
        <f>IF(N351="nulová",J351,0)</f>
        <v>0</v>
      </c>
      <c r="BJ351" s="19" t="s">
        <v>77</v>
      </c>
      <c r="BK351" s="218">
        <f>ROUND(I351*H351,2)</f>
        <v>0</v>
      </c>
      <c r="BL351" s="19" t="s">
        <v>158</v>
      </c>
      <c r="BM351" s="217" t="s">
        <v>911</v>
      </c>
    </row>
    <row r="352" s="2" customFormat="1">
      <c r="A352" s="40"/>
      <c r="B352" s="41"/>
      <c r="C352" s="42"/>
      <c r="D352" s="219" t="s">
        <v>159</v>
      </c>
      <c r="E352" s="42"/>
      <c r="F352" s="220" t="s">
        <v>912</v>
      </c>
      <c r="G352" s="42"/>
      <c r="H352" s="42"/>
      <c r="I352" s="221"/>
      <c r="J352" s="42"/>
      <c r="K352" s="42"/>
      <c r="L352" s="46"/>
      <c r="M352" s="222"/>
      <c r="N352" s="223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159</v>
      </c>
      <c r="AU352" s="19" t="s">
        <v>79</v>
      </c>
    </row>
    <row r="353" s="13" customFormat="1">
      <c r="A353" s="13"/>
      <c r="B353" s="242"/>
      <c r="C353" s="243"/>
      <c r="D353" s="244" t="s">
        <v>593</v>
      </c>
      <c r="E353" s="245" t="s">
        <v>19</v>
      </c>
      <c r="F353" s="246" t="s">
        <v>913</v>
      </c>
      <c r="G353" s="243"/>
      <c r="H353" s="247">
        <v>55</v>
      </c>
      <c r="I353" s="248"/>
      <c r="J353" s="243"/>
      <c r="K353" s="243"/>
      <c r="L353" s="249"/>
      <c r="M353" s="250"/>
      <c r="N353" s="251"/>
      <c r="O353" s="251"/>
      <c r="P353" s="251"/>
      <c r="Q353" s="251"/>
      <c r="R353" s="251"/>
      <c r="S353" s="251"/>
      <c r="T353" s="25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3" t="s">
        <v>593</v>
      </c>
      <c r="AU353" s="253" t="s">
        <v>79</v>
      </c>
      <c r="AV353" s="13" t="s">
        <v>79</v>
      </c>
      <c r="AW353" s="13" t="s">
        <v>31</v>
      </c>
      <c r="AX353" s="13" t="s">
        <v>69</v>
      </c>
      <c r="AY353" s="253" t="s">
        <v>150</v>
      </c>
    </row>
    <row r="354" s="13" customFormat="1">
      <c r="A354" s="13"/>
      <c r="B354" s="242"/>
      <c r="C354" s="243"/>
      <c r="D354" s="244" t="s">
        <v>593</v>
      </c>
      <c r="E354" s="245" t="s">
        <v>19</v>
      </c>
      <c r="F354" s="246" t="s">
        <v>914</v>
      </c>
      <c r="G354" s="243"/>
      <c r="H354" s="247">
        <v>293</v>
      </c>
      <c r="I354" s="248"/>
      <c r="J354" s="243"/>
      <c r="K354" s="243"/>
      <c r="L354" s="249"/>
      <c r="M354" s="250"/>
      <c r="N354" s="251"/>
      <c r="O354" s="251"/>
      <c r="P354" s="251"/>
      <c r="Q354" s="251"/>
      <c r="R354" s="251"/>
      <c r="S354" s="251"/>
      <c r="T354" s="25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53" t="s">
        <v>593</v>
      </c>
      <c r="AU354" s="253" t="s">
        <v>79</v>
      </c>
      <c r="AV354" s="13" t="s">
        <v>79</v>
      </c>
      <c r="AW354" s="13" t="s">
        <v>31</v>
      </c>
      <c r="AX354" s="13" t="s">
        <v>69</v>
      </c>
      <c r="AY354" s="253" t="s">
        <v>150</v>
      </c>
    </row>
    <row r="355" s="13" customFormat="1">
      <c r="A355" s="13"/>
      <c r="B355" s="242"/>
      <c r="C355" s="243"/>
      <c r="D355" s="244" t="s">
        <v>593</v>
      </c>
      <c r="E355" s="245" t="s">
        <v>19</v>
      </c>
      <c r="F355" s="246" t="s">
        <v>915</v>
      </c>
      <c r="G355" s="243"/>
      <c r="H355" s="247">
        <v>12</v>
      </c>
      <c r="I355" s="248"/>
      <c r="J355" s="243"/>
      <c r="K355" s="243"/>
      <c r="L355" s="249"/>
      <c r="M355" s="250"/>
      <c r="N355" s="251"/>
      <c r="O355" s="251"/>
      <c r="P355" s="251"/>
      <c r="Q355" s="251"/>
      <c r="R355" s="251"/>
      <c r="S355" s="251"/>
      <c r="T355" s="25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3" t="s">
        <v>593</v>
      </c>
      <c r="AU355" s="253" t="s">
        <v>79</v>
      </c>
      <c r="AV355" s="13" t="s">
        <v>79</v>
      </c>
      <c r="AW355" s="13" t="s">
        <v>31</v>
      </c>
      <c r="AX355" s="13" t="s">
        <v>69</v>
      </c>
      <c r="AY355" s="253" t="s">
        <v>150</v>
      </c>
    </row>
    <row r="356" s="14" customFormat="1">
      <c r="A356" s="14"/>
      <c r="B356" s="254"/>
      <c r="C356" s="255"/>
      <c r="D356" s="244" t="s">
        <v>593</v>
      </c>
      <c r="E356" s="256" t="s">
        <v>19</v>
      </c>
      <c r="F356" s="257" t="s">
        <v>595</v>
      </c>
      <c r="G356" s="255"/>
      <c r="H356" s="258">
        <v>360</v>
      </c>
      <c r="I356" s="259"/>
      <c r="J356" s="255"/>
      <c r="K356" s="255"/>
      <c r="L356" s="260"/>
      <c r="M356" s="261"/>
      <c r="N356" s="262"/>
      <c r="O356" s="262"/>
      <c r="P356" s="262"/>
      <c r="Q356" s="262"/>
      <c r="R356" s="262"/>
      <c r="S356" s="262"/>
      <c r="T356" s="263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4" t="s">
        <v>593</v>
      </c>
      <c r="AU356" s="264" t="s">
        <v>79</v>
      </c>
      <c r="AV356" s="14" t="s">
        <v>158</v>
      </c>
      <c r="AW356" s="14" t="s">
        <v>31</v>
      </c>
      <c r="AX356" s="14" t="s">
        <v>77</v>
      </c>
      <c r="AY356" s="264" t="s">
        <v>150</v>
      </c>
    </row>
    <row r="357" s="2" customFormat="1" ht="16.5" customHeight="1">
      <c r="A357" s="40"/>
      <c r="B357" s="41"/>
      <c r="C357" s="228" t="s">
        <v>420</v>
      </c>
      <c r="D357" s="228" t="s">
        <v>254</v>
      </c>
      <c r="E357" s="229" t="s">
        <v>916</v>
      </c>
      <c r="F357" s="230" t="s">
        <v>917</v>
      </c>
      <c r="G357" s="231" t="s">
        <v>310</v>
      </c>
      <c r="H357" s="232">
        <v>56.100000000000001</v>
      </c>
      <c r="I357" s="233"/>
      <c r="J357" s="234">
        <f>ROUND(I357*H357,2)</f>
        <v>0</v>
      </c>
      <c r="K357" s="230" t="s">
        <v>157</v>
      </c>
      <c r="L357" s="235"/>
      <c r="M357" s="236" t="s">
        <v>19</v>
      </c>
      <c r="N357" s="237" t="s">
        <v>40</v>
      </c>
      <c r="O357" s="86"/>
      <c r="P357" s="215">
        <f>O357*H357</f>
        <v>0</v>
      </c>
      <c r="Q357" s="215">
        <v>0</v>
      </c>
      <c r="R357" s="215">
        <f>Q357*H357</f>
        <v>0</v>
      </c>
      <c r="S357" s="215">
        <v>0</v>
      </c>
      <c r="T357" s="216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7" t="s">
        <v>171</v>
      </c>
      <c r="AT357" s="217" t="s">
        <v>254</v>
      </c>
      <c r="AU357" s="217" t="s">
        <v>79</v>
      </c>
      <c r="AY357" s="19" t="s">
        <v>150</v>
      </c>
      <c r="BE357" s="218">
        <f>IF(N357="základní",J357,0)</f>
        <v>0</v>
      </c>
      <c r="BF357" s="218">
        <f>IF(N357="snížená",J357,0)</f>
        <v>0</v>
      </c>
      <c r="BG357" s="218">
        <f>IF(N357="zákl. přenesená",J357,0)</f>
        <v>0</v>
      </c>
      <c r="BH357" s="218">
        <f>IF(N357="sníž. přenesená",J357,0)</f>
        <v>0</v>
      </c>
      <c r="BI357" s="218">
        <f>IF(N357="nulová",J357,0)</f>
        <v>0</v>
      </c>
      <c r="BJ357" s="19" t="s">
        <v>77</v>
      </c>
      <c r="BK357" s="218">
        <f>ROUND(I357*H357,2)</f>
        <v>0</v>
      </c>
      <c r="BL357" s="19" t="s">
        <v>158</v>
      </c>
      <c r="BM357" s="217" t="s">
        <v>918</v>
      </c>
    </row>
    <row r="358" s="13" customFormat="1">
      <c r="A358" s="13"/>
      <c r="B358" s="242"/>
      <c r="C358" s="243"/>
      <c r="D358" s="244" t="s">
        <v>593</v>
      </c>
      <c r="E358" s="245" t="s">
        <v>19</v>
      </c>
      <c r="F358" s="246" t="s">
        <v>919</v>
      </c>
      <c r="G358" s="243"/>
      <c r="H358" s="247">
        <v>56.100000000000001</v>
      </c>
      <c r="I358" s="248"/>
      <c r="J358" s="243"/>
      <c r="K358" s="243"/>
      <c r="L358" s="249"/>
      <c r="M358" s="250"/>
      <c r="N358" s="251"/>
      <c r="O358" s="251"/>
      <c r="P358" s="251"/>
      <c r="Q358" s="251"/>
      <c r="R358" s="251"/>
      <c r="S358" s="251"/>
      <c r="T358" s="25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3" t="s">
        <v>593</v>
      </c>
      <c r="AU358" s="253" t="s">
        <v>79</v>
      </c>
      <c r="AV358" s="13" t="s">
        <v>79</v>
      </c>
      <c r="AW358" s="13" t="s">
        <v>31</v>
      </c>
      <c r="AX358" s="13" t="s">
        <v>69</v>
      </c>
      <c r="AY358" s="253" t="s">
        <v>150</v>
      </c>
    </row>
    <row r="359" s="14" customFormat="1">
      <c r="A359" s="14"/>
      <c r="B359" s="254"/>
      <c r="C359" s="255"/>
      <c r="D359" s="244" t="s">
        <v>593</v>
      </c>
      <c r="E359" s="256" t="s">
        <v>19</v>
      </c>
      <c r="F359" s="257" t="s">
        <v>595</v>
      </c>
      <c r="G359" s="255"/>
      <c r="H359" s="258">
        <v>56.100000000000001</v>
      </c>
      <c r="I359" s="259"/>
      <c r="J359" s="255"/>
      <c r="K359" s="255"/>
      <c r="L359" s="260"/>
      <c r="M359" s="261"/>
      <c r="N359" s="262"/>
      <c r="O359" s="262"/>
      <c r="P359" s="262"/>
      <c r="Q359" s="262"/>
      <c r="R359" s="262"/>
      <c r="S359" s="262"/>
      <c r="T359" s="263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4" t="s">
        <v>593</v>
      </c>
      <c r="AU359" s="264" t="s">
        <v>79</v>
      </c>
      <c r="AV359" s="14" t="s">
        <v>158</v>
      </c>
      <c r="AW359" s="14" t="s">
        <v>31</v>
      </c>
      <c r="AX359" s="14" t="s">
        <v>77</v>
      </c>
      <c r="AY359" s="264" t="s">
        <v>150</v>
      </c>
    </row>
    <row r="360" s="2" customFormat="1" ht="24.15" customHeight="1">
      <c r="A360" s="40"/>
      <c r="B360" s="41"/>
      <c r="C360" s="228" t="s">
        <v>920</v>
      </c>
      <c r="D360" s="228" t="s">
        <v>254</v>
      </c>
      <c r="E360" s="229" t="s">
        <v>921</v>
      </c>
      <c r="F360" s="230" t="s">
        <v>922</v>
      </c>
      <c r="G360" s="231" t="s">
        <v>310</v>
      </c>
      <c r="H360" s="232">
        <v>298.86000000000001</v>
      </c>
      <c r="I360" s="233"/>
      <c r="J360" s="234">
        <f>ROUND(I360*H360,2)</f>
        <v>0</v>
      </c>
      <c r="K360" s="230" t="s">
        <v>157</v>
      </c>
      <c r="L360" s="235"/>
      <c r="M360" s="236" t="s">
        <v>19</v>
      </c>
      <c r="N360" s="237" t="s">
        <v>40</v>
      </c>
      <c r="O360" s="86"/>
      <c r="P360" s="215">
        <f>O360*H360</f>
        <v>0</v>
      </c>
      <c r="Q360" s="215">
        <v>0</v>
      </c>
      <c r="R360" s="215">
        <f>Q360*H360</f>
        <v>0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171</v>
      </c>
      <c r="AT360" s="217" t="s">
        <v>254</v>
      </c>
      <c r="AU360" s="217" t="s">
        <v>79</v>
      </c>
      <c r="AY360" s="19" t="s">
        <v>150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77</v>
      </c>
      <c r="BK360" s="218">
        <f>ROUND(I360*H360,2)</f>
        <v>0</v>
      </c>
      <c r="BL360" s="19" t="s">
        <v>158</v>
      </c>
      <c r="BM360" s="217" t="s">
        <v>923</v>
      </c>
    </row>
    <row r="361" s="13" customFormat="1">
      <c r="A361" s="13"/>
      <c r="B361" s="242"/>
      <c r="C361" s="243"/>
      <c r="D361" s="244" t="s">
        <v>593</v>
      </c>
      <c r="E361" s="245" t="s">
        <v>19</v>
      </c>
      <c r="F361" s="246" t="s">
        <v>924</v>
      </c>
      <c r="G361" s="243"/>
      <c r="H361" s="247">
        <v>298.86000000000001</v>
      </c>
      <c r="I361" s="248"/>
      <c r="J361" s="243"/>
      <c r="K361" s="243"/>
      <c r="L361" s="249"/>
      <c r="M361" s="250"/>
      <c r="N361" s="251"/>
      <c r="O361" s="251"/>
      <c r="P361" s="251"/>
      <c r="Q361" s="251"/>
      <c r="R361" s="251"/>
      <c r="S361" s="251"/>
      <c r="T361" s="25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3" t="s">
        <v>593</v>
      </c>
      <c r="AU361" s="253" t="s">
        <v>79</v>
      </c>
      <c r="AV361" s="13" t="s">
        <v>79</v>
      </c>
      <c r="AW361" s="13" t="s">
        <v>31</v>
      </c>
      <c r="AX361" s="13" t="s">
        <v>69</v>
      </c>
      <c r="AY361" s="253" t="s">
        <v>150</v>
      </c>
    </row>
    <row r="362" s="14" customFormat="1">
      <c r="A362" s="14"/>
      <c r="B362" s="254"/>
      <c r="C362" s="255"/>
      <c r="D362" s="244" t="s">
        <v>593</v>
      </c>
      <c r="E362" s="256" t="s">
        <v>19</v>
      </c>
      <c r="F362" s="257" t="s">
        <v>595</v>
      </c>
      <c r="G362" s="255"/>
      <c r="H362" s="258">
        <v>298.86000000000001</v>
      </c>
      <c r="I362" s="259"/>
      <c r="J362" s="255"/>
      <c r="K362" s="255"/>
      <c r="L362" s="260"/>
      <c r="M362" s="261"/>
      <c r="N362" s="262"/>
      <c r="O362" s="262"/>
      <c r="P362" s="262"/>
      <c r="Q362" s="262"/>
      <c r="R362" s="262"/>
      <c r="S362" s="262"/>
      <c r="T362" s="26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4" t="s">
        <v>593</v>
      </c>
      <c r="AU362" s="264" t="s">
        <v>79</v>
      </c>
      <c r="AV362" s="14" t="s">
        <v>158</v>
      </c>
      <c r="AW362" s="14" t="s">
        <v>31</v>
      </c>
      <c r="AX362" s="14" t="s">
        <v>77</v>
      </c>
      <c r="AY362" s="264" t="s">
        <v>150</v>
      </c>
    </row>
    <row r="363" s="2" customFormat="1" ht="24.15" customHeight="1">
      <c r="A363" s="40"/>
      <c r="B363" s="41"/>
      <c r="C363" s="228" t="s">
        <v>424</v>
      </c>
      <c r="D363" s="228" t="s">
        <v>254</v>
      </c>
      <c r="E363" s="229" t="s">
        <v>925</v>
      </c>
      <c r="F363" s="230" t="s">
        <v>926</v>
      </c>
      <c r="G363" s="231" t="s">
        <v>310</v>
      </c>
      <c r="H363" s="232">
        <v>12.24</v>
      </c>
      <c r="I363" s="233"/>
      <c r="J363" s="234">
        <f>ROUND(I363*H363,2)</f>
        <v>0</v>
      </c>
      <c r="K363" s="230" t="s">
        <v>157</v>
      </c>
      <c r="L363" s="235"/>
      <c r="M363" s="236" t="s">
        <v>19</v>
      </c>
      <c r="N363" s="237" t="s">
        <v>40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171</v>
      </c>
      <c r="AT363" s="217" t="s">
        <v>254</v>
      </c>
      <c r="AU363" s="217" t="s">
        <v>79</v>
      </c>
      <c r="AY363" s="19" t="s">
        <v>150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77</v>
      </c>
      <c r="BK363" s="218">
        <f>ROUND(I363*H363,2)</f>
        <v>0</v>
      </c>
      <c r="BL363" s="19" t="s">
        <v>158</v>
      </c>
      <c r="BM363" s="217" t="s">
        <v>927</v>
      </c>
    </row>
    <row r="364" s="13" customFormat="1">
      <c r="A364" s="13"/>
      <c r="B364" s="242"/>
      <c r="C364" s="243"/>
      <c r="D364" s="244" t="s">
        <v>593</v>
      </c>
      <c r="E364" s="245" t="s">
        <v>19</v>
      </c>
      <c r="F364" s="246" t="s">
        <v>928</v>
      </c>
      <c r="G364" s="243"/>
      <c r="H364" s="247">
        <v>12.24</v>
      </c>
      <c r="I364" s="248"/>
      <c r="J364" s="243"/>
      <c r="K364" s="243"/>
      <c r="L364" s="249"/>
      <c r="M364" s="250"/>
      <c r="N364" s="251"/>
      <c r="O364" s="251"/>
      <c r="P364" s="251"/>
      <c r="Q364" s="251"/>
      <c r="R364" s="251"/>
      <c r="S364" s="251"/>
      <c r="T364" s="25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3" t="s">
        <v>593</v>
      </c>
      <c r="AU364" s="253" t="s">
        <v>79</v>
      </c>
      <c r="AV364" s="13" t="s">
        <v>79</v>
      </c>
      <c r="AW364" s="13" t="s">
        <v>31</v>
      </c>
      <c r="AX364" s="13" t="s">
        <v>69</v>
      </c>
      <c r="AY364" s="253" t="s">
        <v>150</v>
      </c>
    </row>
    <row r="365" s="14" customFormat="1">
      <c r="A365" s="14"/>
      <c r="B365" s="254"/>
      <c r="C365" s="255"/>
      <c r="D365" s="244" t="s">
        <v>593</v>
      </c>
      <c r="E365" s="256" t="s">
        <v>19</v>
      </c>
      <c r="F365" s="257" t="s">
        <v>595</v>
      </c>
      <c r="G365" s="255"/>
      <c r="H365" s="258">
        <v>12.24</v>
      </c>
      <c r="I365" s="259"/>
      <c r="J365" s="255"/>
      <c r="K365" s="255"/>
      <c r="L365" s="260"/>
      <c r="M365" s="261"/>
      <c r="N365" s="262"/>
      <c r="O365" s="262"/>
      <c r="P365" s="262"/>
      <c r="Q365" s="262"/>
      <c r="R365" s="262"/>
      <c r="S365" s="262"/>
      <c r="T365" s="263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4" t="s">
        <v>593</v>
      </c>
      <c r="AU365" s="264" t="s">
        <v>79</v>
      </c>
      <c r="AV365" s="14" t="s">
        <v>158</v>
      </c>
      <c r="AW365" s="14" t="s">
        <v>31</v>
      </c>
      <c r="AX365" s="14" t="s">
        <v>77</v>
      </c>
      <c r="AY365" s="264" t="s">
        <v>150</v>
      </c>
    </row>
    <row r="366" s="2" customFormat="1" ht="49.05" customHeight="1">
      <c r="A366" s="40"/>
      <c r="B366" s="41"/>
      <c r="C366" s="206" t="s">
        <v>929</v>
      </c>
      <c r="D366" s="206" t="s">
        <v>153</v>
      </c>
      <c r="E366" s="207" t="s">
        <v>930</v>
      </c>
      <c r="F366" s="208" t="s">
        <v>931</v>
      </c>
      <c r="G366" s="209" t="s">
        <v>310</v>
      </c>
      <c r="H366" s="210">
        <v>30</v>
      </c>
      <c r="I366" s="211"/>
      <c r="J366" s="212">
        <f>ROUND(I366*H366,2)</f>
        <v>0</v>
      </c>
      <c r="K366" s="208" t="s">
        <v>157</v>
      </c>
      <c r="L366" s="46"/>
      <c r="M366" s="213" t="s">
        <v>19</v>
      </c>
      <c r="N366" s="214" t="s">
        <v>40</v>
      </c>
      <c r="O366" s="86"/>
      <c r="P366" s="215">
        <f>O366*H366</f>
        <v>0</v>
      </c>
      <c r="Q366" s="215">
        <v>0</v>
      </c>
      <c r="R366" s="215">
        <f>Q366*H366</f>
        <v>0</v>
      </c>
      <c r="S366" s="215">
        <v>0</v>
      </c>
      <c r="T366" s="216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7" t="s">
        <v>158</v>
      </c>
      <c r="AT366" s="217" t="s">
        <v>153</v>
      </c>
      <c r="AU366" s="217" t="s">
        <v>79</v>
      </c>
      <c r="AY366" s="19" t="s">
        <v>150</v>
      </c>
      <c r="BE366" s="218">
        <f>IF(N366="základní",J366,0)</f>
        <v>0</v>
      </c>
      <c r="BF366" s="218">
        <f>IF(N366="snížená",J366,0)</f>
        <v>0</v>
      </c>
      <c r="BG366" s="218">
        <f>IF(N366="zákl. přenesená",J366,0)</f>
        <v>0</v>
      </c>
      <c r="BH366" s="218">
        <f>IF(N366="sníž. přenesená",J366,0)</f>
        <v>0</v>
      </c>
      <c r="BI366" s="218">
        <f>IF(N366="nulová",J366,0)</f>
        <v>0</v>
      </c>
      <c r="BJ366" s="19" t="s">
        <v>77</v>
      </c>
      <c r="BK366" s="218">
        <f>ROUND(I366*H366,2)</f>
        <v>0</v>
      </c>
      <c r="BL366" s="19" t="s">
        <v>158</v>
      </c>
      <c r="BM366" s="217" t="s">
        <v>932</v>
      </c>
    </row>
    <row r="367" s="2" customFormat="1">
      <c r="A367" s="40"/>
      <c r="B367" s="41"/>
      <c r="C367" s="42"/>
      <c r="D367" s="219" t="s">
        <v>159</v>
      </c>
      <c r="E367" s="42"/>
      <c r="F367" s="220" t="s">
        <v>933</v>
      </c>
      <c r="G367" s="42"/>
      <c r="H367" s="42"/>
      <c r="I367" s="221"/>
      <c r="J367" s="42"/>
      <c r="K367" s="42"/>
      <c r="L367" s="46"/>
      <c r="M367" s="222"/>
      <c r="N367" s="223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159</v>
      </c>
      <c r="AU367" s="19" t="s">
        <v>79</v>
      </c>
    </row>
    <row r="368" s="2" customFormat="1" ht="16.5" customHeight="1">
      <c r="A368" s="40"/>
      <c r="B368" s="41"/>
      <c r="C368" s="206" t="s">
        <v>428</v>
      </c>
      <c r="D368" s="206" t="s">
        <v>153</v>
      </c>
      <c r="E368" s="207" t="s">
        <v>934</v>
      </c>
      <c r="F368" s="208" t="s">
        <v>935</v>
      </c>
      <c r="G368" s="209" t="s">
        <v>375</v>
      </c>
      <c r="H368" s="210">
        <v>7.2000000000000002</v>
      </c>
      <c r="I368" s="211"/>
      <c r="J368" s="212">
        <f>ROUND(I368*H368,2)</f>
        <v>0</v>
      </c>
      <c r="K368" s="208" t="s">
        <v>157</v>
      </c>
      <c r="L368" s="46"/>
      <c r="M368" s="213" t="s">
        <v>19</v>
      </c>
      <c r="N368" s="214" t="s">
        <v>40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158</v>
      </c>
      <c r="AT368" s="217" t="s">
        <v>153</v>
      </c>
      <c r="AU368" s="217" t="s">
        <v>79</v>
      </c>
      <c r="AY368" s="19" t="s">
        <v>150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77</v>
      </c>
      <c r="BK368" s="218">
        <f>ROUND(I368*H368,2)</f>
        <v>0</v>
      </c>
      <c r="BL368" s="19" t="s">
        <v>158</v>
      </c>
      <c r="BM368" s="217" t="s">
        <v>936</v>
      </c>
    </row>
    <row r="369" s="2" customFormat="1">
      <c r="A369" s="40"/>
      <c r="B369" s="41"/>
      <c r="C369" s="42"/>
      <c r="D369" s="219" t="s">
        <v>159</v>
      </c>
      <c r="E369" s="42"/>
      <c r="F369" s="220" t="s">
        <v>937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159</v>
      </c>
      <c r="AU369" s="19" t="s">
        <v>79</v>
      </c>
    </row>
    <row r="370" s="13" customFormat="1">
      <c r="A370" s="13"/>
      <c r="B370" s="242"/>
      <c r="C370" s="243"/>
      <c r="D370" s="244" t="s">
        <v>593</v>
      </c>
      <c r="E370" s="245" t="s">
        <v>19</v>
      </c>
      <c r="F370" s="246" t="s">
        <v>938</v>
      </c>
      <c r="G370" s="243"/>
      <c r="H370" s="247">
        <v>5.4000000000000004</v>
      </c>
      <c r="I370" s="248"/>
      <c r="J370" s="243"/>
      <c r="K370" s="243"/>
      <c r="L370" s="249"/>
      <c r="M370" s="250"/>
      <c r="N370" s="251"/>
      <c r="O370" s="251"/>
      <c r="P370" s="251"/>
      <c r="Q370" s="251"/>
      <c r="R370" s="251"/>
      <c r="S370" s="251"/>
      <c r="T370" s="25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3" t="s">
        <v>593</v>
      </c>
      <c r="AU370" s="253" t="s">
        <v>79</v>
      </c>
      <c r="AV370" s="13" t="s">
        <v>79</v>
      </c>
      <c r="AW370" s="13" t="s">
        <v>31</v>
      </c>
      <c r="AX370" s="13" t="s">
        <v>69</v>
      </c>
      <c r="AY370" s="253" t="s">
        <v>150</v>
      </c>
    </row>
    <row r="371" s="13" customFormat="1">
      <c r="A371" s="13"/>
      <c r="B371" s="242"/>
      <c r="C371" s="243"/>
      <c r="D371" s="244" t="s">
        <v>593</v>
      </c>
      <c r="E371" s="245" t="s">
        <v>19</v>
      </c>
      <c r="F371" s="246" t="s">
        <v>939</v>
      </c>
      <c r="G371" s="243"/>
      <c r="H371" s="247">
        <v>0.80000000000000004</v>
      </c>
      <c r="I371" s="248"/>
      <c r="J371" s="243"/>
      <c r="K371" s="243"/>
      <c r="L371" s="249"/>
      <c r="M371" s="250"/>
      <c r="N371" s="251"/>
      <c r="O371" s="251"/>
      <c r="P371" s="251"/>
      <c r="Q371" s="251"/>
      <c r="R371" s="251"/>
      <c r="S371" s="251"/>
      <c r="T371" s="25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3" t="s">
        <v>593</v>
      </c>
      <c r="AU371" s="253" t="s">
        <v>79</v>
      </c>
      <c r="AV371" s="13" t="s">
        <v>79</v>
      </c>
      <c r="AW371" s="13" t="s">
        <v>31</v>
      </c>
      <c r="AX371" s="13" t="s">
        <v>69</v>
      </c>
      <c r="AY371" s="253" t="s">
        <v>150</v>
      </c>
    </row>
    <row r="372" s="13" customFormat="1">
      <c r="A372" s="13"/>
      <c r="B372" s="242"/>
      <c r="C372" s="243"/>
      <c r="D372" s="244" t="s">
        <v>593</v>
      </c>
      <c r="E372" s="245" t="s">
        <v>19</v>
      </c>
      <c r="F372" s="246" t="s">
        <v>940</v>
      </c>
      <c r="G372" s="243"/>
      <c r="H372" s="247">
        <v>0.59999999999999998</v>
      </c>
      <c r="I372" s="248"/>
      <c r="J372" s="243"/>
      <c r="K372" s="243"/>
      <c r="L372" s="249"/>
      <c r="M372" s="250"/>
      <c r="N372" s="251"/>
      <c r="O372" s="251"/>
      <c r="P372" s="251"/>
      <c r="Q372" s="251"/>
      <c r="R372" s="251"/>
      <c r="S372" s="251"/>
      <c r="T372" s="25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3" t="s">
        <v>593</v>
      </c>
      <c r="AU372" s="253" t="s">
        <v>79</v>
      </c>
      <c r="AV372" s="13" t="s">
        <v>79</v>
      </c>
      <c r="AW372" s="13" t="s">
        <v>31</v>
      </c>
      <c r="AX372" s="13" t="s">
        <v>69</v>
      </c>
      <c r="AY372" s="253" t="s">
        <v>150</v>
      </c>
    </row>
    <row r="373" s="13" customFormat="1">
      <c r="A373" s="13"/>
      <c r="B373" s="242"/>
      <c r="C373" s="243"/>
      <c r="D373" s="244" t="s">
        <v>593</v>
      </c>
      <c r="E373" s="245" t="s">
        <v>19</v>
      </c>
      <c r="F373" s="246" t="s">
        <v>941</v>
      </c>
      <c r="G373" s="243"/>
      <c r="H373" s="247">
        <v>0.40000000000000002</v>
      </c>
      <c r="I373" s="248"/>
      <c r="J373" s="243"/>
      <c r="K373" s="243"/>
      <c r="L373" s="249"/>
      <c r="M373" s="250"/>
      <c r="N373" s="251"/>
      <c r="O373" s="251"/>
      <c r="P373" s="251"/>
      <c r="Q373" s="251"/>
      <c r="R373" s="251"/>
      <c r="S373" s="251"/>
      <c r="T373" s="25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3" t="s">
        <v>593</v>
      </c>
      <c r="AU373" s="253" t="s">
        <v>79</v>
      </c>
      <c r="AV373" s="13" t="s">
        <v>79</v>
      </c>
      <c r="AW373" s="13" t="s">
        <v>31</v>
      </c>
      <c r="AX373" s="13" t="s">
        <v>69</v>
      </c>
      <c r="AY373" s="253" t="s">
        <v>150</v>
      </c>
    </row>
    <row r="374" s="14" customFormat="1">
      <c r="A374" s="14"/>
      <c r="B374" s="254"/>
      <c r="C374" s="255"/>
      <c r="D374" s="244" t="s">
        <v>593</v>
      </c>
      <c r="E374" s="256" t="s">
        <v>19</v>
      </c>
      <c r="F374" s="257" t="s">
        <v>595</v>
      </c>
      <c r="G374" s="255"/>
      <c r="H374" s="258">
        <v>7.2000000000000002</v>
      </c>
      <c r="I374" s="259"/>
      <c r="J374" s="255"/>
      <c r="K374" s="255"/>
      <c r="L374" s="260"/>
      <c r="M374" s="261"/>
      <c r="N374" s="262"/>
      <c r="O374" s="262"/>
      <c r="P374" s="262"/>
      <c r="Q374" s="262"/>
      <c r="R374" s="262"/>
      <c r="S374" s="262"/>
      <c r="T374" s="26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4" t="s">
        <v>593</v>
      </c>
      <c r="AU374" s="264" t="s">
        <v>79</v>
      </c>
      <c r="AV374" s="14" t="s">
        <v>158</v>
      </c>
      <c r="AW374" s="14" t="s">
        <v>31</v>
      </c>
      <c r="AX374" s="14" t="s">
        <v>77</v>
      </c>
      <c r="AY374" s="264" t="s">
        <v>150</v>
      </c>
    </row>
    <row r="375" s="2" customFormat="1" ht="16.5" customHeight="1">
      <c r="A375" s="40"/>
      <c r="B375" s="41"/>
      <c r="C375" s="206" t="s">
        <v>942</v>
      </c>
      <c r="D375" s="206" t="s">
        <v>153</v>
      </c>
      <c r="E375" s="207" t="s">
        <v>943</v>
      </c>
      <c r="F375" s="208" t="s">
        <v>944</v>
      </c>
      <c r="G375" s="209" t="s">
        <v>375</v>
      </c>
      <c r="H375" s="210">
        <v>74.010000000000005</v>
      </c>
      <c r="I375" s="211"/>
      <c r="J375" s="212">
        <f>ROUND(I375*H375,2)</f>
        <v>0</v>
      </c>
      <c r="K375" s="208" t="s">
        <v>157</v>
      </c>
      <c r="L375" s="46"/>
      <c r="M375" s="213" t="s">
        <v>19</v>
      </c>
      <c r="N375" s="214" t="s">
        <v>40</v>
      </c>
      <c r="O375" s="86"/>
      <c r="P375" s="215">
        <f>O375*H375</f>
        <v>0</v>
      </c>
      <c r="Q375" s="215">
        <v>0</v>
      </c>
      <c r="R375" s="215">
        <f>Q375*H375</f>
        <v>0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158</v>
      </c>
      <c r="AT375" s="217" t="s">
        <v>153</v>
      </c>
      <c r="AU375" s="217" t="s">
        <v>79</v>
      </c>
      <c r="AY375" s="19" t="s">
        <v>150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77</v>
      </c>
      <c r="BK375" s="218">
        <f>ROUND(I375*H375,2)</f>
        <v>0</v>
      </c>
      <c r="BL375" s="19" t="s">
        <v>158</v>
      </c>
      <c r="BM375" s="217" t="s">
        <v>945</v>
      </c>
    </row>
    <row r="376" s="2" customFormat="1">
      <c r="A376" s="40"/>
      <c r="B376" s="41"/>
      <c r="C376" s="42"/>
      <c r="D376" s="219" t="s">
        <v>159</v>
      </c>
      <c r="E376" s="42"/>
      <c r="F376" s="220" t="s">
        <v>946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159</v>
      </c>
      <c r="AU376" s="19" t="s">
        <v>79</v>
      </c>
    </row>
    <row r="377" s="13" customFormat="1">
      <c r="A377" s="13"/>
      <c r="B377" s="242"/>
      <c r="C377" s="243"/>
      <c r="D377" s="244" t="s">
        <v>593</v>
      </c>
      <c r="E377" s="245" t="s">
        <v>19</v>
      </c>
      <c r="F377" s="246" t="s">
        <v>947</v>
      </c>
      <c r="G377" s="243"/>
      <c r="H377" s="247">
        <v>29.760000000000002</v>
      </c>
      <c r="I377" s="248"/>
      <c r="J377" s="243"/>
      <c r="K377" s="243"/>
      <c r="L377" s="249"/>
      <c r="M377" s="250"/>
      <c r="N377" s="251"/>
      <c r="O377" s="251"/>
      <c r="P377" s="251"/>
      <c r="Q377" s="251"/>
      <c r="R377" s="251"/>
      <c r="S377" s="251"/>
      <c r="T377" s="25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53" t="s">
        <v>593</v>
      </c>
      <c r="AU377" s="253" t="s">
        <v>79</v>
      </c>
      <c r="AV377" s="13" t="s">
        <v>79</v>
      </c>
      <c r="AW377" s="13" t="s">
        <v>31</v>
      </c>
      <c r="AX377" s="13" t="s">
        <v>69</v>
      </c>
      <c r="AY377" s="253" t="s">
        <v>150</v>
      </c>
    </row>
    <row r="378" s="13" customFormat="1">
      <c r="A378" s="13"/>
      <c r="B378" s="242"/>
      <c r="C378" s="243"/>
      <c r="D378" s="244" t="s">
        <v>593</v>
      </c>
      <c r="E378" s="245" t="s">
        <v>19</v>
      </c>
      <c r="F378" s="246" t="s">
        <v>948</v>
      </c>
      <c r="G378" s="243"/>
      <c r="H378" s="247">
        <v>44.25</v>
      </c>
      <c r="I378" s="248"/>
      <c r="J378" s="243"/>
      <c r="K378" s="243"/>
      <c r="L378" s="249"/>
      <c r="M378" s="250"/>
      <c r="N378" s="251"/>
      <c r="O378" s="251"/>
      <c r="P378" s="251"/>
      <c r="Q378" s="251"/>
      <c r="R378" s="251"/>
      <c r="S378" s="251"/>
      <c r="T378" s="25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3" t="s">
        <v>593</v>
      </c>
      <c r="AU378" s="253" t="s">
        <v>79</v>
      </c>
      <c r="AV378" s="13" t="s">
        <v>79</v>
      </c>
      <c r="AW378" s="13" t="s">
        <v>31</v>
      </c>
      <c r="AX378" s="13" t="s">
        <v>69</v>
      </c>
      <c r="AY378" s="253" t="s">
        <v>150</v>
      </c>
    </row>
    <row r="379" s="14" customFormat="1">
      <c r="A379" s="14"/>
      <c r="B379" s="254"/>
      <c r="C379" s="255"/>
      <c r="D379" s="244" t="s">
        <v>593</v>
      </c>
      <c r="E379" s="256" t="s">
        <v>19</v>
      </c>
      <c r="F379" s="257" t="s">
        <v>595</v>
      </c>
      <c r="G379" s="255"/>
      <c r="H379" s="258">
        <v>74.010000000000005</v>
      </c>
      <c r="I379" s="259"/>
      <c r="J379" s="255"/>
      <c r="K379" s="255"/>
      <c r="L379" s="260"/>
      <c r="M379" s="261"/>
      <c r="N379" s="262"/>
      <c r="O379" s="262"/>
      <c r="P379" s="262"/>
      <c r="Q379" s="262"/>
      <c r="R379" s="262"/>
      <c r="S379" s="262"/>
      <c r="T379" s="26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4" t="s">
        <v>593</v>
      </c>
      <c r="AU379" s="264" t="s">
        <v>79</v>
      </c>
      <c r="AV379" s="14" t="s">
        <v>158</v>
      </c>
      <c r="AW379" s="14" t="s">
        <v>31</v>
      </c>
      <c r="AX379" s="14" t="s">
        <v>77</v>
      </c>
      <c r="AY379" s="264" t="s">
        <v>150</v>
      </c>
    </row>
    <row r="380" s="2" customFormat="1" ht="37.8" customHeight="1">
      <c r="A380" s="40"/>
      <c r="B380" s="41"/>
      <c r="C380" s="206" t="s">
        <v>432</v>
      </c>
      <c r="D380" s="206" t="s">
        <v>153</v>
      </c>
      <c r="E380" s="207" t="s">
        <v>949</v>
      </c>
      <c r="F380" s="208" t="s">
        <v>950</v>
      </c>
      <c r="G380" s="209" t="s">
        <v>375</v>
      </c>
      <c r="H380" s="210">
        <v>2.25</v>
      </c>
      <c r="I380" s="211"/>
      <c r="J380" s="212">
        <f>ROUND(I380*H380,2)</f>
        <v>0</v>
      </c>
      <c r="K380" s="208" t="s">
        <v>157</v>
      </c>
      <c r="L380" s="46"/>
      <c r="M380" s="213" t="s">
        <v>19</v>
      </c>
      <c r="N380" s="214" t="s">
        <v>40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158</v>
      </c>
      <c r="AT380" s="217" t="s">
        <v>153</v>
      </c>
      <c r="AU380" s="217" t="s">
        <v>79</v>
      </c>
      <c r="AY380" s="19" t="s">
        <v>150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77</v>
      </c>
      <c r="BK380" s="218">
        <f>ROUND(I380*H380,2)</f>
        <v>0</v>
      </c>
      <c r="BL380" s="19" t="s">
        <v>158</v>
      </c>
      <c r="BM380" s="217" t="s">
        <v>951</v>
      </c>
    </row>
    <row r="381" s="2" customFormat="1">
      <c r="A381" s="40"/>
      <c r="B381" s="41"/>
      <c r="C381" s="42"/>
      <c r="D381" s="219" t="s">
        <v>159</v>
      </c>
      <c r="E381" s="42"/>
      <c r="F381" s="220" t="s">
        <v>952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159</v>
      </c>
      <c r="AU381" s="19" t="s">
        <v>79</v>
      </c>
    </row>
    <row r="382" s="13" customFormat="1">
      <c r="A382" s="13"/>
      <c r="B382" s="242"/>
      <c r="C382" s="243"/>
      <c r="D382" s="244" t="s">
        <v>593</v>
      </c>
      <c r="E382" s="245" t="s">
        <v>19</v>
      </c>
      <c r="F382" s="246" t="s">
        <v>953</v>
      </c>
      <c r="G382" s="243"/>
      <c r="H382" s="247">
        <v>2.25</v>
      </c>
      <c r="I382" s="248"/>
      <c r="J382" s="243"/>
      <c r="K382" s="243"/>
      <c r="L382" s="249"/>
      <c r="M382" s="250"/>
      <c r="N382" s="251"/>
      <c r="O382" s="251"/>
      <c r="P382" s="251"/>
      <c r="Q382" s="251"/>
      <c r="R382" s="251"/>
      <c r="S382" s="251"/>
      <c r="T382" s="25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3" t="s">
        <v>593</v>
      </c>
      <c r="AU382" s="253" t="s">
        <v>79</v>
      </c>
      <c r="AV382" s="13" t="s">
        <v>79</v>
      </c>
      <c r="AW382" s="13" t="s">
        <v>31</v>
      </c>
      <c r="AX382" s="13" t="s">
        <v>69</v>
      </c>
      <c r="AY382" s="253" t="s">
        <v>150</v>
      </c>
    </row>
    <row r="383" s="14" customFormat="1">
      <c r="A383" s="14"/>
      <c r="B383" s="254"/>
      <c r="C383" s="255"/>
      <c r="D383" s="244" t="s">
        <v>593</v>
      </c>
      <c r="E383" s="256" t="s">
        <v>19</v>
      </c>
      <c r="F383" s="257" t="s">
        <v>595</v>
      </c>
      <c r="G383" s="255"/>
      <c r="H383" s="258">
        <v>2.25</v>
      </c>
      <c r="I383" s="259"/>
      <c r="J383" s="255"/>
      <c r="K383" s="255"/>
      <c r="L383" s="260"/>
      <c r="M383" s="261"/>
      <c r="N383" s="262"/>
      <c r="O383" s="262"/>
      <c r="P383" s="262"/>
      <c r="Q383" s="262"/>
      <c r="R383" s="262"/>
      <c r="S383" s="262"/>
      <c r="T383" s="263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4" t="s">
        <v>593</v>
      </c>
      <c r="AU383" s="264" t="s">
        <v>79</v>
      </c>
      <c r="AV383" s="14" t="s">
        <v>158</v>
      </c>
      <c r="AW383" s="14" t="s">
        <v>31</v>
      </c>
      <c r="AX383" s="14" t="s">
        <v>77</v>
      </c>
      <c r="AY383" s="264" t="s">
        <v>150</v>
      </c>
    </row>
    <row r="384" s="2" customFormat="1" ht="24.15" customHeight="1">
      <c r="A384" s="40"/>
      <c r="B384" s="41"/>
      <c r="C384" s="206" t="s">
        <v>954</v>
      </c>
      <c r="D384" s="206" t="s">
        <v>153</v>
      </c>
      <c r="E384" s="207" t="s">
        <v>955</v>
      </c>
      <c r="F384" s="208" t="s">
        <v>956</v>
      </c>
      <c r="G384" s="209" t="s">
        <v>375</v>
      </c>
      <c r="H384" s="210">
        <v>8</v>
      </c>
      <c r="I384" s="211"/>
      <c r="J384" s="212">
        <f>ROUND(I384*H384,2)</f>
        <v>0</v>
      </c>
      <c r="K384" s="208" t="s">
        <v>157</v>
      </c>
      <c r="L384" s="46"/>
      <c r="M384" s="213" t="s">
        <v>19</v>
      </c>
      <c r="N384" s="214" t="s">
        <v>40</v>
      </c>
      <c r="O384" s="86"/>
      <c r="P384" s="215">
        <f>O384*H384</f>
        <v>0</v>
      </c>
      <c r="Q384" s="215">
        <v>0</v>
      </c>
      <c r="R384" s="215">
        <f>Q384*H384</f>
        <v>0</v>
      </c>
      <c r="S384" s="215">
        <v>0</v>
      </c>
      <c r="T384" s="216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7" t="s">
        <v>158</v>
      </c>
      <c r="AT384" s="217" t="s">
        <v>153</v>
      </c>
      <c r="AU384" s="217" t="s">
        <v>79</v>
      </c>
      <c r="AY384" s="19" t="s">
        <v>150</v>
      </c>
      <c r="BE384" s="218">
        <f>IF(N384="základní",J384,0)</f>
        <v>0</v>
      </c>
      <c r="BF384" s="218">
        <f>IF(N384="snížená",J384,0)</f>
        <v>0</v>
      </c>
      <c r="BG384" s="218">
        <f>IF(N384="zákl. přenesená",J384,0)</f>
        <v>0</v>
      </c>
      <c r="BH384" s="218">
        <f>IF(N384="sníž. přenesená",J384,0)</f>
        <v>0</v>
      </c>
      <c r="BI384" s="218">
        <f>IF(N384="nulová",J384,0)</f>
        <v>0</v>
      </c>
      <c r="BJ384" s="19" t="s">
        <v>77</v>
      </c>
      <c r="BK384" s="218">
        <f>ROUND(I384*H384,2)</f>
        <v>0</v>
      </c>
      <c r="BL384" s="19" t="s">
        <v>158</v>
      </c>
      <c r="BM384" s="217" t="s">
        <v>957</v>
      </c>
    </row>
    <row r="385" s="2" customFormat="1">
      <c r="A385" s="40"/>
      <c r="B385" s="41"/>
      <c r="C385" s="42"/>
      <c r="D385" s="219" t="s">
        <v>159</v>
      </c>
      <c r="E385" s="42"/>
      <c r="F385" s="220" t="s">
        <v>958</v>
      </c>
      <c r="G385" s="42"/>
      <c r="H385" s="42"/>
      <c r="I385" s="221"/>
      <c r="J385" s="42"/>
      <c r="K385" s="42"/>
      <c r="L385" s="46"/>
      <c r="M385" s="222"/>
      <c r="N385" s="223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159</v>
      </c>
      <c r="AU385" s="19" t="s">
        <v>79</v>
      </c>
    </row>
    <row r="386" s="13" customFormat="1">
      <c r="A386" s="13"/>
      <c r="B386" s="242"/>
      <c r="C386" s="243"/>
      <c r="D386" s="244" t="s">
        <v>593</v>
      </c>
      <c r="E386" s="245" t="s">
        <v>19</v>
      </c>
      <c r="F386" s="246" t="s">
        <v>959</v>
      </c>
      <c r="G386" s="243"/>
      <c r="H386" s="247">
        <v>8</v>
      </c>
      <c r="I386" s="248"/>
      <c r="J386" s="243"/>
      <c r="K386" s="243"/>
      <c r="L386" s="249"/>
      <c r="M386" s="250"/>
      <c r="N386" s="251"/>
      <c r="O386" s="251"/>
      <c r="P386" s="251"/>
      <c r="Q386" s="251"/>
      <c r="R386" s="251"/>
      <c r="S386" s="251"/>
      <c r="T386" s="25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3" t="s">
        <v>593</v>
      </c>
      <c r="AU386" s="253" t="s">
        <v>79</v>
      </c>
      <c r="AV386" s="13" t="s">
        <v>79</v>
      </c>
      <c r="AW386" s="13" t="s">
        <v>31</v>
      </c>
      <c r="AX386" s="13" t="s">
        <v>69</v>
      </c>
      <c r="AY386" s="253" t="s">
        <v>150</v>
      </c>
    </row>
    <row r="387" s="14" customFormat="1">
      <c r="A387" s="14"/>
      <c r="B387" s="254"/>
      <c r="C387" s="255"/>
      <c r="D387" s="244" t="s">
        <v>593</v>
      </c>
      <c r="E387" s="256" t="s">
        <v>19</v>
      </c>
      <c r="F387" s="257" t="s">
        <v>595</v>
      </c>
      <c r="G387" s="255"/>
      <c r="H387" s="258">
        <v>8</v>
      </c>
      <c r="I387" s="259"/>
      <c r="J387" s="255"/>
      <c r="K387" s="255"/>
      <c r="L387" s="260"/>
      <c r="M387" s="261"/>
      <c r="N387" s="262"/>
      <c r="O387" s="262"/>
      <c r="P387" s="262"/>
      <c r="Q387" s="262"/>
      <c r="R387" s="262"/>
      <c r="S387" s="262"/>
      <c r="T387" s="263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4" t="s">
        <v>593</v>
      </c>
      <c r="AU387" s="264" t="s">
        <v>79</v>
      </c>
      <c r="AV387" s="14" t="s">
        <v>158</v>
      </c>
      <c r="AW387" s="14" t="s">
        <v>31</v>
      </c>
      <c r="AX387" s="14" t="s">
        <v>77</v>
      </c>
      <c r="AY387" s="264" t="s">
        <v>150</v>
      </c>
    </row>
    <row r="388" s="2" customFormat="1" ht="55.5" customHeight="1">
      <c r="A388" s="40"/>
      <c r="B388" s="41"/>
      <c r="C388" s="206" t="s">
        <v>436</v>
      </c>
      <c r="D388" s="206" t="s">
        <v>153</v>
      </c>
      <c r="E388" s="207" t="s">
        <v>960</v>
      </c>
      <c r="F388" s="208" t="s">
        <v>961</v>
      </c>
      <c r="G388" s="209" t="s">
        <v>252</v>
      </c>
      <c r="H388" s="210">
        <v>1</v>
      </c>
      <c r="I388" s="211"/>
      <c r="J388" s="212">
        <f>ROUND(I388*H388,2)</f>
        <v>0</v>
      </c>
      <c r="K388" s="208" t="s">
        <v>157</v>
      </c>
      <c r="L388" s="46"/>
      <c r="M388" s="213" t="s">
        <v>19</v>
      </c>
      <c r="N388" s="214" t="s">
        <v>40</v>
      </c>
      <c r="O388" s="86"/>
      <c r="P388" s="215">
        <f>O388*H388</f>
        <v>0</v>
      </c>
      <c r="Q388" s="215">
        <v>0</v>
      </c>
      <c r="R388" s="215">
        <f>Q388*H388</f>
        <v>0</v>
      </c>
      <c r="S388" s="215">
        <v>0</v>
      </c>
      <c r="T388" s="216">
        <f>S388*H388</f>
        <v>0</v>
      </c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R388" s="217" t="s">
        <v>158</v>
      </c>
      <c r="AT388" s="217" t="s">
        <v>153</v>
      </c>
      <c r="AU388" s="217" t="s">
        <v>79</v>
      </c>
      <c r="AY388" s="19" t="s">
        <v>150</v>
      </c>
      <c r="BE388" s="218">
        <f>IF(N388="základní",J388,0)</f>
        <v>0</v>
      </c>
      <c r="BF388" s="218">
        <f>IF(N388="snížená",J388,0)</f>
        <v>0</v>
      </c>
      <c r="BG388" s="218">
        <f>IF(N388="zákl. přenesená",J388,0)</f>
        <v>0</v>
      </c>
      <c r="BH388" s="218">
        <f>IF(N388="sníž. přenesená",J388,0)</f>
        <v>0</v>
      </c>
      <c r="BI388" s="218">
        <f>IF(N388="nulová",J388,0)</f>
        <v>0</v>
      </c>
      <c r="BJ388" s="19" t="s">
        <v>77</v>
      </c>
      <c r="BK388" s="218">
        <f>ROUND(I388*H388,2)</f>
        <v>0</v>
      </c>
      <c r="BL388" s="19" t="s">
        <v>158</v>
      </c>
      <c r="BM388" s="217" t="s">
        <v>962</v>
      </c>
    </row>
    <row r="389" s="2" customFormat="1">
      <c r="A389" s="40"/>
      <c r="B389" s="41"/>
      <c r="C389" s="42"/>
      <c r="D389" s="219" t="s">
        <v>159</v>
      </c>
      <c r="E389" s="42"/>
      <c r="F389" s="220" t="s">
        <v>963</v>
      </c>
      <c r="G389" s="42"/>
      <c r="H389" s="42"/>
      <c r="I389" s="221"/>
      <c r="J389" s="42"/>
      <c r="K389" s="42"/>
      <c r="L389" s="46"/>
      <c r="M389" s="222"/>
      <c r="N389" s="223"/>
      <c r="O389" s="86"/>
      <c r="P389" s="86"/>
      <c r="Q389" s="86"/>
      <c r="R389" s="86"/>
      <c r="S389" s="86"/>
      <c r="T389" s="87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T389" s="19" t="s">
        <v>159</v>
      </c>
      <c r="AU389" s="19" t="s">
        <v>79</v>
      </c>
    </row>
    <row r="390" s="13" customFormat="1">
      <c r="A390" s="13"/>
      <c r="B390" s="242"/>
      <c r="C390" s="243"/>
      <c r="D390" s="244" t="s">
        <v>593</v>
      </c>
      <c r="E390" s="245" t="s">
        <v>19</v>
      </c>
      <c r="F390" s="246" t="s">
        <v>964</v>
      </c>
      <c r="G390" s="243"/>
      <c r="H390" s="247">
        <v>1</v>
      </c>
      <c r="I390" s="248"/>
      <c r="J390" s="243"/>
      <c r="K390" s="243"/>
      <c r="L390" s="249"/>
      <c r="M390" s="250"/>
      <c r="N390" s="251"/>
      <c r="O390" s="251"/>
      <c r="P390" s="251"/>
      <c r="Q390" s="251"/>
      <c r="R390" s="251"/>
      <c r="S390" s="251"/>
      <c r="T390" s="25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3" t="s">
        <v>593</v>
      </c>
      <c r="AU390" s="253" t="s">
        <v>79</v>
      </c>
      <c r="AV390" s="13" t="s">
        <v>79</v>
      </c>
      <c r="AW390" s="13" t="s">
        <v>31</v>
      </c>
      <c r="AX390" s="13" t="s">
        <v>69</v>
      </c>
      <c r="AY390" s="253" t="s">
        <v>150</v>
      </c>
    </row>
    <row r="391" s="14" customFormat="1">
      <c r="A391" s="14"/>
      <c r="B391" s="254"/>
      <c r="C391" s="255"/>
      <c r="D391" s="244" t="s">
        <v>593</v>
      </c>
      <c r="E391" s="256" t="s">
        <v>19</v>
      </c>
      <c r="F391" s="257" t="s">
        <v>595</v>
      </c>
      <c r="G391" s="255"/>
      <c r="H391" s="258">
        <v>1</v>
      </c>
      <c r="I391" s="259"/>
      <c r="J391" s="255"/>
      <c r="K391" s="255"/>
      <c r="L391" s="260"/>
      <c r="M391" s="261"/>
      <c r="N391" s="262"/>
      <c r="O391" s="262"/>
      <c r="P391" s="262"/>
      <c r="Q391" s="262"/>
      <c r="R391" s="262"/>
      <c r="S391" s="262"/>
      <c r="T391" s="26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4" t="s">
        <v>593</v>
      </c>
      <c r="AU391" s="264" t="s">
        <v>79</v>
      </c>
      <c r="AV391" s="14" t="s">
        <v>158</v>
      </c>
      <c r="AW391" s="14" t="s">
        <v>31</v>
      </c>
      <c r="AX391" s="14" t="s">
        <v>77</v>
      </c>
      <c r="AY391" s="264" t="s">
        <v>150</v>
      </c>
    </row>
    <row r="392" s="2" customFormat="1" ht="24.15" customHeight="1">
      <c r="A392" s="40"/>
      <c r="B392" s="41"/>
      <c r="C392" s="206" t="s">
        <v>965</v>
      </c>
      <c r="D392" s="206" t="s">
        <v>153</v>
      </c>
      <c r="E392" s="207" t="s">
        <v>966</v>
      </c>
      <c r="F392" s="208" t="s">
        <v>967</v>
      </c>
      <c r="G392" s="209" t="s">
        <v>310</v>
      </c>
      <c r="H392" s="210">
        <v>27.5</v>
      </c>
      <c r="I392" s="211"/>
      <c r="J392" s="212">
        <f>ROUND(I392*H392,2)</f>
        <v>0</v>
      </c>
      <c r="K392" s="208" t="s">
        <v>157</v>
      </c>
      <c r="L392" s="46"/>
      <c r="M392" s="213" t="s">
        <v>19</v>
      </c>
      <c r="N392" s="214" t="s">
        <v>40</v>
      </c>
      <c r="O392" s="86"/>
      <c r="P392" s="215">
        <f>O392*H392</f>
        <v>0</v>
      </c>
      <c r="Q392" s="215">
        <v>0</v>
      </c>
      <c r="R392" s="215">
        <f>Q392*H392</f>
        <v>0</v>
      </c>
      <c r="S392" s="215">
        <v>0</v>
      </c>
      <c r="T392" s="216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7" t="s">
        <v>158</v>
      </c>
      <c r="AT392" s="217" t="s">
        <v>153</v>
      </c>
      <c r="AU392" s="217" t="s">
        <v>79</v>
      </c>
      <c r="AY392" s="19" t="s">
        <v>150</v>
      </c>
      <c r="BE392" s="218">
        <f>IF(N392="základní",J392,0)</f>
        <v>0</v>
      </c>
      <c r="BF392" s="218">
        <f>IF(N392="snížená",J392,0)</f>
        <v>0</v>
      </c>
      <c r="BG392" s="218">
        <f>IF(N392="zákl. přenesená",J392,0)</f>
        <v>0</v>
      </c>
      <c r="BH392" s="218">
        <f>IF(N392="sníž. přenesená",J392,0)</f>
        <v>0</v>
      </c>
      <c r="BI392" s="218">
        <f>IF(N392="nulová",J392,0)</f>
        <v>0</v>
      </c>
      <c r="BJ392" s="19" t="s">
        <v>77</v>
      </c>
      <c r="BK392" s="218">
        <f>ROUND(I392*H392,2)</f>
        <v>0</v>
      </c>
      <c r="BL392" s="19" t="s">
        <v>158</v>
      </c>
      <c r="BM392" s="217" t="s">
        <v>968</v>
      </c>
    </row>
    <row r="393" s="2" customFormat="1">
      <c r="A393" s="40"/>
      <c r="B393" s="41"/>
      <c r="C393" s="42"/>
      <c r="D393" s="219" t="s">
        <v>159</v>
      </c>
      <c r="E393" s="42"/>
      <c r="F393" s="220" t="s">
        <v>969</v>
      </c>
      <c r="G393" s="42"/>
      <c r="H393" s="42"/>
      <c r="I393" s="221"/>
      <c r="J393" s="42"/>
      <c r="K393" s="42"/>
      <c r="L393" s="46"/>
      <c r="M393" s="222"/>
      <c r="N393" s="223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159</v>
      </c>
      <c r="AU393" s="19" t="s">
        <v>79</v>
      </c>
    </row>
    <row r="394" s="13" customFormat="1">
      <c r="A394" s="13"/>
      <c r="B394" s="242"/>
      <c r="C394" s="243"/>
      <c r="D394" s="244" t="s">
        <v>593</v>
      </c>
      <c r="E394" s="245" t="s">
        <v>19</v>
      </c>
      <c r="F394" s="246" t="s">
        <v>970</v>
      </c>
      <c r="G394" s="243"/>
      <c r="H394" s="247">
        <v>27.5</v>
      </c>
      <c r="I394" s="248"/>
      <c r="J394" s="243"/>
      <c r="K394" s="243"/>
      <c r="L394" s="249"/>
      <c r="M394" s="250"/>
      <c r="N394" s="251"/>
      <c r="O394" s="251"/>
      <c r="P394" s="251"/>
      <c r="Q394" s="251"/>
      <c r="R394" s="251"/>
      <c r="S394" s="251"/>
      <c r="T394" s="25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3" t="s">
        <v>593</v>
      </c>
      <c r="AU394" s="253" t="s">
        <v>79</v>
      </c>
      <c r="AV394" s="13" t="s">
        <v>79</v>
      </c>
      <c r="AW394" s="13" t="s">
        <v>31</v>
      </c>
      <c r="AX394" s="13" t="s">
        <v>69</v>
      </c>
      <c r="AY394" s="253" t="s">
        <v>150</v>
      </c>
    </row>
    <row r="395" s="14" customFormat="1">
      <c r="A395" s="14"/>
      <c r="B395" s="254"/>
      <c r="C395" s="255"/>
      <c r="D395" s="244" t="s">
        <v>593</v>
      </c>
      <c r="E395" s="256" t="s">
        <v>19</v>
      </c>
      <c r="F395" s="257" t="s">
        <v>595</v>
      </c>
      <c r="G395" s="255"/>
      <c r="H395" s="258">
        <v>27.5</v>
      </c>
      <c r="I395" s="259"/>
      <c r="J395" s="255"/>
      <c r="K395" s="255"/>
      <c r="L395" s="260"/>
      <c r="M395" s="261"/>
      <c r="N395" s="262"/>
      <c r="O395" s="262"/>
      <c r="P395" s="262"/>
      <c r="Q395" s="262"/>
      <c r="R395" s="262"/>
      <c r="S395" s="262"/>
      <c r="T395" s="263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64" t="s">
        <v>593</v>
      </c>
      <c r="AU395" s="264" t="s">
        <v>79</v>
      </c>
      <c r="AV395" s="14" t="s">
        <v>158</v>
      </c>
      <c r="AW395" s="14" t="s">
        <v>31</v>
      </c>
      <c r="AX395" s="14" t="s">
        <v>77</v>
      </c>
      <c r="AY395" s="264" t="s">
        <v>150</v>
      </c>
    </row>
    <row r="396" s="2" customFormat="1" ht="33" customHeight="1">
      <c r="A396" s="40"/>
      <c r="B396" s="41"/>
      <c r="C396" s="206" t="s">
        <v>440</v>
      </c>
      <c r="D396" s="206" t="s">
        <v>153</v>
      </c>
      <c r="E396" s="207" t="s">
        <v>971</v>
      </c>
      <c r="F396" s="208" t="s">
        <v>972</v>
      </c>
      <c r="G396" s="209" t="s">
        <v>310</v>
      </c>
      <c r="H396" s="210">
        <v>43</v>
      </c>
      <c r="I396" s="211"/>
      <c r="J396" s="212">
        <f>ROUND(I396*H396,2)</f>
        <v>0</v>
      </c>
      <c r="K396" s="208" t="s">
        <v>157</v>
      </c>
      <c r="L396" s="46"/>
      <c r="M396" s="213" t="s">
        <v>19</v>
      </c>
      <c r="N396" s="214" t="s">
        <v>40</v>
      </c>
      <c r="O396" s="86"/>
      <c r="P396" s="215">
        <f>O396*H396</f>
        <v>0</v>
      </c>
      <c r="Q396" s="215">
        <v>0</v>
      </c>
      <c r="R396" s="215">
        <f>Q396*H396</f>
        <v>0</v>
      </c>
      <c r="S396" s="215">
        <v>0</v>
      </c>
      <c r="T396" s="216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7" t="s">
        <v>158</v>
      </c>
      <c r="AT396" s="217" t="s">
        <v>153</v>
      </c>
      <c r="AU396" s="217" t="s">
        <v>79</v>
      </c>
      <c r="AY396" s="19" t="s">
        <v>150</v>
      </c>
      <c r="BE396" s="218">
        <f>IF(N396="základní",J396,0)</f>
        <v>0</v>
      </c>
      <c r="BF396" s="218">
        <f>IF(N396="snížená",J396,0)</f>
        <v>0</v>
      </c>
      <c r="BG396" s="218">
        <f>IF(N396="zákl. přenesená",J396,0)</f>
        <v>0</v>
      </c>
      <c r="BH396" s="218">
        <f>IF(N396="sníž. přenesená",J396,0)</f>
        <v>0</v>
      </c>
      <c r="BI396" s="218">
        <f>IF(N396="nulová",J396,0)</f>
        <v>0</v>
      </c>
      <c r="BJ396" s="19" t="s">
        <v>77</v>
      </c>
      <c r="BK396" s="218">
        <f>ROUND(I396*H396,2)</f>
        <v>0</v>
      </c>
      <c r="BL396" s="19" t="s">
        <v>158</v>
      </c>
      <c r="BM396" s="217" t="s">
        <v>973</v>
      </c>
    </row>
    <row r="397" s="2" customFormat="1">
      <c r="A397" s="40"/>
      <c r="B397" s="41"/>
      <c r="C397" s="42"/>
      <c r="D397" s="219" t="s">
        <v>159</v>
      </c>
      <c r="E397" s="42"/>
      <c r="F397" s="220" t="s">
        <v>974</v>
      </c>
      <c r="G397" s="42"/>
      <c r="H397" s="42"/>
      <c r="I397" s="221"/>
      <c r="J397" s="42"/>
      <c r="K397" s="42"/>
      <c r="L397" s="46"/>
      <c r="M397" s="222"/>
      <c r="N397" s="223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159</v>
      </c>
      <c r="AU397" s="19" t="s">
        <v>79</v>
      </c>
    </row>
    <row r="398" s="13" customFormat="1">
      <c r="A398" s="13"/>
      <c r="B398" s="242"/>
      <c r="C398" s="243"/>
      <c r="D398" s="244" t="s">
        <v>593</v>
      </c>
      <c r="E398" s="245" t="s">
        <v>19</v>
      </c>
      <c r="F398" s="246" t="s">
        <v>975</v>
      </c>
      <c r="G398" s="243"/>
      <c r="H398" s="247">
        <v>43</v>
      </c>
      <c r="I398" s="248"/>
      <c r="J398" s="243"/>
      <c r="K398" s="243"/>
      <c r="L398" s="249"/>
      <c r="M398" s="250"/>
      <c r="N398" s="251"/>
      <c r="O398" s="251"/>
      <c r="P398" s="251"/>
      <c r="Q398" s="251"/>
      <c r="R398" s="251"/>
      <c r="S398" s="251"/>
      <c r="T398" s="25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3" t="s">
        <v>593</v>
      </c>
      <c r="AU398" s="253" t="s">
        <v>79</v>
      </c>
      <c r="AV398" s="13" t="s">
        <v>79</v>
      </c>
      <c r="AW398" s="13" t="s">
        <v>31</v>
      </c>
      <c r="AX398" s="13" t="s">
        <v>69</v>
      </c>
      <c r="AY398" s="253" t="s">
        <v>150</v>
      </c>
    </row>
    <row r="399" s="14" customFormat="1">
      <c r="A399" s="14"/>
      <c r="B399" s="254"/>
      <c r="C399" s="255"/>
      <c r="D399" s="244" t="s">
        <v>593</v>
      </c>
      <c r="E399" s="256" t="s">
        <v>19</v>
      </c>
      <c r="F399" s="257" t="s">
        <v>595</v>
      </c>
      <c r="G399" s="255"/>
      <c r="H399" s="258">
        <v>43</v>
      </c>
      <c r="I399" s="259"/>
      <c r="J399" s="255"/>
      <c r="K399" s="255"/>
      <c r="L399" s="260"/>
      <c r="M399" s="261"/>
      <c r="N399" s="262"/>
      <c r="O399" s="262"/>
      <c r="P399" s="262"/>
      <c r="Q399" s="262"/>
      <c r="R399" s="262"/>
      <c r="S399" s="262"/>
      <c r="T399" s="263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64" t="s">
        <v>593</v>
      </c>
      <c r="AU399" s="264" t="s">
        <v>79</v>
      </c>
      <c r="AV399" s="14" t="s">
        <v>158</v>
      </c>
      <c r="AW399" s="14" t="s">
        <v>31</v>
      </c>
      <c r="AX399" s="14" t="s">
        <v>77</v>
      </c>
      <c r="AY399" s="264" t="s">
        <v>150</v>
      </c>
    </row>
    <row r="400" s="12" customFormat="1" ht="22.8" customHeight="1">
      <c r="A400" s="12"/>
      <c r="B400" s="190"/>
      <c r="C400" s="191"/>
      <c r="D400" s="192" t="s">
        <v>68</v>
      </c>
      <c r="E400" s="204" t="s">
        <v>244</v>
      </c>
      <c r="F400" s="204" t="s">
        <v>245</v>
      </c>
      <c r="G400" s="191"/>
      <c r="H400" s="191"/>
      <c r="I400" s="194"/>
      <c r="J400" s="205">
        <f>BK400</f>
        <v>0</v>
      </c>
      <c r="K400" s="191"/>
      <c r="L400" s="196"/>
      <c r="M400" s="197"/>
      <c r="N400" s="198"/>
      <c r="O400" s="198"/>
      <c r="P400" s="199">
        <f>SUM(P401:P496)</f>
        <v>0</v>
      </c>
      <c r="Q400" s="198"/>
      <c r="R400" s="199">
        <f>SUM(R401:R496)</f>
        <v>0</v>
      </c>
      <c r="S400" s="198"/>
      <c r="T400" s="200">
        <f>SUM(T401:T496)</f>
        <v>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1" t="s">
        <v>77</v>
      </c>
      <c r="AT400" s="202" t="s">
        <v>68</v>
      </c>
      <c r="AU400" s="202" t="s">
        <v>77</v>
      </c>
      <c r="AY400" s="201" t="s">
        <v>150</v>
      </c>
      <c r="BK400" s="203">
        <f>SUM(BK401:BK496)</f>
        <v>0</v>
      </c>
    </row>
    <row r="401" s="2" customFormat="1" ht="37.8" customHeight="1">
      <c r="A401" s="40"/>
      <c r="B401" s="41"/>
      <c r="C401" s="206" t="s">
        <v>976</v>
      </c>
      <c r="D401" s="206" t="s">
        <v>153</v>
      </c>
      <c r="E401" s="207" t="s">
        <v>977</v>
      </c>
      <c r="F401" s="208" t="s">
        <v>978</v>
      </c>
      <c r="G401" s="209" t="s">
        <v>258</v>
      </c>
      <c r="H401" s="210">
        <v>13</v>
      </c>
      <c r="I401" s="211"/>
      <c r="J401" s="212">
        <f>ROUND(I401*H401,2)</f>
        <v>0</v>
      </c>
      <c r="K401" s="208" t="s">
        <v>157</v>
      </c>
      <c r="L401" s="46"/>
      <c r="M401" s="213" t="s">
        <v>19</v>
      </c>
      <c r="N401" s="214" t="s">
        <v>40</v>
      </c>
      <c r="O401" s="86"/>
      <c r="P401" s="215">
        <f>O401*H401</f>
        <v>0</v>
      </c>
      <c r="Q401" s="215">
        <v>0</v>
      </c>
      <c r="R401" s="215">
        <f>Q401*H401</f>
        <v>0</v>
      </c>
      <c r="S401" s="215">
        <v>0</v>
      </c>
      <c r="T401" s="216">
        <f>S401*H401</f>
        <v>0</v>
      </c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R401" s="217" t="s">
        <v>158</v>
      </c>
      <c r="AT401" s="217" t="s">
        <v>153</v>
      </c>
      <c r="AU401" s="217" t="s">
        <v>79</v>
      </c>
      <c r="AY401" s="19" t="s">
        <v>150</v>
      </c>
      <c r="BE401" s="218">
        <f>IF(N401="základní",J401,0)</f>
        <v>0</v>
      </c>
      <c r="BF401" s="218">
        <f>IF(N401="snížená",J401,0)</f>
        <v>0</v>
      </c>
      <c r="BG401" s="218">
        <f>IF(N401="zákl. přenesená",J401,0)</f>
        <v>0</v>
      </c>
      <c r="BH401" s="218">
        <f>IF(N401="sníž. přenesená",J401,0)</f>
        <v>0</v>
      </c>
      <c r="BI401" s="218">
        <f>IF(N401="nulová",J401,0)</f>
        <v>0</v>
      </c>
      <c r="BJ401" s="19" t="s">
        <v>77</v>
      </c>
      <c r="BK401" s="218">
        <f>ROUND(I401*H401,2)</f>
        <v>0</v>
      </c>
      <c r="BL401" s="19" t="s">
        <v>158</v>
      </c>
      <c r="BM401" s="217" t="s">
        <v>979</v>
      </c>
    </row>
    <row r="402" s="2" customFormat="1">
      <c r="A402" s="40"/>
      <c r="B402" s="41"/>
      <c r="C402" s="42"/>
      <c r="D402" s="219" t="s">
        <v>159</v>
      </c>
      <c r="E402" s="42"/>
      <c r="F402" s="220" t="s">
        <v>980</v>
      </c>
      <c r="G402" s="42"/>
      <c r="H402" s="42"/>
      <c r="I402" s="221"/>
      <c r="J402" s="42"/>
      <c r="K402" s="42"/>
      <c r="L402" s="46"/>
      <c r="M402" s="222"/>
      <c r="N402" s="223"/>
      <c r="O402" s="86"/>
      <c r="P402" s="86"/>
      <c r="Q402" s="86"/>
      <c r="R402" s="86"/>
      <c r="S402" s="86"/>
      <c r="T402" s="87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T402" s="19" t="s">
        <v>159</v>
      </c>
      <c r="AU402" s="19" t="s">
        <v>79</v>
      </c>
    </row>
    <row r="403" s="2" customFormat="1" ht="44.25" customHeight="1">
      <c r="A403" s="40"/>
      <c r="B403" s="41"/>
      <c r="C403" s="206" t="s">
        <v>445</v>
      </c>
      <c r="D403" s="206" t="s">
        <v>153</v>
      </c>
      <c r="E403" s="207" t="s">
        <v>981</v>
      </c>
      <c r="F403" s="208" t="s">
        <v>982</v>
      </c>
      <c r="G403" s="209" t="s">
        <v>258</v>
      </c>
      <c r="H403" s="210">
        <v>4.3879999999999999</v>
      </c>
      <c r="I403" s="211"/>
      <c r="J403" s="212">
        <f>ROUND(I403*H403,2)</f>
        <v>0</v>
      </c>
      <c r="K403" s="208" t="s">
        <v>157</v>
      </c>
      <c r="L403" s="46"/>
      <c r="M403" s="213" t="s">
        <v>19</v>
      </c>
      <c r="N403" s="214" t="s">
        <v>40</v>
      </c>
      <c r="O403" s="86"/>
      <c r="P403" s="215">
        <f>O403*H403</f>
        <v>0</v>
      </c>
      <c r="Q403" s="215">
        <v>0</v>
      </c>
      <c r="R403" s="215">
        <f>Q403*H403</f>
        <v>0</v>
      </c>
      <c r="S403" s="215">
        <v>0</v>
      </c>
      <c r="T403" s="216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7" t="s">
        <v>158</v>
      </c>
      <c r="AT403" s="217" t="s">
        <v>153</v>
      </c>
      <c r="AU403" s="217" t="s">
        <v>79</v>
      </c>
      <c r="AY403" s="19" t="s">
        <v>150</v>
      </c>
      <c r="BE403" s="218">
        <f>IF(N403="základní",J403,0)</f>
        <v>0</v>
      </c>
      <c r="BF403" s="218">
        <f>IF(N403="snížená",J403,0)</f>
        <v>0</v>
      </c>
      <c r="BG403" s="218">
        <f>IF(N403="zákl. přenesená",J403,0)</f>
        <v>0</v>
      </c>
      <c r="BH403" s="218">
        <f>IF(N403="sníž. přenesená",J403,0)</f>
        <v>0</v>
      </c>
      <c r="BI403" s="218">
        <f>IF(N403="nulová",J403,0)</f>
        <v>0</v>
      </c>
      <c r="BJ403" s="19" t="s">
        <v>77</v>
      </c>
      <c r="BK403" s="218">
        <f>ROUND(I403*H403,2)</f>
        <v>0</v>
      </c>
      <c r="BL403" s="19" t="s">
        <v>158</v>
      </c>
      <c r="BM403" s="217" t="s">
        <v>983</v>
      </c>
    </row>
    <row r="404" s="2" customFormat="1">
      <c r="A404" s="40"/>
      <c r="B404" s="41"/>
      <c r="C404" s="42"/>
      <c r="D404" s="219" t="s">
        <v>159</v>
      </c>
      <c r="E404" s="42"/>
      <c r="F404" s="220" t="s">
        <v>984</v>
      </c>
      <c r="G404" s="42"/>
      <c r="H404" s="42"/>
      <c r="I404" s="221"/>
      <c r="J404" s="42"/>
      <c r="K404" s="42"/>
      <c r="L404" s="46"/>
      <c r="M404" s="222"/>
      <c r="N404" s="223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159</v>
      </c>
      <c r="AU404" s="19" t="s">
        <v>79</v>
      </c>
    </row>
    <row r="405" s="13" customFormat="1">
      <c r="A405" s="13"/>
      <c r="B405" s="242"/>
      <c r="C405" s="243"/>
      <c r="D405" s="244" t="s">
        <v>593</v>
      </c>
      <c r="E405" s="245" t="s">
        <v>19</v>
      </c>
      <c r="F405" s="246" t="s">
        <v>985</v>
      </c>
      <c r="G405" s="243"/>
      <c r="H405" s="247">
        <v>4.3879999999999999</v>
      </c>
      <c r="I405" s="248"/>
      <c r="J405" s="243"/>
      <c r="K405" s="243"/>
      <c r="L405" s="249"/>
      <c r="M405" s="250"/>
      <c r="N405" s="251"/>
      <c r="O405" s="251"/>
      <c r="P405" s="251"/>
      <c r="Q405" s="251"/>
      <c r="R405" s="251"/>
      <c r="S405" s="251"/>
      <c r="T405" s="25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53" t="s">
        <v>593</v>
      </c>
      <c r="AU405" s="253" t="s">
        <v>79</v>
      </c>
      <c r="AV405" s="13" t="s">
        <v>79</v>
      </c>
      <c r="AW405" s="13" t="s">
        <v>31</v>
      </c>
      <c r="AX405" s="13" t="s">
        <v>69</v>
      </c>
      <c r="AY405" s="253" t="s">
        <v>150</v>
      </c>
    </row>
    <row r="406" s="14" customFormat="1">
      <c r="A406" s="14"/>
      <c r="B406" s="254"/>
      <c r="C406" s="255"/>
      <c r="D406" s="244" t="s">
        <v>593</v>
      </c>
      <c r="E406" s="256" t="s">
        <v>19</v>
      </c>
      <c r="F406" s="257" t="s">
        <v>595</v>
      </c>
      <c r="G406" s="255"/>
      <c r="H406" s="258">
        <v>4.3879999999999999</v>
      </c>
      <c r="I406" s="259"/>
      <c r="J406" s="255"/>
      <c r="K406" s="255"/>
      <c r="L406" s="260"/>
      <c r="M406" s="261"/>
      <c r="N406" s="262"/>
      <c r="O406" s="262"/>
      <c r="P406" s="262"/>
      <c r="Q406" s="262"/>
      <c r="R406" s="262"/>
      <c r="S406" s="262"/>
      <c r="T406" s="26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4" t="s">
        <v>593</v>
      </c>
      <c r="AU406" s="264" t="s">
        <v>79</v>
      </c>
      <c r="AV406" s="14" t="s">
        <v>158</v>
      </c>
      <c r="AW406" s="14" t="s">
        <v>31</v>
      </c>
      <c r="AX406" s="14" t="s">
        <v>77</v>
      </c>
      <c r="AY406" s="264" t="s">
        <v>150</v>
      </c>
    </row>
    <row r="407" s="2" customFormat="1" ht="37.8" customHeight="1">
      <c r="A407" s="40"/>
      <c r="B407" s="41"/>
      <c r="C407" s="206" t="s">
        <v>986</v>
      </c>
      <c r="D407" s="206" t="s">
        <v>153</v>
      </c>
      <c r="E407" s="207" t="s">
        <v>987</v>
      </c>
      <c r="F407" s="208" t="s">
        <v>988</v>
      </c>
      <c r="G407" s="209" t="s">
        <v>258</v>
      </c>
      <c r="H407" s="210">
        <v>594.86699999999996</v>
      </c>
      <c r="I407" s="211"/>
      <c r="J407" s="212">
        <f>ROUND(I407*H407,2)</f>
        <v>0</v>
      </c>
      <c r="K407" s="208" t="s">
        <v>157</v>
      </c>
      <c r="L407" s="46"/>
      <c r="M407" s="213" t="s">
        <v>19</v>
      </c>
      <c r="N407" s="214" t="s">
        <v>40</v>
      </c>
      <c r="O407" s="86"/>
      <c r="P407" s="215">
        <f>O407*H407</f>
        <v>0</v>
      </c>
      <c r="Q407" s="215">
        <v>0</v>
      </c>
      <c r="R407" s="215">
        <f>Q407*H407</f>
        <v>0</v>
      </c>
      <c r="S407" s="215">
        <v>0</v>
      </c>
      <c r="T407" s="216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7" t="s">
        <v>158</v>
      </c>
      <c r="AT407" s="217" t="s">
        <v>153</v>
      </c>
      <c r="AU407" s="217" t="s">
        <v>79</v>
      </c>
      <c r="AY407" s="19" t="s">
        <v>150</v>
      </c>
      <c r="BE407" s="218">
        <f>IF(N407="základní",J407,0)</f>
        <v>0</v>
      </c>
      <c r="BF407" s="218">
        <f>IF(N407="snížená",J407,0)</f>
        <v>0</v>
      </c>
      <c r="BG407" s="218">
        <f>IF(N407="zákl. přenesená",J407,0)</f>
        <v>0</v>
      </c>
      <c r="BH407" s="218">
        <f>IF(N407="sníž. přenesená",J407,0)</f>
        <v>0</v>
      </c>
      <c r="BI407" s="218">
        <f>IF(N407="nulová",J407,0)</f>
        <v>0</v>
      </c>
      <c r="BJ407" s="19" t="s">
        <v>77</v>
      </c>
      <c r="BK407" s="218">
        <f>ROUND(I407*H407,2)</f>
        <v>0</v>
      </c>
      <c r="BL407" s="19" t="s">
        <v>158</v>
      </c>
      <c r="BM407" s="217" t="s">
        <v>989</v>
      </c>
    </row>
    <row r="408" s="2" customFormat="1">
      <c r="A408" s="40"/>
      <c r="B408" s="41"/>
      <c r="C408" s="42"/>
      <c r="D408" s="219" t="s">
        <v>159</v>
      </c>
      <c r="E408" s="42"/>
      <c r="F408" s="220" t="s">
        <v>990</v>
      </c>
      <c r="G408" s="42"/>
      <c r="H408" s="42"/>
      <c r="I408" s="221"/>
      <c r="J408" s="42"/>
      <c r="K408" s="42"/>
      <c r="L408" s="46"/>
      <c r="M408" s="222"/>
      <c r="N408" s="223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159</v>
      </c>
      <c r="AU408" s="19" t="s">
        <v>79</v>
      </c>
    </row>
    <row r="409" s="15" customFormat="1">
      <c r="A409" s="15"/>
      <c r="B409" s="265"/>
      <c r="C409" s="266"/>
      <c r="D409" s="244" t="s">
        <v>593</v>
      </c>
      <c r="E409" s="267" t="s">
        <v>19</v>
      </c>
      <c r="F409" s="268" t="s">
        <v>991</v>
      </c>
      <c r="G409" s="266"/>
      <c r="H409" s="267" t="s">
        <v>19</v>
      </c>
      <c r="I409" s="269"/>
      <c r="J409" s="266"/>
      <c r="K409" s="266"/>
      <c r="L409" s="270"/>
      <c r="M409" s="271"/>
      <c r="N409" s="272"/>
      <c r="O409" s="272"/>
      <c r="P409" s="272"/>
      <c r="Q409" s="272"/>
      <c r="R409" s="272"/>
      <c r="S409" s="272"/>
      <c r="T409" s="273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4" t="s">
        <v>593</v>
      </c>
      <c r="AU409" s="274" t="s">
        <v>79</v>
      </c>
      <c r="AV409" s="15" t="s">
        <v>77</v>
      </c>
      <c r="AW409" s="15" t="s">
        <v>31</v>
      </c>
      <c r="AX409" s="15" t="s">
        <v>69</v>
      </c>
      <c r="AY409" s="274" t="s">
        <v>150</v>
      </c>
    </row>
    <row r="410" s="13" customFormat="1">
      <c r="A410" s="13"/>
      <c r="B410" s="242"/>
      <c r="C410" s="243"/>
      <c r="D410" s="244" t="s">
        <v>593</v>
      </c>
      <c r="E410" s="245" t="s">
        <v>19</v>
      </c>
      <c r="F410" s="246" t="s">
        <v>992</v>
      </c>
      <c r="G410" s="243"/>
      <c r="H410" s="247">
        <v>15.6</v>
      </c>
      <c r="I410" s="248"/>
      <c r="J410" s="243"/>
      <c r="K410" s="243"/>
      <c r="L410" s="249"/>
      <c r="M410" s="250"/>
      <c r="N410" s="251"/>
      <c r="O410" s="251"/>
      <c r="P410" s="251"/>
      <c r="Q410" s="251"/>
      <c r="R410" s="251"/>
      <c r="S410" s="251"/>
      <c r="T410" s="25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3" t="s">
        <v>593</v>
      </c>
      <c r="AU410" s="253" t="s">
        <v>79</v>
      </c>
      <c r="AV410" s="13" t="s">
        <v>79</v>
      </c>
      <c r="AW410" s="13" t="s">
        <v>31</v>
      </c>
      <c r="AX410" s="13" t="s">
        <v>69</v>
      </c>
      <c r="AY410" s="253" t="s">
        <v>150</v>
      </c>
    </row>
    <row r="411" s="13" customFormat="1">
      <c r="A411" s="13"/>
      <c r="B411" s="242"/>
      <c r="C411" s="243"/>
      <c r="D411" s="244" t="s">
        <v>593</v>
      </c>
      <c r="E411" s="245" t="s">
        <v>19</v>
      </c>
      <c r="F411" s="246" t="s">
        <v>993</v>
      </c>
      <c r="G411" s="243"/>
      <c r="H411" s="247">
        <v>7.375</v>
      </c>
      <c r="I411" s="248"/>
      <c r="J411" s="243"/>
      <c r="K411" s="243"/>
      <c r="L411" s="249"/>
      <c r="M411" s="250"/>
      <c r="N411" s="251"/>
      <c r="O411" s="251"/>
      <c r="P411" s="251"/>
      <c r="Q411" s="251"/>
      <c r="R411" s="251"/>
      <c r="S411" s="251"/>
      <c r="T411" s="25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3" t="s">
        <v>593</v>
      </c>
      <c r="AU411" s="253" t="s">
        <v>79</v>
      </c>
      <c r="AV411" s="13" t="s">
        <v>79</v>
      </c>
      <c r="AW411" s="13" t="s">
        <v>31</v>
      </c>
      <c r="AX411" s="13" t="s">
        <v>69</v>
      </c>
      <c r="AY411" s="253" t="s">
        <v>150</v>
      </c>
    </row>
    <row r="412" s="13" customFormat="1">
      <c r="A412" s="13"/>
      <c r="B412" s="242"/>
      <c r="C412" s="243"/>
      <c r="D412" s="244" t="s">
        <v>593</v>
      </c>
      <c r="E412" s="245" t="s">
        <v>19</v>
      </c>
      <c r="F412" s="246" t="s">
        <v>994</v>
      </c>
      <c r="G412" s="243"/>
      <c r="H412" s="247">
        <v>228</v>
      </c>
      <c r="I412" s="248"/>
      <c r="J412" s="243"/>
      <c r="K412" s="243"/>
      <c r="L412" s="249"/>
      <c r="M412" s="250"/>
      <c r="N412" s="251"/>
      <c r="O412" s="251"/>
      <c r="P412" s="251"/>
      <c r="Q412" s="251"/>
      <c r="R412" s="251"/>
      <c r="S412" s="251"/>
      <c r="T412" s="25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3" t="s">
        <v>593</v>
      </c>
      <c r="AU412" s="253" t="s">
        <v>79</v>
      </c>
      <c r="AV412" s="13" t="s">
        <v>79</v>
      </c>
      <c r="AW412" s="13" t="s">
        <v>31</v>
      </c>
      <c r="AX412" s="13" t="s">
        <v>69</v>
      </c>
      <c r="AY412" s="253" t="s">
        <v>150</v>
      </c>
    </row>
    <row r="413" s="13" customFormat="1">
      <c r="A413" s="13"/>
      <c r="B413" s="242"/>
      <c r="C413" s="243"/>
      <c r="D413" s="244" t="s">
        <v>593</v>
      </c>
      <c r="E413" s="245" t="s">
        <v>19</v>
      </c>
      <c r="F413" s="246" t="s">
        <v>995</v>
      </c>
      <c r="G413" s="243"/>
      <c r="H413" s="247">
        <v>58.869999999999997</v>
      </c>
      <c r="I413" s="248"/>
      <c r="J413" s="243"/>
      <c r="K413" s="243"/>
      <c r="L413" s="249"/>
      <c r="M413" s="250"/>
      <c r="N413" s="251"/>
      <c r="O413" s="251"/>
      <c r="P413" s="251"/>
      <c r="Q413" s="251"/>
      <c r="R413" s="251"/>
      <c r="S413" s="251"/>
      <c r="T413" s="25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3" t="s">
        <v>593</v>
      </c>
      <c r="AU413" s="253" t="s">
        <v>79</v>
      </c>
      <c r="AV413" s="13" t="s">
        <v>79</v>
      </c>
      <c r="AW413" s="13" t="s">
        <v>31</v>
      </c>
      <c r="AX413" s="13" t="s">
        <v>69</v>
      </c>
      <c r="AY413" s="253" t="s">
        <v>150</v>
      </c>
    </row>
    <row r="414" s="13" customFormat="1">
      <c r="A414" s="13"/>
      <c r="B414" s="242"/>
      <c r="C414" s="243"/>
      <c r="D414" s="244" t="s">
        <v>593</v>
      </c>
      <c r="E414" s="245" t="s">
        <v>19</v>
      </c>
      <c r="F414" s="246" t="s">
        <v>996</v>
      </c>
      <c r="G414" s="243"/>
      <c r="H414" s="247">
        <v>22.75</v>
      </c>
      <c r="I414" s="248"/>
      <c r="J414" s="243"/>
      <c r="K414" s="243"/>
      <c r="L414" s="249"/>
      <c r="M414" s="250"/>
      <c r="N414" s="251"/>
      <c r="O414" s="251"/>
      <c r="P414" s="251"/>
      <c r="Q414" s="251"/>
      <c r="R414" s="251"/>
      <c r="S414" s="251"/>
      <c r="T414" s="252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3" t="s">
        <v>593</v>
      </c>
      <c r="AU414" s="253" t="s">
        <v>79</v>
      </c>
      <c r="AV414" s="13" t="s">
        <v>79</v>
      </c>
      <c r="AW414" s="13" t="s">
        <v>31</v>
      </c>
      <c r="AX414" s="13" t="s">
        <v>69</v>
      </c>
      <c r="AY414" s="253" t="s">
        <v>150</v>
      </c>
    </row>
    <row r="415" s="13" customFormat="1">
      <c r="A415" s="13"/>
      <c r="B415" s="242"/>
      <c r="C415" s="243"/>
      <c r="D415" s="244" t="s">
        <v>593</v>
      </c>
      <c r="E415" s="245" t="s">
        <v>19</v>
      </c>
      <c r="F415" s="246" t="s">
        <v>997</v>
      </c>
      <c r="G415" s="243"/>
      <c r="H415" s="247">
        <v>11.408</v>
      </c>
      <c r="I415" s="248"/>
      <c r="J415" s="243"/>
      <c r="K415" s="243"/>
      <c r="L415" s="249"/>
      <c r="M415" s="250"/>
      <c r="N415" s="251"/>
      <c r="O415" s="251"/>
      <c r="P415" s="251"/>
      <c r="Q415" s="251"/>
      <c r="R415" s="251"/>
      <c r="S415" s="251"/>
      <c r="T415" s="25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3" t="s">
        <v>593</v>
      </c>
      <c r="AU415" s="253" t="s">
        <v>79</v>
      </c>
      <c r="AV415" s="13" t="s">
        <v>79</v>
      </c>
      <c r="AW415" s="13" t="s">
        <v>31</v>
      </c>
      <c r="AX415" s="13" t="s">
        <v>69</v>
      </c>
      <c r="AY415" s="253" t="s">
        <v>150</v>
      </c>
    </row>
    <row r="416" s="13" customFormat="1">
      <c r="A416" s="13"/>
      <c r="B416" s="242"/>
      <c r="C416" s="243"/>
      <c r="D416" s="244" t="s">
        <v>593</v>
      </c>
      <c r="E416" s="245" t="s">
        <v>19</v>
      </c>
      <c r="F416" s="246" t="s">
        <v>998</v>
      </c>
      <c r="G416" s="243"/>
      <c r="H416" s="247">
        <v>6.5549999999999997</v>
      </c>
      <c r="I416" s="248"/>
      <c r="J416" s="243"/>
      <c r="K416" s="243"/>
      <c r="L416" s="249"/>
      <c r="M416" s="250"/>
      <c r="N416" s="251"/>
      <c r="O416" s="251"/>
      <c r="P416" s="251"/>
      <c r="Q416" s="251"/>
      <c r="R416" s="251"/>
      <c r="S416" s="251"/>
      <c r="T416" s="25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3" t="s">
        <v>593</v>
      </c>
      <c r="AU416" s="253" t="s">
        <v>79</v>
      </c>
      <c r="AV416" s="13" t="s">
        <v>79</v>
      </c>
      <c r="AW416" s="13" t="s">
        <v>31</v>
      </c>
      <c r="AX416" s="13" t="s">
        <v>69</v>
      </c>
      <c r="AY416" s="253" t="s">
        <v>150</v>
      </c>
    </row>
    <row r="417" s="13" customFormat="1">
      <c r="A417" s="13"/>
      <c r="B417" s="242"/>
      <c r="C417" s="243"/>
      <c r="D417" s="244" t="s">
        <v>593</v>
      </c>
      <c r="E417" s="245" t="s">
        <v>19</v>
      </c>
      <c r="F417" s="246" t="s">
        <v>999</v>
      </c>
      <c r="G417" s="243"/>
      <c r="H417" s="247">
        <v>15.042</v>
      </c>
      <c r="I417" s="248"/>
      <c r="J417" s="243"/>
      <c r="K417" s="243"/>
      <c r="L417" s="249"/>
      <c r="M417" s="250"/>
      <c r="N417" s="251"/>
      <c r="O417" s="251"/>
      <c r="P417" s="251"/>
      <c r="Q417" s="251"/>
      <c r="R417" s="251"/>
      <c r="S417" s="251"/>
      <c r="T417" s="25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3" t="s">
        <v>593</v>
      </c>
      <c r="AU417" s="253" t="s">
        <v>79</v>
      </c>
      <c r="AV417" s="13" t="s">
        <v>79</v>
      </c>
      <c r="AW417" s="13" t="s">
        <v>31</v>
      </c>
      <c r="AX417" s="13" t="s">
        <v>69</v>
      </c>
      <c r="AY417" s="253" t="s">
        <v>150</v>
      </c>
    </row>
    <row r="418" s="13" customFormat="1">
      <c r="A418" s="13"/>
      <c r="B418" s="242"/>
      <c r="C418" s="243"/>
      <c r="D418" s="244" t="s">
        <v>593</v>
      </c>
      <c r="E418" s="245" t="s">
        <v>19</v>
      </c>
      <c r="F418" s="246" t="s">
        <v>1000</v>
      </c>
      <c r="G418" s="243"/>
      <c r="H418" s="247">
        <v>6.6699999999999999</v>
      </c>
      <c r="I418" s="248"/>
      <c r="J418" s="243"/>
      <c r="K418" s="243"/>
      <c r="L418" s="249"/>
      <c r="M418" s="250"/>
      <c r="N418" s="251"/>
      <c r="O418" s="251"/>
      <c r="P418" s="251"/>
      <c r="Q418" s="251"/>
      <c r="R418" s="251"/>
      <c r="S418" s="251"/>
      <c r="T418" s="25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3" t="s">
        <v>593</v>
      </c>
      <c r="AU418" s="253" t="s">
        <v>79</v>
      </c>
      <c r="AV418" s="13" t="s">
        <v>79</v>
      </c>
      <c r="AW418" s="13" t="s">
        <v>31</v>
      </c>
      <c r="AX418" s="13" t="s">
        <v>69</v>
      </c>
      <c r="AY418" s="253" t="s">
        <v>150</v>
      </c>
    </row>
    <row r="419" s="13" customFormat="1">
      <c r="A419" s="13"/>
      <c r="B419" s="242"/>
      <c r="C419" s="243"/>
      <c r="D419" s="244" t="s">
        <v>593</v>
      </c>
      <c r="E419" s="245" t="s">
        <v>19</v>
      </c>
      <c r="F419" s="246" t="s">
        <v>1001</v>
      </c>
      <c r="G419" s="243"/>
      <c r="H419" s="247">
        <v>6.7649999999999997</v>
      </c>
      <c r="I419" s="248"/>
      <c r="J419" s="243"/>
      <c r="K419" s="243"/>
      <c r="L419" s="249"/>
      <c r="M419" s="250"/>
      <c r="N419" s="251"/>
      <c r="O419" s="251"/>
      <c r="P419" s="251"/>
      <c r="Q419" s="251"/>
      <c r="R419" s="251"/>
      <c r="S419" s="251"/>
      <c r="T419" s="25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3" t="s">
        <v>593</v>
      </c>
      <c r="AU419" s="253" t="s">
        <v>79</v>
      </c>
      <c r="AV419" s="13" t="s">
        <v>79</v>
      </c>
      <c r="AW419" s="13" t="s">
        <v>31</v>
      </c>
      <c r="AX419" s="13" t="s">
        <v>69</v>
      </c>
      <c r="AY419" s="253" t="s">
        <v>150</v>
      </c>
    </row>
    <row r="420" s="13" customFormat="1">
      <c r="A420" s="13"/>
      <c r="B420" s="242"/>
      <c r="C420" s="243"/>
      <c r="D420" s="244" t="s">
        <v>593</v>
      </c>
      <c r="E420" s="245" t="s">
        <v>19</v>
      </c>
      <c r="F420" s="246" t="s">
        <v>1002</v>
      </c>
      <c r="G420" s="243"/>
      <c r="H420" s="247">
        <v>10.800000000000001</v>
      </c>
      <c r="I420" s="248"/>
      <c r="J420" s="243"/>
      <c r="K420" s="243"/>
      <c r="L420" s="249"/>
      <c r="M420" s="250"/>
      <c r="N420" s="251"/>
      <c r="O420" s="251"/>
      <c r="P420" s="251"/>
      <c r="Q420" s="251"/>
      <c r="R420" s="251"/>
      <c r="S420" s="251"/>
      <c r="T420" s="25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3" t="s">
        <v>593</v>
      </c>
      <c r="AU420" s="253" t="s">
        <v>79</v>
      </c>
      <c r="AV420" s="13" t="s">
        <v>79</v>
      </c>
      <c r="AW420" s="13" t="s">
        <v>31</v>
      </c>
      <c r="AX420" s="13" t="s">
        <v>69</v>
      </c>
      <c r="AY420" s="253" t="s">
        <v>150</v>
      </c>
    </row>
    <row r="421" s="13" customFormat="1">
      <c r="A421" s="13"/>
      <c r="B421" s="242"/>
      <c r="C421" s="243"/>
      <c r="D421" s="244" t="s">
        <v>593</v>
      </c>
      <c r="E421" s="245" t="s">
        <v>19</v>
      </c>
      <c r="F421" s="246" t="s">
        <v>1003</v>
      </c>
      <c r="G421" s="243"/>
      <c r="H421" s="247">
        <v>1.6000000000000001</v>
      </c>
      <c r="I421" s="248"/>
      <c r="J421" s="243"/>
      <c r="K421" s="243"/>
      <c r="L421" s="249"/>
      <c r="M421" s="250"/>
      <c r="N421" s="251"/>
      <c r="O421" s="251"/>
      <c r="P421" s="251"/>
      <c r="Q421" s="251"/>
      <c r="R421" s="251"/>
      <c r="S421" s="251"/>
      <c r="T421" s="25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3" t="s">
        <v>593</v>
      </c>
      <c r="AU421" s="253" t="s">
        <v>79</v>
      </c>
      <c r="AV421" s="13" t="s">
        <v>79</v>
      </c>
      <c r="AW421" s="13" t="s">
        <v>31</v>
      </c>
      <c r="AX421" s="13" t="s">
        <v>69</v>
      </c>
      <c r="AY421" s="253" t="s">
        <v>150</v>
      </c>
    </row>
    <row r="422" s="13" customFormat="1">
      <c r="A422" s="13"/>
      <c r="B422" s="242"/>
      <c r="C422" s="243"/>
      <c r="D422" s="244" t="s">
        <v>593</v>
      </c>
      <c r="E422" s="245" t="s">
        <v>19</v>
      </c>
      <c r="F422" s="246" t="s">
        <v>1004</v>
      </c>
      <c r="G422" s="243"/>
      <c r="H422" s="247">
        <v>1.2</v>
      </c>
      <c r="I422" s="248"/>
      <c r="J422" s="243"/>
      <c r="K422" s="243"/>
      <c r="L422" s="249"/>
      <c r="M422" s="250"/>
      <c r="N422" s="251"/>
      <c r="O422" s="251"/>
      <c r="P422" s="251"/>
      <c r="Q422" s="251"/>
      <c r="R422" s="251"/>
      <c r="S422" s="251"/>
      <c r="T422" s="25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3" t="s">
        <v>593</v>
      </c>
      <c r="AU422" s="253" t="s">
        <v>79</v>
      </c>
      <c r="AV422" s="13" t="s">
        <v>79</v>
      </c>
      <c r="AW422" s="13" t="s">
        <v>31</v>
      </c>
      <c r="AX422" s="13" t="s">
        <v>69</v>
      </c>
      <c r="AY422" s="253" t="s">
        <v>150</v>
      </c>
    </row>
    <row r="423" s="13" customFormat="1">
      <c r="A423" s="13"/>
      <c r="B423" s="242"/>
      <c r="C423" s="243"/>
      <c r="D423" s="244" t="s">
        <v>593</v>
      </c>
      <c r="E423" s="245" t="s">
        <v>19</v>
      </c>
      <c r="F423" s="246" t="s">
        <v>1005</v>
      </c>
      <c r="G423" s="243"/>
      <c r="H423" s="247">
        <v>0.80000000000000004</v>
      </c>
      <c r="I423" s="248"/>
      <c r="J423" s="243"/>
      <c r="K423" s="243"/>
      <c r="L423" s="249"/>
      <c r="M423" s="250"/>
      <c r="N423" s="251"/>
      <c r="O423" s="251"/>
      <c r="P423" s="251"/>
      <c r="Q423" s="251"/>
      <c r="R423" s="251"/>
      <c r="S423" s="251"/>
      <c r="T423" s="25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3" t="s">
        <v>593</v>
      </c>
      <c r="AU423" s="253" t="s">
        <v>79</v>
      </c>
      <c r="AV423" s="13" t="s">
        <v>79</v>
      </c>
      <c r="AW423" s="13" t="s">
        <v>31</v>
      </c>
      <c r="AX423" s="13" t="s">
        <v>69</v>
      </c>
      <c r="AY423" s="253" t="s">
        <v>150</v>
      </c>
    </row>
    <row r="424" s="13" customFormat="1">
      <c r="A424" s="13"/>
      <c r="B424" s="242"/>
      <c r="C424" s="243"/>
      <c r="D424" s="244" t="s">
        <v>593</v>
      </c>
      <c r="E424" s="245" t="s">
        <v>19</v>
      </c>
      <c r="F424" s="246" t="s">
        <v>1006</v>
      </c>
      <c r="G424" s="243"/>
      <c r="H424" s="247">
        <v>71.424000000000007</v>
      </c>
      <c r="I424" s="248"/>
      <c r="J424" s="243"/>
      <c r="K424" s="243"/>
      <c r="L424" s="249"/>
      <c r="M424" s="250"/>
      <c r="N424" s="251"/>
      <c r="O424" s="251"/>
      <c r="P424" s="251"/>
      <c r="Q424" s="251"/>
      <c r="R424" s="251"/>
      <c r="S424" s="251"/>
      <c r="T424" s="25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3" t="s">
        <v>593</v>
      </c>
      <c r="AU424" s="253" t="s">
        <v>79</v>
      </c>
      <c r="AV424" s="13" t="s">
        <v>79</v>
      </c>
      <c r="AW424" s="13" t="s">
        <v>31</v>
      </c>
      <c r="AX424" s="13" t="s">
        <v>69</v>
      </c>
      <c r="AY424" s="253" t="s">
        <v>150</v>
      </c>
    </row>
    <row r="425" s="13" customFormat="1">
      <c r="A425" s="13"/>
      <c r="B425" s="242"/>
      <c r="C425" s="243"/>
      <c r="D425" s="244" t="s">
        <v>593</v>
      </c>
      <c r="E425" s="245" t="s">
        <v>19</v>
      </c>
      <c r="F425" s="246" t="s">
        <v>1007</v>
      </c>
      <c r="G425" s="243"/>
      <c r="H425" s="247">
        <v>106.2</v>
      </c>
      <c r="I425" s="248"/>
      <c r="J425" s="243"/>
      <c r="K425" s="243"/>
      <c r="L425" s="249"/>
      <c r="M425" s="250"/>
      <c r="N425" s="251"/>
      <c r="O425" s="251"/>
      <c r="P425" s="251"/>
      <c r="Q425" s="251"/>
      <c r="R425" s="251"/>
      <c r="S425" s="251"/>
      <c r="T425" s="25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3" t="s">
        <v>593</v>
      </c>
      <c r="AU425" s="253" t="s">
        <v>79</v>
      </c>
      <c r="AV425" s="13" t="s">
        <v>79</v>
      </c>
      <c r="AW425" s="13" t="s">
        <v>31</v>
      </c>
      <c r="AX425" s="13" t="s">
        <v>69</v>
      </c>
      <c r="AY425" s="253" t="s">
        <v>150</v>
      </c>
    </row>
    <row r="426" s="13" customFormat="1">
      <c r="A426" s="13"/>
      <c r="B426" s="242"/>
      <c r="C426" s="243"/>
      <c r="D426" s="244" t="s">
        <v>593</v>
      </c>
      <c r="E426" s="245" t="s">
        <v>19</v>
      </c>
      <c r="F426" s="246" t="s">
        <v>985</v>
      </c>
      <c r="G426" s="243"/>
      <c r="H426" s="247">
        <v>4.3879999999999999</v>
      </c>
      <c r="I426" s="248"/>
      <c r="J426" s="243"/>
      <c r="K426" s="243"/>
      <c r="L426" s="249"/>
      <c r="M426" s="250"/>
      <c r="N426" s="251"/>
      <c r="O426" s="251"/>
      <c r="P426" s="251"/>
      <c r="Q426" s="251"/>
      <c r="R426" s="251"/>
      <c r="S426" s="251"/>
      <c r="T426" s="25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3" t="s">
        <v>593</v>
      </c>
      <c r="AU426" s="253" t="s">
        <v>79</v>
      </c>
      <c r="AV426" s="13" t="s">
        <v>79</v>
      </c>
      <c r="AW426" s="13" t="s">
        <v>31</v>
      </c>
      <c r="AX426" s="13" t="s">
        <v>69</v>
      </c>
      <c r="AY426" s="253" t="s">
        <v>150</v>
      </c>
    </row>
    <row r="427" s="13" customFormat="1">
      <c r="A427" s="13"/>
      <c r="B427" s="242"/>
      <c r="C427" s="243"/>
      <c r="D427" s="244" t="s">
        <v>593</v>
      </c>
      <c r="E427" s="245" t="s">
        <v>19</v>
      </c>
      <c r="F427" s="246" t="s">
        <v>1008</v>
      </c>
      <c r="G427" s="243"/>
      <c r="H427" s="247">
        <v>19.199999999999999</v>
      </c>
      <c r="I427" s="248"/>
      <c r="J427" s="243"/>
      <c r="K427" s="243"/>
      <c r="L427" s="249"/>
      <c r="M427" s="250"/>
      <c r="N427" s="251"/>
      <c r="O427" s="251"/>
      <c r="P427" s="251"/>
      <c r="Q427" s="251"/>
      <c r="R427" s="251"/>
      <c r="S427" s="251"/>
      <c r="T427" s="25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3" t="s">
        <v>593</v>
      </c>
      <c r="AU427" s="253" t="s">
        <v>79</v>
      </c>
      <c r="AV427" s="13" t="s">
        <v>79</v>
      </c>
      <c r="AW427" s="13" t="s">
        <v>31</v>
      </c>
      <c r="AX427" s="13" t="s">
        <v>69</v>
      </c>
      <c r="AY427" s="253" t="s">
        <v>150</v>
      </c>
    </row>
    <row r="428" s="13" customFormat="1">
      <c r="A428" s="13"/>
      <c r="B428" s="242"/>
      <c r="C428" s="243"/>
      <c r="D428" s="244" t="s">
        <v>593</v>
      </c>
      <c r="E428" s="245" t="s">
        <v>19</v>
      </c>
      <c r="F428" s="246" t="s">
        <v>1009</v>
      </c>
      <c r="G428" s="243"/>
      <c r="H428" s="247">
        <v>0.22</v>
      </c>
      <c r="I428" s="248"/>
      <c r="J428" s="243"/>
      <c r="K428" s="243"/>
      <c r="L428" s="249"/>
      <c r="M428" s="250"/>
      <c r="N428" s="251"/>
      <c r="O428" s="251"/>
      <c r="P428" s="251"/>
      <c r="Q428" s="251"/>
      <c r="R428" s="251"/>
      <c r="S428" s="251"/>
      <c r="T428" s="252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3" t="s">
        <v>593</v>
      </c>
      <c r="AU428" s="253" t="s">
        <v>79</v>
      </c>
      <c r="AV428" s="13" t="s">
        <v>79</v>
      </c>
      <c r="AW428" s="13" t="s">
        <v>31</v>
      </c>
      <c r="AX428" s="13" t="s">
        <v>69</v>
      </c>
      <c r="AY428" s="253" t="s">
        <v>150</v>
      </c>
    </row>
    <row r="429" s="14" customFormat="1">
      <c r="A429" s="14"/>
      <c r="B429" s="254"/>
      <c r="C429" s="255"/>
      <c r="D429" s="244" t="s">
        <v>593</v>
      </c>
      <c r="E429" s="256" t="s">
        <v>19</v>
      </c>
      <c r="F429" s="257" t="s">
        <v>595</v>
      </c>
      <c r="G429" s="255"/>
      <c r="H429" s="258">
        <v>594.86699999999996</v>
      </c>
      <c r="I429" s="259"/>
      <c r="J429" s="255"/>
      <c r="K429" s="255"/>
      <c r="L429" s="260"/>
      <c r="M429" s="261"/>
      <c r="N429" s="262"/>
      <c r="O429" s="262"/>
      <c r="P429" s="262"/>
      <c r="Q429" s="262"/>
      <c r="R429" s="262"/>
      <c r="S429" s="262"/>
      <c r="T429" s="26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4" t="s">
        <v>593</v>
      </c>
      <c r="AU429" s="264" t="s">
        <v>79</v>
      </c>
      <c r="AV429" s="14" t="s">
        <v>158</v>
      </c>
      <c r="AW429" s="14" t="s">
        <v>31</v>
      </c>
      <c r="AX429" s="14" t="s">
        <v>77</v>
      </c>
      <c r="AY429" s="264" t="s">
        <v>150</v>
      </c>
    </row>
    <row r="430" s="2" customFormat="1" ht="49.05" customHeight="1">
      <c r="A430" s="40"/>
      <c r="B430" s="41"/>
      <c r="C430" s="206" t="s">
        <v>449</v>
      </c>
      <c r="D430" s="206" t="s">
        <v>153</v>
      </c>
      <c r="E430" s="207" t="s">
        <v>261</v>
      </c>
      <c r="F430" s="208" t="s">
        <v>1010</v>
      </c>
      <c r="G430" s="209" t="s">
        <v>258</v>
      </c>
      <c r="H430" s="210">
        <v>5353.8029999999999</v>
      </c>
      <c r="I430" s="211"/>
      <c r="J430" s="212">
        <f>ROUND(I430*H430,2)</f>
        <v>0</v>
      </c>
      <c r="K430" s="208" t="s">
        <v>157</v>
      </c>
      <c r="L430" s="46"/>
      <c r="M430" s="213" t="s">
        <v>19</v>
      </c>
      <c r="N430" s="214" t="s">
        <v>40</v>
      </c>
      <c r="O430" s="86"/>
      <c r="P430" s="215">
        <f>O430*H430</f>
        <v>0</v>
      </c>
      <c r="Q430" s="215">
        <v>0</v>
      </c>
      <c r="R430" s="215">
        <f>Q430*H430</f>
        <v>0</v>
      </c>
      <c r="S430" s="215">
        <v>0</v>
      </c>
      <c r="T430" s="216">
        <f>S430*H430</f>
        <v>0</v>
      </c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R430" s="217" t="s">
        <v>158</v>
      </c>
      <c r="AT430" s="217" t="s">
        <v>153</v>
      </c>
      <c r="AU430" s="217" t="s">
        <v>79</v>
      </c>
      <c r="AY430" s="19" t="s">
        <v>150</v>
      </c>
      <c r="BE430" s="218">
        <f>IF(N430="základní",J430,0)</f>
        <v>0</v>
      </c>
      <c r="BF430" s="218">
        <f>IF(N430="snížená",J430,0)</f>
        <v>0</v>
      </c>
      <c r="BG430" s="218">
        <f>IF(N430="zákl. přenesená",J430,0)</f>
        <v>0</v>
      </c>
      <c r="BH430" s="218">
        <f>IF(N430="sníž. přenesená",J430,0)</f>
        <v>0</v>
      </c>
      <c r="BI430" s="218">
        <f>IF(N430="nulová",J430,0)</f>
        <v>0</v>
      </c>
      <c r="BJ430" s="19" t="s">
        <v>77</v>
      </c>
      <c r="BK430" s="218">
        <f>ROUND(I430*H430,2)</f>
        <v>0</v>
      </c>
      <c r="BL430" s="19" t="s">
        <v>158</v>
      </c>
      <c r="BM430" s="217" t="s">
        <v>1011</v>
      </c>
    </row>
    <row r="431" s="2" customFormat="1">
      <c r="A431" s="40"/>
      <c r="B431" s="41"/>
      <c r="C431" s="42"/>
      <c r="D431" s="219" t="s">
        <v>159</v>
      </c>
      <c r="E431" s="42"/>
      <c r="F431" s="220" t="s">
        <v>263</v>
      </c>
      <c r="G431" s="42"/>
      <c r="H431" s="42"/>
      <c r="I431" s="221"/>
      <c r="J431" s="42"/>
      <c r="K431" s="42"/>
      <c r="L431" s="46"/>
      <c r="M431" s="222"/>
      <c r="N431" s="223"/>
      <c r="O431" s="86"/>
      <c r="P431" s="86"/>
      <c r="Q431" s="86"/>
      <c r="R431" s="86"/>
      <c r="S431" s="86"/>
      <c r="T431" s="87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T431" s="19" t="s">
        <v>159</v>
      </c>
      <c r="AU431" s="19" t="s">
        <v>79</v>
      </c>
    </row>
    <row r="432" s="15" customFormat="1">
      <c r="A432" s="15"/>
      <c r="B432" s="265"/>
      <c r="C432" s="266"/>
      <c r="D432" s="244" t="s">
        <v>593</v>
      </c>
      <c r="E432" s="267" t="s">
        <v>19</v>
      </c>
      <c r="F432" s="268" t="s">
        <v>1012</v>
      </c>
      <c r="G432" s="266"/>
      <c r="H432" s="267" t="s">
        <v>19</v>
      </c>
      <c r="I432" s="269"/>
      <c r="J432" s="266"/>
      <c r="K432" s="266"/>
      <c r="L432" s="270"/>
      <c r="M432" s="271"/>
      <c r="N432" s="272"/>
      <c r="O432" s="272"/>
      <c r="P432" s="272"/>
      <c r="Q432" s="272"/>
      <c r="R432" s="272"/>
      <c r="S432" s="272"/>
      <c r="T432" s="273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4" t="s">
        <v>593</v>
      </c>
      <c r="AU432" s="274" t="s">
        <v>79</v>
      </c>
      <c r="AV432" s="15" t="s">
        <v>77</v>
      </c>
      <c r="AW432" s="15" t="s">
        <v>31</v>
      </c>
      <c r="AX432" s="15" t="s">
        <v>69</v>
      </c>
      <c r="AY432" s="274" t="s">
        <v>150</v>
      </c>
    </row>
    <row r="433" s="13" customFormat="1">
      <c r="A433" s="13"/>
      <c r="B433" s="242"/>
      <c r="C433" s="243"/>
      <c r="D433" s="244" t="s">
        <v>593</v>
      </c>
      <c r="E433" s="245" t="s">
        <v>19</v>
      </c>
      <c r="F433" s="246" t="s">
        <v>992</v>
      </c>
      <c r="G433" s="243"/>
      <c r="H433" s="247">
        <v>15.6</v>
      </c>
      <c r="I433" s="248"/>
      <c r="J433" s="243"/>
      <c r="K433" s="243"/>
      <c r="L433" s="249"/>
      <c r="M433" s="250"/>
      <c r="N433" s="251"/>
      <c r="O433" s="251"/>
      <c r="P433" s="251"/>
      <c r="Q433" s="251"/>
      <c r="R433" s="251"/>
      <c r="S433" s="251"/>
      <c r="T433" s="25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3" t="s">
        <v>593</v>
      </c>
      <c r="AU433" s="253" t="s">
        <v>79</v>
      </c>
      <c r="AV433" s="13" t="s">
        <v>79</v>
      </c>
      <c r="AW433" s="13" t="s">
        <v>31</v>
      </c>
      <c r="AX433" s="13" t="s">
        <v>69</v>
      </c>
      <c r="AY433" s="253" t="s">
        <v>150</v>
      </c>
    </row>
    <row r="434" s="13" customFormat="1">
      <c r="A434" s="13"/>
      <c r="B434" s="242"/>
      <c r="C434" s="243"/>
      <c r="D434" s="244" t="s">
        <v>593</v>
      </c>
      <c r="E434" s="245" t="s">
        <v>19</v>
      </c>
      <c r="F434" s="246" t="s">
        <v>993</v>
      </c>
      <c r="G434" s="243"/>
      <c r="H434" s="247">
        <v>7.375</v>
      </c>
      <c r="I434" s="248"/>
      <c r="J434" s="243"/>
      <c r="K434" s="243"/>
      <c r="L434" s="249"/>
      <c r="M434" s="250"/>
      <c r="N434" s="251"/>
      <c r="O434" s="251"/>
      <c r="P434" s="251"/>
      <c r="Q434" s="251"/>
      <c r="R434" s="251"/>
      <c r="S434" s="251"/>
      <c r="T434" s="25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3" t="s">
        <v>593</v>
      </c>
      <c r="AU434" s="253" t="s">
        <v>79</v>
      </c>
      <c r="AV434" s="13" t="s">
        <v>79</v>
      </c>
      <c r="AW434" s="13" t="s">
        <v>31</v>
      </c>
      <c r="AX434" s="13" t="s">
        <v>69</v>
      </c>
      <c r="AY434" s="253" t="s">
        <v>150</v>
      </c>
    </row>
    <row r="435" s="13" customFormat="1">
      <c r="A435" s="13"/>
      <c r="B435" s="242"/>
      <c r="C435" s="243"/>
      <c r="D435" s="244" t="s">
        <v>593</v>
      </c>
      <c r="E435" s="245" t="s">
        <v>19</v>
      </c>
      <c r="F435" s="246" t="s">
        <v>994</v>
      </c>
      <c r="G435" s="243"/>
      <c r="H435" s="247">
        <v>228</v>
      </c>
      <c r="I435" s="248"/>
      <c r="J435" s="243"/>
      <c r="K435" s="243"/>
      <c r="L435" s="249"/>
      <c r="M435" s="250"/>
      <c r="N435" s="251"/>
      <c r="O435" s="251"/>
      <c r="P435" s="251"/>
      <c r="Q435" s="251"/>
      <c r="R435" s="251"/>
      <c r="S435" s="251"/>
      <c r="T435" s="25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3" t="s">
        <v>593</v>
      </c>
      <c r="AU435" s="253" t="s">
        <v>79</v>
      </c>
      <c r="AV435" s="13" t="s">
        <v>79</v>
      </c>
      <c r="AW435" s="13" t="s">
        <v>31</v>
      </c>
      <c r="AX435" s="13" t="s">
        <v>69</v>
      </c>
      <c r="AY435" s="253" t="s">
        <v>150</v>
      </c>
    </row>
    <row r="436" s="13" customFormat="1">
      <c r="A436" s="13"/>
      <c r="B436" s="242"/>
      <c r="C436" s="243"/>
      <c r="D436" s="244" t="s">
        <v>593</v>
      </c>
      <c r="E436" s="245" t="s">
        <v>19</v>
      </c>
      <c r="F436" s="246" t="s">
        <v>995</v>
      </c>
      <c r="G436" s="243"/>
      <c r="H436" s="247">
        <v>58.869999999999997</v>
      </c>
      <c r="I436" s="248"/>
      <c r="J436" s="243"/>
      <c r="K436" s="243"/>
      <c r="L436" s="249"/>
      <c r="M436" s="250"/>
      <c r="N436" s="251"/>
      <c r="O436" s="251"/>
      <c r="P436" s="251"/>
      <c r="Q436" s="251"/>
      <c r="R436" s="251"/>
      <c r="S436" s="251"/>
      <c r="T436" s="25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3" t="s">
        <v>593</v>
      </c>
      <c r="AU436" s="253" t="s">
        <v>79</v>
      </c>
      <c r="AV436" s="13" t="s">
        <v>79</v>
      </c>
      <c r="AW436" s="13" t="s">
        <v>31</v>
      </c>
      <c r="AX436" s="13" t="s">
        <v>69</v>
      </c>
      <c r="AY436" s="253" t="s">
        <v>150</v>
      </c>
    </row>
    <row r="437" s="13" customFormat="1">
      <c r="A437" s="13"/>
      <c r="B437" s="242"/>
      <c r="C437" s="243"/>
      <c r="D437" s="244" t="s">
        <v>593</v>
      </c>
      <c r="E437" s="245" t="s">
        <v>19</v>
      </c>
      <c r="F437" s="246" t="s">
        <v>996</v>
      </c>
      <c r="G437" s="243"/>
      <c r="H437" s="247">
        <v>22.75</v>
      </c>
      <c r="I437" s="248"/>
      <c r="J437" s="243"/>
      <c r="K437" s="243"/>
      <c r="L437" s="249"/>
      <c r="M437" s="250"/>
      <c r="N437" s="251"/>
      <c r="O437" s="251"/>
      <c r="P437" s="251"/>
      <c r="Q437" s="251"/>
      <c r="R437" s="251"/>
      <c r="S437" s="251"/>
      <c r="T437" s="25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3" t="s">
        <v>593</v>
      </c>
      <c r="AU437" s="253" t="s">
        <v>79</v>
      </c>
      <c r="AV437" s="13" t="s">
        <v>79</v>
      </c>
      <c r="AW437" s="13" t="s">
        <v>31</v>
      </c>
      <c r="AX437" s="13" t="s">
        <v>69</v>
      </c>
      <c r="AY437" s="253" t="s">
        <v>150</v>
      </c>
    </row>
    <row r="438" s="13" customFormat="1">
      <c r="A438" s="13"/>
      <c r="B438" s="242"/>
      <c r="C438" s="243"/>
      <c r="D438" s="244" t="s">
        <v>593</v>
      </c>
      <c r="E438" s="245" t="s">
        <v>19</v>
      </c>
      <c r="F438" s="246" t="s">
        <v>997</v>
      </c>
      <c r="G438" s="243"/>
      <c r="H438" s="247">
        <v>11.408</v>
      </c>
      <c r="I438" s="248"/>
      <c r="J438" s="243"/>
      <c r="K438" s="243"/>
      <c r="L438" s="249"/>
      <c r="M438" s="250"/>
      <c r="N438" s="251"/>
      <c r="O438" s="251"/>
      <c r="P438" s="251"/>
      <c r="Q438" s="251"/>
      <c r="R438" s="251"/>
      <c r="S438" s="251"/>
      <c r="T438" s="25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3" t="s">
        <v>593</v>
      </c>
      <c r="AU438" s="253" t="s">
        <v>79</v>
      </c>
      <c r="AV438" s="13" t="s">
        <v>79</v>
      </c>
      <c r="AW438" s="13" t="s">
        <v>31</v>
      </c>
      <c r="AX438" s="13" t="s">
        <v>69</v>
      </c>
      <c r="AY438" s="253" t="s">
        <v>150</v>
      </c>
    </row>
    <row r="439" s="13" customFormat="1">
      <c r="A439" s="13"/>
      <c r="B439" s="242"/>
      <c r="C439" s="243"/>
      <c r="D439" s="244" t="s">
        <v>593</v>
      </c>
      <c r="E439" s="245" t="s">
        <v>19</v>
      </c>
      <c r="F439" s="246" t="s">
        <v>998</v>
      </c>
      <c r="G439" s="243"/>
      <c r="H439" s="247">
        <v>6.5549999999999997</v>
      </c>
      <c r="I439" s="248"/>
      <c r="J439" s="243"/>
      <c r="K439" s="243"/>
      <c r="L439" s="249"/>
      <c r="M439" s="250"/>
      <c r="N439" s="251"/>
      <c r="O439" s="251"/>
      <c r="P439" s="251"/>
      <c r="Q439" s="251"/>
      <c r="R439" s="251"/>
      <c r="S439" s="251"/>
      <c r="T439" s="25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3" t="s">
        <v>593</v>
      </c>
      <c r="AU439" s="253" t="s">
        <v>79</v>
      </c>
      <c r="AV439" s="13" t="s">
        <v>79</v>
      </c>
      <c r="AW439" s="13" t="s">
        <v>31</v>
      </c>
      <c r="AX439" s="13" t="s">
        <v>69</v>
      </c>
      <c r="AY439" s="253" t="s">
        <v>150</v>
      </c>
    </row>
    <row r="440" s="13" customFormat="1">
      <c r="A440" s="13"/>
      <c r="B440" s="242"/>
      <c r="C440" s="243"/>
      <c r="D440" s="244" t="s">
        <v>593</v>
      </c>
      <c r="E440" s="245" t="s">
        <v>19</v>
      </c>
      <c r="F440" s="246" t="s">
        <v>999</v>
      </c>
      <c r="G440" s="243"/>
      <c r="H440" s="247">
        <v>15.042</v>
      </c>
      <c r="I440" s="248"/>
      <c r="J440" s="243"/>
      <c r="K440" s="243"/>
      <c r="L440" s="249"/>
      <c r="M440" s="250"/>
      <c r="N440" s="251"/>
      <c r="O440" s="251"/>
      <c r="P440" s="251"/>
      <c r="Q440" s="251"/>
      <c r="R440" s="251"/>
      <c r="S440" s="251"/>
      <c r="T440" s="25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3" t="s">
        <v>593</v>
      </c>
      <c r="AU440" s="253" t="s">
        <v>79</v>
      </c>
      <c r="AV440" s="13" t="s">
        <v>79</v>
      </c>
      <c r="AW440" s="13" t="s">
        <v>31</v>
      </c>
      <c r="AX440" s="13" t="s">
        <v>69</v>
      </c>
      <c r="AY440" s="253" t="s">
        <v>150</v>
      </c>
    </row>
    <row r="441" s="13" customFormat="1">
      <c r="A441" s="13"/>
      <c r="B441" s="242"/>
      <c r="C441" s="243"/>
      <c r="D441" s="244" t="s">
        <v>593</v>
      </c>
      <c r="E441" s="245" t="s">
        <v>19</v>
      </c>
      <c r="F441" s="246" t="s">
        <v>1000</v>
      </c>
      <c r="G441" s="243"/>
      <c r="H441" s="247">
        <v>6.6699999999999999</v>
      </c>
      <c r="I441" s="248"/>
      <c r="J441" s="243"/>
      <c r="K441" s="243"/>
      <c r="L441" s="249"/>
      <c r="M441" s="250"/>
      <c r="N441" s="251"/>
      <c r="O441" s="251"/>
      <c r="P441" s="251"/>
      <c r="Q441" s="251"/>
      <c r="R441" s="251"/>
      <c r="S441" s="251"/>
      <c r="T441" s="25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3" t="s">
        <v>593</v>
      </c>
      <c r="AU441" s="253" t="s">
        <v>79</v>
      </c>
      <c r="AV441" s="13" t="s">
        <v>79</v>
      </c>
      <c r="AW441" s="13" t="s">
        <v>31</v>
      </c>
      <c r="AX441" s="13" t="s">
        <v>69</v>
      </c>
      <c r="AY441" s="253" t="s">
        <v>150</v>
      </c>
    </row>
    <row r="442" s="13" customFormat="1">
      <c r="A442" s="13"/>
      <c r="B442" s="242"/>
      <c r="C442" s="243"/>
      <c r="D442" s="244" t="s">
        <v>593</v>
      </c>
      <c r="E442" s="245" t="s">
        <v>19</v>
      </c>
      <c r="F442" s="246" t="s">
        <v>1001</v>
      </c>
      <c r="G442" s="243"/>
      <c r="H442" s="247">
        <v>6.7649999999999997</v>
      </c>
      <c r="I442" s="248"/>
      <c r="J442" s="243"/>
      <c r="K442" s="243"/>
      <c r="L442" s="249"/>
      <c r="M442" s="250"/>
      <c r="N442" s="251"/>
      <c r="O442" s="251"/>
      <c r="P442" s="251"/>
      <c r="Q442" s="251"/>
      <c r="R442" s="251"/>
      <c r="S442" s="251"/>
      <c r="T442" s="25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3" t="s">
        <v>593</v>
      </c>
      <c r="AU442" s="253" t="s">
        <v>79</v>
      </c>
      <c r="AV442" s="13" t="s">
        <v>79</v>
      </c>
      <c r="AW442" s="13" t="s">
        <v>31</v>
      </c>
      <c r="AX442" s="13" t="s">
        <v>69</v>
      </c>
      <c r="AY442" s="253" t="s">
        <v>150</v>
      </c>
    </row>
    <row r="443" s="13" customFormat="1">
      <c r="A443" s="13"/>
      <c r="B443" s="242"/>
      <c r="C443" s="243"/>
      <c r="D443" s="244" t="s">
        <v>593</v>
      </c>
      <c r="E443" s="245" t="s">
        <v>19</v>
      </c>
      <c r="F443" s="246" t="s">
        <v>1002</v>
      </c>
      <c r="G443" s="243"/>
      <c r="H443" s="247">
        <v>10.800000000000001</v>
      </c>
      <c r="I443" s="248"/>
      <c r="J443" s="243"/>
      <c r="K443" s="243"/>
      <c r="L443" s="249"/>
      <c r="M443" s="250"/>
      <c r="N443" s="251"/>
      <c r="O443" s="251"/>
      <c r="P443" s="251"/>
      <c r="Q443" s="251"/>
      <c r="R443" s="251"/>
      <c r="S443" s="251"/>
      <c r="T443" s="25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3" t="s">
        <v>593</v>
      </c>
      <c r="AU443" s="253" t="s">
        <v>79</v>
      </c>
      <c r="AV443" s="13" t="s">
        <v>79</v>
      </c>
      <c r="AW443" s="13" t="s">
        <v>31</v>
      </c>
      <c r="AX443" s="13" t="s">
        <v>69</v>
      </c>
      <c r="AY443" s="253" t="s">
        <v>150</v>
      </c>
    </row>
    <row r="444" s="13" customFormat="1">
      <c r="A444" s="13"/>
      <c r="B444" s="242"/>
      <c r="C444" s="243"/>
      <c r="D444" s="244" t="s">
        <v>593</v>
      </c>
      <c r="E444" s="245" t="s">
        <v>19</v>
      </c>
      <c r="F444" s="246" t="s">
        <v>1003</v>
      </c>
      <c r="G444" s="243"/>
      <c r="H444" s="247">
        <v>1.6000000000000001</v>
      </c>
      <c r="I444" s="248"/>
      <c r="J444" s="243"/>
      <c r="K444" s="243"/>
      <c r="L444" s="249"/>
      <c r="M444" s="250"/>
      <c r="N444" s="251"/>
      <c r="O444" s="251"/>
      <c r="P444" s="251"/>
      <c r="Q444" s="251"/>
      <c r="R444" s="251"/>
      <c r="S444" s="251"/>
      <c r="T444" s="252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3" t="s">
        <v>593</v>
      </c>
      <c r="AU444" s="253" t="s">
        <v>79</v>
      </c>
      <c r="AV444" s="13" t="s">
        <v>79</v>
      </c>
      <c r="AW444" s="13" t="s">
        <v>31</v>
      </c>
      <c r="AX444" s="13" t="s">
        <v>69</v>
      </c>
      <c r="AY444" s="253" t="s">
        <v>150</v>
      </c>
    </row>
    <row r="445" s="13" customFormat="1">
      <c r="A445" s="13"/>
      <c r="B445" s="242"/>
      <c r="C445" s="243"/>
      <c r="D445" s="244" t="s">
        <v>593</v>
      </c>
      <c r="E445" s="245" t="s">
        <v>19</v>
      </c>
      <c r="F445" s="246" t="s">
        <v>1004</v>
      </c>
      <c r="G445" s="243"/>
      <c r="H445" s="247">
        <v>1.2</v>
      </c>
      <c r="I445" s="248"/>
      <c r="J445" s="243"/>
      <c r="K445" s="243"/>
      <c r="L445" s="249"/>
      <c r="M445" s="250"/>
      <c r="N445" s="251"/>
      <c r="O445" s="251"/>
      <c r="P445" s="251"/>
      <c r="Q445" s="251"/>
      <c r="R445" s="251"/>
      <c r="S445" s="251"/>
      <c r="T445" s="252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3" t="s">
        <v>593</v>
      </c>
      <c r="AU445" s="253" t="s">
        <v>79</v>
      </c>
      <c r="AV445" s="13" t="s">
        <v>79</v>
      </c>
      <c r="AW445" s="13" t="s">
        <v>31</v>
      </c>
      <c r="AX445" s="13" t="s">
        <v>69</v>
      </c>
      <c r="AY445" s="253" t="s">
        <v>150</v>
      </c>
    </row>
    <row r="446" s="13" customFormat="1">
      <c r="A446" s="13"/>
      <c r="B446" s="242"/>
      <c r="C446" s="243"/>
      <c r="D446" s="244" t="s">
        <v>593</v>
      </c>
      <c r="E446" s="245" t="s">
        <v>19</v>
      </c>
      <c r="F446" s="246" t="s">
        <v>1005</v>
      </c>
      <c r="G446" s="243"/>
      <c r="H446" s="247">
        <v>0.80000000000000004</v>
      </c>
      <c r="I446" s="248"/>
      <c r="J446" s="243"/>
      <c r="K446" s="243"/>
      <c r="L446" s="249"/>
      <c r="M446" s="250"/>
      <c r="N446" s="251"/>
      <c r="O446" s="251"/>
      <c r="P446" s="251"/>
      <c r="Q446" s="251"/>
      <c r="R446" s="251"/>
      <c r="S446" s="251"/>
      <c r="T446" s="25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3" t="s">
        <v>593</v>
      </c>
      <c r="AU446" s="253" t="s">
        <v>79</v>
      </c>
      <c r="AV446" s="13" t="s">
        <v>79</v>
      </c>
      <c r="AW446" s="13" t="s">
        <v>31</v>
      </c>
      <c r="AX446" s="13" t="s">
        <v>69</v>
      </c>
      <c r="AY446" s="253" t="s">
        <v>150</v>
      </c>
    </row>
    <row r="447" s="13" customFormat="1">
      <c r="A447" s="13"/>
      <c r="B447" s="242"/>
      <c r="C447" s="243"/>
      <c r="D447" s="244" t="s">
        <v>593</v>
      </c>
      <c r="E447" s="245" t="s">
        <v>19</v>
      </c>
      <c r="F447" s="246" t="s">
        <v>1006</v>
      </c>
      <c r="G447" s="243"/>
      <c r="H447" s="247">
        <v>71.424000000000007</v>
      </c>
      <c r="I447" s="248"/>
      <c r="J447" s="243"/>
      <c r="K447" s="243"/>
      <c r="L447" s="249"/>
      <c r="M447" s="250"/>
      <c r="N447" s="251"/>
      <c r="O447" s="251"/>
      <c r="P447" s="251"/>
      <c r="Q447" s="251"/>
      <c r="R447" s="251"/>
      <c r="S447" s="251"/>
      <c r="T447" s="25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3" t="s">
        <v>593</v>
      </c>
      <c r="AU447" s="253" t="s">
        <v>79</v>
      </c>
      <c r="AV447" s="13" t="s">
        <v>79</v>
      </c>
      <c r="AW447" s="13" t="s">
        <v>31</v>
      </c>
      <c r="AX447" s="13" t="s">
        <v>69</v>
      </c>
      <c r="AY447" s="253" t="s">
        <v>150</v>
      </c>
    </row>
    <row r="448" s="13" customFormat="1">
      <c r="A448" s="13"/>
      <c r="B448" s="242"/>
      <c r="C448" s="243"/>
      <c r="D448" s="244" t="s">
        <v>593</v>
      </c>
      <c r="E448" s="245" t="s">
        <v>19</v>
      </c>
      <c r="F448" s="246" t="s">
        <v>1007</v>
      </c>
      <c r="G448" s="243"/>
      <c r="H448" s="247">
        <v>106.2</v>
      </c>
      <c r="I448" s="248"/>
      <c r="J448" s="243"/>
      <c r="K448" s="243"/>
      <c r="L448" s="249"/>
      <c r="M448" s="250"/>
      <c r="N448" s="251"/>
      <c r="O448" s="251"/>
      <c r="P448" s="251"/>
      <c r="Q448" s="251"/>
      <c r="R448" s="251"/>
      <c r="S448" s="251"/>
      <c r="T448" s="252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3" t="s">
        <v>593</v>
      </c>
      <c r="AU448" s="253" t="s">
        <v>79</v>
      </c>
      <c r="AV448" s="13" t="s">
        <v>79</v>
      </c>
      <c r="AW448" s="13" t="s">
        <v>31</v>
      </c>
      <c r="AX448" s="13" t="s">
        <v>69</v>
      </c>
      <c r="AY448" s="253" t="s">
        <v>150</v>
      </c>
    </row>
    <row r="449" s="13" customFormat="1">
      <c r="A449" s="13"/>
      <c r="B449" s="242"/>
      <c r="C449" s="243"/>
      <c r="D449" s="244" t="s">
        <v>593</v>
      </c>
      <c r="E449" s="245" t="s">
        <v>19</v>
      </c>
      <c r="F449" s="246" t="s">
        <v>985</v>
      </c>
      <c r="G449" s="243"/>
      <c r="H449" s="247">
        <v>4.3879999999999999</v>
      </c>
      <c r="I449" s="248"/>
      <c r="J449" s="243"/>
      <c r="K449" s="243"/>
      <c r="L449" s="249"/>
      <c r="M449" s="250"/>
      <c r="N449" s="251"/>
      <c r="O449" s="251"/>
      <c r="P449" s="251"/>
      <c r="Q449" s="251"/>
      <c r="R449" s="251"/>
      <c r="S449" s="251"/>
      <c r="T449" s="25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3" t="s">
        <v>593</v>
      </c>
      <c r="AU449" s="253" t="s">
        <v>79</v>
      </c>
      <c r="AV449" s="13" t="s">
        <v>79</v>
      </c>
      <c r="AW449" s="13" t="s">
        <v>31</v>
      </c>
      <c r="AX449" s="13" t="s">
        <v>69</v>
      </c>
      <c r="AY449" s="253" t="s">
        <v>150</v>
      </c>
    </row>
    <row r="450" s="13" customFormat="1">
      <c r="A450" s="13"/>
      <c r="B450" s="242"/>
      <c r="C450" s="243"/>
      <c r="D450" s="244" t="s">
        <v>593</v>
      </c>
      <c r="E450" s="245" t="s">
        <v>19</v>
      </c>
      <c r="F450" s="246" t="s">
        <v>1008</v>
      </c>
      <c r="G450" s="243"/>
      <c r="H450" s="247">
        <v>19.199999999999999</v>
      </c>
      <c r="I450" s="248"/>
      <c r="J450" s="243"/>
      <c r="K450" s="243"/>
      <c r="L450" s="249"/>
      <c r="M450" s="250"/>
      <c r="N450" s="251"/>
      <c r="O450" s="251"/>
      <c r="P450" s="251"/>
      <c r="Q450" s="251"/>
      <c r="R450" s="251"/>
      <c r="S450" s="251"/>
      <c r="T450" s="25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3" t="s">
        <v>593</v>
      </c>
      <c r="AU450" s="253" t="s">
        <v>79</v>
      </c>
      <c r="AV450" s="13" t="s">
        <v>79</v>
      </c>
      <c r="AW450" s="13" t="s">
        <v>31</v>
      </c>
      <c r="AX450" s="13" t="s">
        <v>69</v>
      </c>
      <c r="AY450" s="253" t="s">
        <v>150</v>
      </c>
    </row>
    <row r="451" s="13" customFormat="1">
      <c r="A451" s="13"/>
      <c r="B451" s="242"/>
      <c r="C451" s="243"/>
      <c r="D451" s="244" t="s">
        <v>593</v>
      </c>
      <c r="E451" s="245" t="s">
        <v>19</v>
      </c>
      <c r="F451" s="246" t="s">
        <v>1009</v>
      </c>
      <c r="G451" s="243"/>
      <c r="H451" s="247">
        <v>0.22</v>
      </c>
      <c r="I451" s="248"/>
      <c r="J451" s="243"/>
      <c r="K451" s="243"/>
      <c r="L451" s="249"/>
      <c r="M451" s="250"/>
      <c r="N451" s="251"/>
      <c r="O451" s="251"/>
      <c r="P451" s="251"/>
      <c r="Q451" s="251"/>
      <c r="R451" s="251"/>
      <c r="S451" s="251"/>
      <c r="T451" s="25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53" t="s">
        <v>593</v>
      </c>
      <c r="AU451" s="253" t="s">
        <v>79</v>
      </c>
      <c r="AV451" s="13" t="s">
        <v>79</v>
      </c>
      <c r="AW451" s="13" t="s">
        <v>31</v>
      </c>
      <c r="AX451" s="13" t="s">
        <v>69</v>
      </c>
      <c r="AY451" s="253" t="s">
        <v>150</v>
      </c>
    </row>
    <row r="452" s="14" customFormat="1">
      <c r="A452" s="14"/>
      <c r="B452" s="254"/>
      <c r="C452" s="255"/>
      <c r="D452" s="244" t="s">
        <v>593</v>
      </c>
      <c r="E452" s="256" t="s">
        <v>19</v>
      </c>
      <c r="F452" s="257" t="s">
        <v>595</v>
      </c>
      <c r="G452" s="255"/>
      <c r="H452" s="258">
        <v>594.86699999999996</v>
      </c>
      <c r="I452" s="259"/>
      <c r="J452" s="255"/>
      <c r="K452" s="255"/>
      <c r="L452" s="260"/>
      <c r="M452" s="261"/>
      <c r="N452" s="262"/>
      <c r="O452" s="262"/>
      <c r="P452" s="262"/>
      <c r="Q452" s="262"/>
      <c r="R452" s="262"/>
      <c r="S452" s="262"/>
      <c r="T452" s="263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64" t="s">
        <v>593</v>
      </c>
      <c r="AU452" s="264" t="s">
        <v>79</v>
      </c>
      <c r="AV452" s="14" t="s">
        <v>158</v>
      </c>
      <c r="AW452" s="14" t="s">
        <v>31</v>
      </c>
      <c r="AX452" s="14" t="s">
        <v>69</v>
      </c>
      <c r="AY452" s="264" t="s">
        <v>150</v>
      </c>
    </row>
    <row r="453" s="13" customFormat="1">
      <c r="A453" s="13"/>
      <c r="B453" s="242"/>
      <c r="C453" s="243"/>
      <c r="D453" s="244" t="s">
        <v>593</v>
      </c>
      <c r="E453" s="245" t="s">
        <v>19</v>
      </c>
      <c r="F453" s="246" t="s">
        <v>1013</v>
      </c>
      <c r="G453" s="243"/>
      <c r="H453" s="247">
        <v>5353.8029999999999</v>
      </c>
      <c r="I453" s="248"/>
      <c r="J453" s="243"/>
      <c r="K453" s="243"/>
      <c r="L453" s="249"/>
      <c r="M453" s="250"/>
      <c r="N453" s="251"/>
      <c r="O453" s="251"/>
      <c r="P453" s="251"/>
      <c r="Q453" s="251"/>
      <c r="R453" s="251"/>
      <c r="S453" s="251"/>
      <c r="T453" s="25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53" t="s">
        <v>593</v>
      </c>
      <c r="AU453" s="253" t="s">
        <v>79</v>
      </c>
      <c r="AV453" s="13" t="s">
        <v>79</v>
      </c>
      <c r="AW453" s="13" t="s">
        <v>31</v>
      </c>
      <c r="AX453" s="13" t="s">
        <v>69</v>
      </c>
      <c r="AY453" s="253" t="s">
        <v>150</v>
      </c>
    </row>
    <row r="454" s="14" customFormat="1">
      <c r="A454" s="14"/>
      <c r="B454" s="254"/>
      <c r="C454" s="255"/>
      <c r="D454" s="244" t="s">
        <v>593</v>
      </c>
      <c r="E454" s="256" t="s">
        <v>19</v>
      </c>
      <c r="F454" s="257" t="s">
        <v>595</v>
      </c>
      <c r="G454" s="255"/>
      <c r="H454" s="258">
        <v>5353.8029999999999</v>
      </c>
      <c r="I454" s="259"/>
      <c r="J454" s="255"/>
      <c r="K454" s="255"/>
      <c r="L454" s="260"/>
      <c r="M454" s="261"/>
      <c r="N454" s="262"/>
      <c r="O454" s="262"/>
      <c r="P454" s="262"/>
      <c r="Q454" s="262"/>
      <c r="R454" s="262"/>
      <c r="S454" s="262"/>
      <c r="T454" s="26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64" t="s">
        <v>593</v>
      </c>
      <c r="AU454" s="264" t="s">
        <v>79</v>
      </c>
      <c r="AV454" s="14" t="s">
        <v>158</v>
      </c>
      <c r="AW454" s="14" t="s">
        <v>31</v>
      </c>
      <c r="AX454" s="14" t="s">
        <v>77</v>
      </c>
      <c r="AY454" s="264" t="s">
        <v>150</v>
      </c>
    </row>
    <row r="455" s="2" customFormat="1" ht="24.15" customHeight="1">
      <c r="A455" s="40"/>
      <c r="B455" s="41"/>
      <c r="C455" s="206" t="s">
        <v>1014</v>
      </c>
      <c r="D455" s="206" t="s">
        <v>153</v>
      </c>
      <c r="E455" s="207" t="s">
        <v>1015</v>
      </c>
      <c r="F455" s="208" t="s">
        <v>1016</v>
      </c>
      <c r="G455" s="209" t="s">
        <v>258</v>
      </c>
      <c r="H455" s="210">
        <v>215.83199999999999</v>
      </c>
      <c r="I455" s="211"/>
      <c r="J455" s="212">
        <f>ROUND(I455*H455,2)</f>
        <v>0</v>
      </c>
      <c r="K455" s="208" t="s">
        <v>157</v>
      </c>
      <c r="L455" s="46"/>
      <c r="M455" s="213" t="s">
        <v>19</v>
      </c>
      <c r="N455" s="214" t="s">
        <v>40</v>
      </c>
      <c r="O455" s="86"/>
      <c r="P455" s="215">
        <f>O455*H455</f>
        <v>0</v>
      </c>
      <c r="Q455" s="215">
        <v>0</v>
      </c>
      <c r="R455" s="215">
        <f>Q455*H455</f>
        <v>0</v>
      </c>
      <c r="S455" s="215">
        <v>0</v>
      </c>
      <c r="T455" s="216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7" t="s">
        <v>158</v>
      </c>
      <c r="AT455" s="217" t="s">
        <v>153</v>
      </c>
      <c r="AU455" s="217" t="s">
        <v>79</v>
      </c>
      <c r="AY455" s="19" t="s">
        <v>150</v>
      </c>
      <c r="BE455" s="218">
        <f>IF(N455="základní",J455,0)</f>
        <v>0</v>
      </c>
      <c r="BF455" s="218">
        <f>IF(N455="snížená",J455,0)</f>
        <v>0</v>
      </c>
      <c r="BG455" s="218">
        <f>IF(N455="zákl. přenesená",J455,0)</f>
        <v>0</v>
      </c>
      <c r="BH455" s="218">
        <f>IF(N455="sníž. přenesená",J455,0)</f>
        <v>0</v>
      </c>
      <c r="BI455" s="218">
        <f>IF(N455="nulová",J455,0)</f>
        <v>0</v>
      </c>
      <c r="BJ455" s="19" t="s">
        <v>77</v>
      </c>
      <c r="BK455" s="218">
        <f>ROUND(I455*H455,2)</f>
        <v>0</v>
      </c>
      <c r="BL455" s="19" t="s">
        <v>158</v>
      </c>
      <c r="BM455" s="217" t="s">
        <v>1017</v>
      </c>
    </row>
    <row r="456" s="2" customFormat="1">
      <c r="A456" s="40"/>
      <c r="B456" s="41"/>
      <c r="C456" s="42"/>
      <c r="D456" s="219" t="s">
        <v>159</v>
      </c>
      <c r="E456" s="42"/>
      <c r="F456" s="220" t="s">
        <v>1018</v>
      </c>
      <c r="G456" s="42"/>
      <c r="H456" s="42"/>
      <c r="I456" s="221"/>
      <c r="J456" s="42"/>
      <c r="K456" s="42"/>
      <c r="L456" s="46"/>
      <c r="M456" s="222"/>
      <c r="N456" s="223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159</v>
      </c>
      <c r="AU456" s="19" t="s">
        <v>79</v>
      </c>
    </row>
    <row r="457" s="13" customFormat="1">
      <c r="A457" s="13"/>
      <c r="B457" s="242"/>
      <c r="C457" s="243"/>
      <c r="D457" s="244" t="s">
        <v>593</v>
      </c>
      <c r="E457" s="245" t="s">
        <v>19</v>
      </c>
      <c r="F457" s="246" t="s">
        <v>1002</v>
      </c>
      <c r="G457" s="243"/>
      <c r="H457" s="247">
        <v>10.800000000000001</v>
      </c>
      <c r="I457" s="248"/>
      <c r="J457" s="243"/>
      <c r="K457" s="243"/>
      <c r="L457" s="249"/>
      <c r="M457" s="250"/>
      <c r="N457" s="251"/>
      <c r="O457" s="251"/>
      <c r="P457" s="251"/>
      <c r="Q457" s="251"/>
      <c r="R457" s="251"/>
      <c r="S457" s="251"/>
      <c r="T457" s="25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3" t="s">
        <v>593</v>
      </c>
      <c r="AU457" s="253" t="s">
        <v>79</v>
      </c>
      <c r="AV457" s="13" t="s">
        <v>79</v>
      </c>
      <c r="AW457" s="13" t="s">
        <v>31</v>
      </c>
      <c r="AX457" s="13" t="s">
        <v>69</v>
      </c>
      <c r="AY457" s="253" t="s">
        <v>150</v>
      </c>
    </row>
    <row r="458" s="13" customFormat="1">
      <c r="A458" s="13"/>
      <c r="B458" s="242"/>
      <c r="C458" s="243"/>
      <c r="D458" s="244" t="s">
        <v>593</v>
      </c>
      <c r="E458" s="245" t="s">
        <v>19</v>
      </c>
      <c r="F458" s="246" t="s">
        <v>1003</v>
      </c>
      <c r="G458" s="243"/>
      <c r="H458" s="247">
        <v>1.6000000000000001</v>
      </c>
      <c r="I458" s="248"/>
      <c r="J458" s="243"/>
      <c r="K458" s="243"/>
      <c r="L458" s="249"/>
      <c r="M458" s="250"/>
      <c r="N458" s="251"/>
      <c r="O458" s="251"/>
      <c r="P458" s="251"/>
      <c r="Q458" s="251"/>
      <c r="R458" s="251"/>
      <c r="S458" s="251"/>
      <c r="T458" s="25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3" t="s">
        <v>593</v>
      </c>
      <c r="AU458" s="253" t="s">
        <v>79</v>
      </c>
      <c r="AV458" s="13" t="s">
        <v>79</v>
      </c>
      <c r="AW458" s="13" t="s">
        <v>31</v>
      </c>
      <c r="AX458" s="13" t="s">
        <v>69</v>
      </c>
      <c r="AY458" s="253" t="s">
        <v>150</v>
      </c>
    </row>
    <row r="459" s="13" customFormat="1">
      <c r="A459" s="13"/>
      <c r="B459" s="242"/>
      <c r="C459" s="243"/>
      <c r="D459" s="244" t="s">
        <v>593</v>
      </c>
      <c r="E459" s="245" t="s">
        <v>19</v>
      </c>
      <c r="F459" s="246" t="s">
        <v>1004</v>
      </c>
      <c r="G459" s="243"/>
      <c r="H459" s="247">
        <v>1.2</v>
      </c>
      <c r="I459" s="248"/>
      <c r="J459" s="243"/>
      <c r="K459" s="243"/>
      <c r="L459" s="249"/>
      <c r="M459" s="250"/>
      <c r="N459" s="251"/>
      <c r="O459" s="251"/>
      <c r="P459" s="251"/>
      <c r="Q459" s="251"/>
      <c r="R459" s="251"/>
      <c r="S459" s="251"/>
      <c r="T459" s="252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3" t="s">
        <v>593</v>
      </c>
      <c r="AU459" s="253" t="s">
        <v>79</v>
      </c>
      <c r="AV459" s="13" t="s">
        <v>79</v>
      </c>
      <c r="AW459" s="13" t="s">
        <v>31</v>
      </c>
      <c r="AX459" s="13" t="s">
        <v>69</v>
      </c>
      <c r="AY459" s="253" t="s">
        <v>150</v>
      </c>
    </row>
    <row r="460" s="13" customFormat="1">
      <c r="A460" s="13"/>
      <c r="B460" s="242"/>
      <c r="C460" s="243"/>
      <c r="D460" s="244" t="s">
        <v>593</v>
      </c>
      <c r="E460" s="245" t="s">
        <v>19</v>
      </c>
      <c r="F460" s="246" t="s">
        <v>1005</v>
      </c>
      <c r="G460" s="243"/>
      <c r="H460" s="247">
        <v>0.80000000000000004</v>
      </c>
      <c r="I460" s="248"/>
      <c r="J460" s="243"/>
      <c r="K460" s="243"/>
      <c r="L460" s="249"/>
      <c r="M460" s="250"/>
      <c r="N460" s="251"/>
      <c r="O460" s="251"/>
      <c r="P460" s="251"/>
      <c r="Q460" s="251"/>
      <c r="R460" s="251"/>
      <c r="S460" s="251"/>
      <c r="T460" s="25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3" t="s">
        <v>593</v>
      </c>
      <c r="AU460" s="253" t="s">
        <v>79</v>
      </c>
      <c r="AV460" s="13" t="s">
        <v>79</v>
      </c>
      <c r="AW460" s="13" t="s">
        <v>31</v>
      </c>
      <c r="AX460" s="13" t="s">
        <v>69</v>
      </c>
      <c r="AY460" s="253" t="s">
        <v>150</v>
      </c>
    </row>
    <row r="461" s="13" customFormat="1">
      <c r="A461" s="13"/>
      <c r="B461" s="242"/>
      <c r="C461" s="243"/>
      <c r="D461" s="244" t="s">
        <v>593</v>
      </c>
      <c r="E461" s="245" t="s">
        <v>19</v>
      </c>
      <c r="F461" s="246" t="s">
        <v>1006</v>
      </c>
      <c r="G461" s="243"/>
      <c r="H461" s="247">
        <v>71.424000000000007</v>
      </c>
      <c r="I461" s="248"/>
      <c r="J461" s="243"/>
      <c r="K461" s="243"/>
      <c r="L461" s="249"/>
      <c r="M461" s="250"/>
      <c r="N461" s="251"/>
      <c r="O461" s="251"/>
      <c r="P461" s="251"/>
      <c r="Q461" s="251"/>
      <c r="R461" s="251"/>
      <c r="S461" s="251"/>
      <c r="T461" s="25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3" t="s">
        <v>593</v>
      </c>
      <c r="AU461" s="253" t="s">
        <v>79</v>
      </c>
      <c r="AV461" s="13" t="s">
        <v>79</v>
      </c>
      <c r="AW461" s="13" t="s">
        <v>31</v>
      </c>
      <c r="AX461" s="13" t="s">
        <v>69</v>
      </c>
      <c r="AY461" s="253" t="s">
        <v>150</v>
      </c>
    </row>
    <row r="462" s="13" customFormat="1">
      <c r="A462" s="13"/>
      <c r="B462" s="242"/>
      <c r="C462" s="243"/>
      <c r="D462" s="244" t="s">
        <v>593</v>
      </c>
      <c r="E462" s="245" t="s">
        <v>19</v>
      </c>
      <c r="F462" s="246" t="s">
        <v>1007</v>
      </c>
      <c r="G462" s="243"/>
      <c r="H462" s="247">
        <v>106.2</v>
      </c>
      <c r="I462" s="248"/>
      <c r="J462" s="243"/>
      <c r="K462" s="243"/>
      <c r="L462" s="249"/>
      <c r="M462" s="250"/>
      <c r="N462" s="251"/>
      <c r="O462" s="251"/>
      <c r="P462" s="251"/>
      <c r="Q462" s="251"/>
      <c r="R462" s="251"/>
      <c r="S462" s="251"/>
      <c r="T462" s="25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3" t="s">
        <v>593</v>
      </c>
      <c r="AU462" s="253" t="s">
        <v>79</v>
      </c>
      <c r="AV462" s="13" t="s">
        <v>79</v>
      </c>
      <c r="AW462" s="13" t="s">
        <v>31</v>
      </c>
      <c r="AX462" s="13" t="s">
        <v>69</v>
      </c>
      <c r="AY462" s="253" t="s">
        <v>150</v>
      </c>
    </row>
    <row r="463" s="13" customFormat="1">
      <c r="A463" s="13"/>
      <c r="B463" s="242"/>
      <c r="C463" s="243"/>
      <c r="D463" s="244" t="s">
        <v>593</v>
      </c>
      <c r="E463" s="245" t="s">
        <v>19</v>
      </c>
      <c r="F463" s="246" t="s">
        <v>985</v>
      </c>
      <c r="G463" s="243"/>
      <c r="H463" s="247">
        <v>4.3879999999999999</v>
      </c>
      <c r="I463" s="248"/>
      <c r="J463" s="243"/>
      <c r="K463" s="243"/>
      <c r="L463" s="249"/>
      <c r="M463" s="250"/>
      <c r="N463" s="251"/>
      <c r="O463" s="251"/>
      <c r="P463" s="251"/>
      <c r="Q463" s="251"/>
      <c r="R463" s="251"/>
      <c r="S463" s="251"/>
      <c r="T463" s="25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3" t="s">
        <v>593</v>
      </c>
      <c r="AU463" s="253" t="s">
        <v>79</v>
      </c>
      <c r="AV463" s="13" t="s">
        <v>79</v>
      </c>
      <c r="AW463" s="13" t="s">
        <v>31</v>
      </c>
      <c r="AX463" s="13" t="s">
        <v>69</v>
      </c>
      <c r="AY463" s="253" t="s">
        <v>150</v>
      </c>
    </row>
    <row r="464" s="13" customFormat="1">
      <c r="A464" s="13"/>
      <c r="B464" s="242"/>
      <c r="C464" s="243"/>
      <c r="D464" s="244" t="s">
        <v>593</v>
      </c>
      <c r="E464" s="245" t="s">
        <v>19</v>
      </c>
      <c r="F464" s="246" t="s">
        <v>1008</v>
      </c>
      <c r="G464" s="243"/>
      <c r="H464" s="247">
        <v>19.199999999999999</v>
      </c>
      <c r="I464" s="248"/>
      <c r="J464" s="243"/>
      <c r="K464" s="243"/>
      <c r="L464" s="249"/>
      <c r="M464" s="250"/>
      <c r="N464" s="251"/>
      <c r="O464" s="251"/>
      <c r="P464" s="251"/>
      <c r="Q464" s="251"/>
      <c r="R464" s="251"/>
      <c r="S464" s="251"/>
      <c r="T464" s="25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3" t="s">
        <v>593</v>
      </c>
      <c r="AU464" s="253" t="s">
        <v>79</v>
      </c>
      <c r="AV464" s="13" t="s">
        <v>79</v>
      </c>
      <c r="AW464" s="13" t="s">
        <v>31</v>
      </c>
      <c r="AX464" s="13" t="s">
        <v>69</v>
      </c>
      <c r="AY464" s="253" t="s">
        <v>150</v>
      </c>
    </row>
    <row r="465" s="13" customFormat="1">
      <c r="A465" s="13"/>
      <c r="B465" s="242"/>
      <c r="C465" s="243"/>
      <c r="D465" s="244" t="s">
        <v>593</v>
      </c>
      <c r="E465" s="245" t="s">
        <v>19</v>
      </c>
      <c r="F465" s="246" t="s">
        <v>1009</v>
      </c>
      <c r="G465" s="243"/>
      <c r="H465" s="247">
        <v>0.22</v>
      </c>
      <c r="I465" s="248"/>
      <c r="J465" s="243"/>
      <c r="K465" s="243"/>
      <c r="L465" s="249"/>
      <c r="M465" s="250"/>
      <c r="N465" s="251"/>
      <c r="O465" s="251"/>
      <c r="P465" s="251"/>
      <c r="Q465" s="251"/>
      <c r="R465" s="251"/>
      <c r="S465" s="251"/>
      <c r="T465" s="25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3" t="s">
        <v>593</v>
      </c>
      <c r="AU465" s="253" t="s">
        <v>79</v>
      </c>
      <c r="AV465" s="13" t="s">
        <v>79</v>
      </c>
      <c r="AW465" s="13" t="s">
        <v>31</v>
      </c>
      <c r="AX465" s="13" t="s">
        <v>69</v>
      </c>
      <c r="AY465" s="253" t="s">
        <v>150</v>
      </c>
    </row>
    <row r="466" s="14" customFormat="1">
      <c r="A466" s="14"/>
      <c r="B466" s="254"/>
      <c r="C466" s="255"/>
      <c r="D466" s="244" t="s">
        <v>593</v>
      </c>
      <c r="E466" s="256" t="s">
        <v>19</v>
      </c>
      <c r="F466" s="257" t="s">
        <v>595</v>
      </c>
      <c r="G466" s="255"/>
      <c r="H466" s="258">
        <v>215.83199999999999</v>
      </c>
      <c r="I466" s="259"/>
      <c r="J466" s="255"/>
      <c r="K466" s="255"/>
      <c r="L466" s="260"/>
      <c r="M466" s="261"/>
      <c r="N466" s="262"/>
      <c r="O466" s="262"/>
      <c r="P466" s="262"/>
      <c r="Q466" s="262"/>
      <c r="R466" s="262"/>
      <c r="S466" s="262"/>
      <c r="T466" s="26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4" t="s">
        <v>593</v>
      </c>
      <c r="AU466" s="264" t="s">
        <v>79</v>
      </c>
      <c r="AV466" s="14" t="s">
        <v>158</v>
      </c>
      <c r="AW466" s="14" t="s">
        <v>31</v>
      </c>
      <c r="AX466" s="14" t="s">
        <v>77</v>
      </c>
      <c r="AY466" s="264" t="s">
        <v>150</v>
      </c>
    </row>
    <row r="467" s="2" customFormat="1" ht="44.25" customHeight="1">
      <c r="A467" s="40"/>
      <c r="B467" s="41"/>
      <c r="C467" s="206" t="s">
        <v>453</v>
      </c>
      <c r="D467" s="206" t="s">
        <v>153</v>
      </c>
      <c r="E467" s="207" t="s">
        <v>1019</v>
      </c>
      <c r="F467" s="208" t="s">
        <v>1020</v>
      </c>
      <c r="G467" s="209" t="s">
        <v>258</v>
      </c>
      <c r="H467" s="210">
        <v>67.109999999999999</v>
      </c>
      <c r="I467" s="211"/>
      <c r="J467" s="212">
        <f>ROUND(I467*H467,2)</f>
        <v>0</v>
      </c>
      <c r="K467" s="208" t="s">
        <v>157</v>
      </c>
      <c r="L467" s="46"/>
      <c r="M467" s="213" t="s">
        <v>19</v>
      </c>
      <c r="N467" s="214" t="s">
        <v>40</v>
      </c>
      <c r="O467" s="86"/>
      <c r="P467" s="215">
        <f>O467*H467</f>
        <v>0</v>
      </c>
      <c r="Q467" s="215">
        <v>0</v>
      </c>
      <c r="R467" s="215">
        <f>Q467*H467</f>
        <v>0</v>
      </c>
      <c r="S467" s="215">
        <v>0</v>
      </c>
      <c r="T467" s="216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7" t="s">
        <v>158</v>
      </c>
      <c r="AT467" s="217" t="s">
        <v>153</v>
      </c>
      <c r="AU467" s="217" t="s">
        <v>79</v>
      </c>
      <c r="AY467" s="19" t="s">
        <v>150</v>
      </c>
      <c r="BE467" s="218">
        <f>IF(N467="základní",J467,0)</f>
        <v>0</v>
      </c>
      <c r="BF467" s="218">
        <f>IF(N467="snížená",J467,0)</f>
        <v>0</v>
      </c>
      <c r="BG467" s="218">
        <f>IF(N467="zákl. přenesená",J467,0)</f>
        <v>0</v>
      </c>
      <c r="BH467" s="218">
        <f>IF(N467="sníž. přenesená",J467,0)</f>
        <v>0</v>
      </c>
      <c r="BI467" s="218">
        <f>IF(N467="nulová",J467,0)</f>
        <v>0</v>
      </c>
      <c r="BJ467" s="19" t="s">
        <v>77</v>
      </c>
      <c r="BK467" s="218">
        <f>ROUND(I467*H467,2)</f>
        <v>0</v>
      </c>
      <c r="BL467" s="19" t="s">
        <v>158</v>
      </c>
      <c r="BM467" s="217" t="s">
        <v>1021</v>
      </c>
    </row>
    <row r="468" s="2" customFormat="1">
      <c r="A468" s="40"/>
      <c r="B468" s="41"/>
      <c r="C468" s="42"/>
      <c r="D468" s="219" t="s">
        <v>159</v>
      </c>
      <c r="E468" s="42"/>
      <c r="F468" s="220" t="s">
        <v>1022</v>
      </c>
      <c r="G468" s="42"/>
      <c r="H468" s="42"/>
      <c r="I468" s="221"/>
      <c r="J468" s="42"/>
      <c r="K468" s="42"/>
      <c r="L468" s="46"/>
      <c r="M468" s="222"/>
      <c r="N468" s="223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159</v>
      </c>
      <c r="AU468" s="19" t="s">
        <v>79</v>
      </c>
    </row>
    <row r="469" s="13" customFormat="1">
      <c r="A469" s="13"/>
      <c r="B469" s="242"/>
      <c r="C469" s="243"/>
      <c r="D469" s="244" t="s">
        <v>593</v>
      </c>
      <c r="E469" s="245" t="s">
        <v>19</v>
      </c>
      <c r="F469" s="246" t="s">
        <v>992</v>
      </c>
      <c r="G469" s="243"/>
      <c r="H469" s="247">
        <v>15.6</v>
      </c>
      <c r="I469" s="248"/>
      <c r="J469" s="243"/>
      <c r="K469" s="243"/>
      <c r="L469" s="249"/>
      <c r="M469" s="250"/>
      <c r="N469" s="251"/>
      <c r="O469" s="251"/>
      <c r="P469" s="251"/>
      <c r="Q469" s="251"/>
      <c r="R469" s="251"/>
      <c r="S469" s="251"/>
      <c r="T469" s="25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3" t="s">
        <v>593</v>
      </c>
      <c r="AU469" s="253" t="s">
        <v>79</v>
      </c>
      <c r="AV469" s="13" t="s">
        <v>79</v>
      </c>
      <c r="AW469" s="13" t="s">
        <v>31</v>
      </c>
      <c r="AX469" s="13" t="s">
        <v>69</v>
      </c>
      <c r="AY469" s="253" t="s">
        <v>150</v>
      </c>
    </row>
    <row r="470" s="13" customFormat="1">
      <c r="A470" s="13"/>
      <c r="B470" s="242"/>
      <c r="C470" s="243"/>
      <c r="D470" s="244" t="s">
        <v>593</v>
      </c>
      <c r="E470" s="245" t="s">
        <v>19</v>
      </c>
      <c r="F470" s="246" t="s">
        <v>993</v>
      </c>
      <c r="G470" s="243"/>
      <c r="H470" s="247">
        <v>7.375</v>
      </c>
      <c r="I470" s="248"/>
      <c r="J470" s="243"/>
      <c r="K470" s="243"/>
      <c r="L470" s="249"/>
      <c r="M470" s="250"/>
      <c r="N470" s="251"/>
      <c r="O470" s="251"/>
      <c r="P470" s="251"/>
      <c r="Q470" s="251"/>
      <c r="R470" s="251"/>
      <c r="S470" s="251"/>
      <c r="T470" s="252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3" t="s">
        <v>593</v>
      </c>
      <c r="AU470" s="253" t="s">
        <v>79</v>
      </c>
      <c r="AV470" s="13" t="s">
        <v>79</v>
      </c>
      <c r="AW470" s="13" t="s">
        <v>31</v>
      </c>
      <c r="AX470" s="13" t="s">
        <v>69</v>
      </c>
      <c r="AY470" s="253" t="s">
        <v>150</v>
      </c>
    </row>
    <row r="471" s="13" customFormat="1">
      <c r="A471" s="13"/>
      <c r="B471" s="242"/>
      <c r="C471" s="243"/>
      <c r="D471" s="244" t="s">
        <v>593</v>
      </c>
      <c r="E471" s="245" t="s">
        <v>19</v>
      </c>
      <c r="F471" s="246" t="s">
        <v>996</v>
      </c>
      <c r="G471" s="243"/>
      <c r="H471" s="247">
        <v>22.75</v>
      </c>
      <c r="I471" s="248"/>
      <c r="J471" s="243"/>
      <c r="K471" s="243"/>
      <c r="L471" s="249"/>
      <c r="M471" s="250"/>
      <c r="N471" s="251"/>
      <c r="O471" s="251"/>
      <c r="P471" s="251"/>
      <c r="Q471" s="251"/>
      <c r="R471" s="251"/>
      <c r="S471" s="251"/>
      <c r="T471" s="25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3" t="s">
        <v>593</v>
      </c>
      <c r="AU471" s="253" t="s">
        <v>79</v>
      </c>
      <c r="AV471" s="13" t="s">
        <v>79</v>
      </c>
      <c r="AW471" s="13" t="s">
        <v>31</v>
      </c>
      <c r="AX471" s="13" t="s">
        <v>69</v>
      </c>
      <c r="AY471" s="253" t="s">
        <v>150</v>
      </c>
    </row>
    <row r="472" s="13" customFormat="1">
      <c r="A472" s="13"/>
      <c r="B472" s="242"/>
      <c r="C472" s="243"/>
      <c r="D472" s="244" t="s">
        <v>593</v>
      </c>
      <c r="E472" s="245" t="s">
        <v>19</v>
      </c>
      <c r="F472" s="246" t="s">
        <v>1001</v>
      </c>
      <c r="G472" s="243"/>
      <c r="H472" s="247">
        <v>6.7649999999999997</v>
      </c>
      <c r="I472" s="248"/>
      <c r="J472" s="243"/>
      <c r="K472" s="243"/>
      <c r="L472" s="249"/>
      <c r="M472" s="250"/>
      <c r="N472" s="251"/>
      <c r="O472" s="251"/>
      <c r="P472" s="251"/>
      <c r="Q472" s="251"/>
      <c r="R472" s="251"/>
      <c r="S472" s="251"/>
      <c r="T472" s="25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3" t="s">
        <v>593</v>
      </c>
      <c r="AU472" s="253" t="s">
        <v>79</v>
      </c>
      <c r="AV472" s="13" t="s">
        <v>79</v>
      </c>
      <c r="AW472" s="13" t="s">
        <v>31</v>
      </c>
      <c r="AX472" s="13" t="s">
        <v>69</v>
      </c>
      <c r="AY472" s="253" t="s">
        <v>150</v>
      </c>
    </row>
    <row r="473" s="13" customFormat="1">
      <c r="A473" s="13"/>
      <c r="B473" s="242"/>
      <c r="C473" s="243"/>
      <c r="D473" s="244" t="s">
        <v>593</v>
      </c>
      <c r="E473" s="245" t="s">
        <v>19</v>
      </c>
      <c r="F473" s="246" t="s">
        <v>1002</v>
      </c>
      <c r="G473" s="243"/>
      <c r="H473" s="247">
        <v>10.800000000000001</v>
      </c>
      <c r="I473" s="248"/>
      <c r="J473" s="243"/>
      <c r="K473" s="243"/>
      <c r="L473" s="249"/>
      <c r="M473" s="250"/>
      <c r="N473" s="251"/>
      <c r="O473" s="251"/>
      <c r="P473" s="251"/>
      <c r="Q473" s="251"/>
      <c r="R473" s="251"/>
      <c r="S473" s="251"/>
      <c r="T473" s="25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3" t="s">
        <v>593</v>
      </c>
      <c r="AU473" s="253" t="s">
        <v>79</v>
      </c>
      <c r="AV473" s="13" t="s">
        <v>79</v>
      </c>
      <c r="AW473" s="13" t="s">
        <v>31</v>
      </c>
      <c r="AX473" s="13" t="s">
        <v>69</v>
      </c>
      <c r="AY473" s="253" t="s">
        <v>150</v>
      </c>
    </row>
    <row r="474" s="13" customFormat="1">
      <c r="A474" s="13"/>
      <c r="B474" s="242"/>
      <c r="C474" s="243"/>
      <c r="D474" s="244" t="s">
        <v>593</v>
      </c>
      <c r="E474" s="245" t="s">
        <v>19</v>
      </c>
      <c r="F474" s="246" t="s">
        <v>1003</v>
      </c>
      <c r="G474" s="243"/>
      <c r="H474" s="247">
        <v>1.6000000000000001</v>
      </c>
      <c r="I474" s="248"/>
      <c r="J474" s="243"/>
      <c r="K474" s="243"/>
      <c r="L474" s="249"/>
      <c r="M474" s="250"/>
      <c r="N474" s="251"/>
      <c r="O474" s="251"/>
      <c r="P474" s="251"/>
      <c r="Q474" s="251"/>
      <c r="R474" s="251"/>
      <c r="S474" s="251"/>
      <c r="T474" s="25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3" t="s">
        <v>593</v>
      </c>
      <c r="AU474" s="253" t="s">
        <v>79</v>
      </c>
      <c r="AV474" s="13" t="s">
        <v>79</v>
      </c>
      <c r="AW474" s="13" t="s">
        <v>31</v>
      </c>
      <c r="AX474" s="13" t="s">
        <v>69</v>
      </c>
      <c r="AY474" s="253" t="s">
        <v>150</v>
      </c>
    </row>
    <row r="475" s="13" customFormat="1">
      <c r="A475" s="13"/>
      <c r="B475" s="242"/>
      <c r="C475" s="243"/>
      <c r="D475" s="244" t="s">
        <v>593</v>
      </c>
      <c r="E475" s="245" t="s">
        <v>19</v>
      </c>
      <c r="F475" s="246" t="s">
        <v>1004</v>
      </c>
      <c r="G475" s="243"/>
      <c r="H475" s="247">
        <v>1.2</v>
      </c>
      <c r="I475" s="248"/>
      <c r="J475" s="243"/>
      <c r="K475" s="243"/>
      <c r="L475" s="249"/>
      <c r="M475" s="250"/>
      <c r="N475" s="251"/>
      <c r="O475" s="251"/>
      <c r="P475" s="251"/>
      <c r="Q475" s="251"/>
      <c r="R475" s="251"/>
      <c r="S475" s="251"/>
      <c r="T475" s="25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3" t="s">
        <v>593</v>
      </c>
      <c r="AU475" s="253" t="s">
        <v>79</v>
      </c>
      <c r="AV475" s="13" t="s">
        <v>79</v>
      </c>
      <c r="AW475" s="13" t="s">
        <v>31</v>
      </c>
      <c r="AX475" s="13" t="s">
        <v>69</v>
      </c>
      <c r="AY475" s="253" t="s">
        <v>150</v>
      </c>
    </row>
    <row r="476" s="13" customFormat="1">
      <c r="A476" s="13"/>
      <c r="B476" s="242"/>
      <c r="C476" s="243"/>
      <c r="D476" s="244" t="s">
        <v>593</v>
      </c>
      <c r="E476" s="245" t="s">
        <v>19</v>
      </c>
      <c r="F476" s="246" t="s">
        <v>1005</v>
      </c>
      <c r="G476" s="243"/>
      <c r="H476" s="247">
        <v>0.80000000000000004</v>
      </c>
      <c r="I476" s="248"/>
      <c r="J476" s="243"/>
      <c r="K476" s="243"/>
      <c r="L476" s="249"/>
      <c r="M476" s="250"/>
      <c r="N476" s="251"/>
      <c r="O476" s="251"/>
      <c r="P476" s="251"/>
      <c r="Q476" s="251"/>
      <c r="R476" s="251"/>
      <c r="S476" s="251"/>
      <c r="T476" s="25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3" t="s">
        <v>593</v>
      </c>
      <c r="AU476" s="253" t="s">
        <v>79</v>
      </c>
      <c r="AV476" s="13" t="s">
        <v>79</v>
      </c>
      <c r="AW476" s="13" t="s">
        <v>31</v>
      </c>
      <c r="AX476" s="13" t="s">
        <v>69</v>
      </c>
      <c r="AY476" s="253" t="s">
        <v>150</v>
      </c>
    </row>
    <row r="477" s="13" customFormat="1">
      <c r="A477" s="13"/>
      <c r="B477" s="242"/>
      <c r="C477" s="243"/>
      <c r="D477" s="244" t="s">
        <v>593</v>
      </c>
      <c r="E477" s="245" t="s">
        <v>19</v>
      </c>
      <c r="F477" s="246" t="s">
        <v>1009</v>
      </c>
      <c r="G477" s="243"/>
      <c r="H477" s="247">
        <v>0.22</v>
      </c>
      <c r="I477" s="248"/>
      <c r="J477" s="243"/>
      <c r="K477" s="243"/>
      <c r="L477" s="249"/>
      <c r="M477" s="250"/>
      <c r="N477" s="251"/>
      <c r="O477" s="251"/>
      <c r="P477" s="251"/>
      <c r="Q477" s="251"/>
      <c r="R477" s="251"/>
      <c r="S477" s="251"/>
      <c r="T477" s="252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3" t="s">
        <v>593</v>
      </c>
      <c r="AU477" s="253" t="s">
        <v>79</v>
      </c>
      <c r="AV477" s="13" t="s">
        <v>79</v>
      </c>
      <c r="AW477" s="13" t="s">
        <v>31</v>
      </c>
      <c r="AX477" s="13" t="s">
        <v>69</v>
      </c>
      <c r="AY477" s="253" t="s">
        <v>150</v>
      </c>
    </row>
    <row r="478" s="14" customFormat="1">
      <c r="A478" s="14"/>
      <c r="B478" s="254"/>
      <c r="C478" s="255"/>
      <c r="D478" s="244" t="s">
        <v>593</v>
      </c>
      <c r="E478" s="256" t="s">
        <v>19</v>
      </c>
      <c r="F478" s="257" t="s">
        <v>595</v>
      </c>
      <c r="G478" s="255"/>
      <c r="H478" s="258">
        <v>67.109999999999999</v>
      </c>
      <c r="I478" s="259"/>
      <c r="J478" s="255"/>
      <c r="K478" s="255"/>
      <c r="L478" s="260"/>
      <c r="M478" s="261"/>
      <c r="N478" s="262"/>
      <c r="O478" s="262"/>
      <c r="P478" s="262"/>
      <c r="Q478" s="262"/>
      <c r="R478" s="262"/>
      <c r="S478" s="262"/>
      <c r="T478" s="26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64" t="s">
        <v>593</v>
      </c>
      <c r="AU478" s="264" t="s">
        <v>79</v>
      </c>
      <c r="AV478" s="14" t="s">
        <v>158</v>
      </c>
      <c r="AW478" s="14" t="s">
        <v>31</v>
      </c>
      <c r="AX478" s="14" t="s">
        <v>77</v>
      </c>
      <c r="AY478" s="264" t="s">
        <v>150</v>
      </c>
    </row>
    <row r="479" s="2" customFormat="1" ht="44.25" customHeight="1">
      <c r="A479" s="40"/>
      <c r="B479" s="41"/>
      <c r="C479" s="206" t="s">
        <v>1023</v>
      </c>
      <c r="D479" s="206" t="s">
        <v>153</v>
      </c>
      <c r="E479" s="207" t="s">
        <v>1024</v>
      </c>
      <c r="F479" s="208" t="s">
        <v>1025</v>
      </c>
      <c r="G479" s="209" t="s">
        <v>258</v>
      </c>
      <c r="H479" s="210">
        <v>424.82400000000001</v>
      </c>
      <c r="I479" s="211"/>
      <c r="J479" s="212">
        <f>ROUND(I479*H479,2)</f>
        <v>0</v>
      </c>
      <c r="K479" s="208" t="s">
        <v>157</v>
      </c>
      <c r="L479" s="46"/>
      <c r="M479" s="213" t="s">
        <v>19</v>
      </c>
      <c r="N479" s="214" t="s">
        <v>40</v>
      </c>
      <c r="O479" s="86"/>
      <c r="P479" s="215">
        <f>O479*H479</f>
        <v>0</v>
      </c>
      <c r="Q479" s="215">
        <v>0</v>
      </c>
      <c r="R479" s="215">
        <f>Q479*H479</f>
        <v>0</v>
      </c>
      <c r="S479" s="215">
        <v>0</v>
      </c>
      <c r="T479" s="216">
        <f>S479*H479</f>
        <v>0</v>
      </c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R479" s="217" t="s">
        <v>158</v>
      </c>
      <c r="AT479" s="217" t="s">
        <v>153</v>
      </c>
      <c r="AU479" s="217" t="s">
        <v>79</v>
      </c>
      <c r="AY479" s="19" t="s">
        <v>150</v>
      </c>
      <c r="BE479" s="218">
        <f>IF(N479="základní",J479,0)</f>
        <v>0</v>
      </c>
      <c r="BF479" s="218">
        <f>IF(N479="snížená",J479,0)</f>
        <v>0</v>
      </c>
      <c r="BG479" s="218">
        <f>IF(N479="zákl. přenesená",J479,0)</f>
        <v>0</v>
      </c>
      <c r="BH479" s="218">
        <f>IF(N479="sníž. přenesená",J479,0)</f>
        <v>0</v>
      </c>
      <c r="BI479" s="218">
        <f>IF(N479="nulová",J479,0)</f>
        <v>0</v>
      </c>
      <c r="BJ479" s="19" t="s">
        <v>77</v>
      </c>
      <c r="BK479" s="218">
        <f>ROUND(I479*H479,2)</f>
        <v>0</v>
      </c>
      <c r="BL479" s="19" t="s">
        <v>158</v>
      </c>
      <c r="BM479" s="217" t="s">
        <v>1026</v>
      </c>
    </row>
    <row r="480" s="2" customFormat="1">
      <c r="A480" s="40"/>
      <c r="B480" s="41"/>
      <c r="C480" s="42"/>
      <c r="D480" s="219" t="s">
        <v>159</v>
      </c>
      <c r="E480" s="42"/>
      <c r="F480" s="220" t="s">
        <v>1027</v>
      </c>
      <c r="G480" s="42"/>
      <c r="H480" s="42"/>
      <c r="I480" s="221"/>
      <c r="J480" s="42"/>
      <c r="K480" s="42"/>
      <c r="L480" s="46"/>
      <c r="M480" s="222"/>
      <c r="N480" s="223"/>
      <c r="O480" s="86"/>
      <c r="P480" s="86"/>
      <c r="Q480" s="86"/>
      <c r="R480" s="86"/>
      <c r="S480" s="86"/>
      <c r="T480" s="87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T480" s="19" t="s">
        <v>159</v>
      </c>
      <c r="AU480" s="19" t="s">
        <v>79</v>
      </c>
    </row>
    <row r="481" s="13" customFormat="1">
      <c r="A481" s="13"/>
      <c r="B481" s="242"/>
      <c r="C481" s="243"/>
      <c r="D481" s="244" t="s">
        <v>593</v>
      </c>
      <c r="E481" s="245" t="s">
        <v>19</v>
      </c>
      <c r="F481" s="246" t="s">
        <v>994</v>
      </c>
      <c r="G481" s="243"/>
      <c r="H481" s="247">
        <v>228</v>
      </c>
      <c r="I481" s="248"/>
      <c r="J481" s="243"/>
      <c r="K481" s="243"/>
      <c r="L481" s="249"/>
      <c r="M481" s="250"/>
      <c r="N481" s="251"/>
      <c r="O481" s="251"/>
      <c r="P481" s="251"/>
      <c r="Q481" s="251"/>
      <c r="R481" s="251"/>
      <c r="S481" s="251"/>
      <c r="T481" s="25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3" t="s">
        <v>593</v>
      </c>
      <c r="AU481" s="253" t="s">
        <v>79</v>
      </c>
      <c r="AV481" s="13" t="s">
        <v>79</v>
      </c>
      <c r="AW481" s="13" t="s">
        <v>31</v>
      </c>
      <c r="AX481" s="13" t="s">
        <v>69</v>
      </c>
      <c r="AY481" s="253" t="s">
        <v>150</v>
      </c>
    </row>
    <row r="482" s="13" customFormat="1">
      <c r="A482" s="13"/>
      <c r="B482" s="242"/>
      <c r="C482" s="243"/>
      <c r="D482" s="244" t="s">
        <v>593</v>
      </c>
      <c r="E482" s="245" t="s">
        <v>19</v>
      </c>
      <c r="F482" s="246" t="s">
        <v>1008</v>
      </c>
      <c r="G482" s="243"/>
      <c r="H482" s="247">
        <v>19.199999999999999</v>
      </c>
      <c r="I482" s="248"/>
      <c r="J482" s="243"/>
      <c r="K482" s="243"/>
      <c r="L482" s="249"/>
      <c r="M482" s="250"/>
      <c r="N482" s="251"/>
      <c r="O482" s="251"/>
      <c r="P482" s="251"/>
      <c r="Q482" s="251"/>
      <c r="R482" s="251"/>
      <c r="S482" s="251"/>
      <c r="T482" s="25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3" t="s">
        <v>593</v>
      </c>
      <c r="AU482" s="253" t="s">
        <v>79</v>
      </c>
      <c r="AV482" s="13" t="s">
        <v>79</v>
      </c>
      <c r="AW482" s="13" t="s">
        <v>31</v>
      </c>
      <c r="AX482" s="13" t="s">
        <v>69</v>
      </c>
      <c r="AY482" s="253" t="s">
        <v>150</v>
      </c>
    </row>
    <row r="483" s="13" customFormat="1">
      <c r="A483" s="13"/>
      <c r="B483" s="242"/>
      <c r="C483" s="243"/>
      <c r="D483" s="244" t="s">
        <v>593</v>
      </c>
      <c r="E483" s="245" t="s">
        <v>19</v>
      </c>
      <c r="F483" s="246" t="s">
        <v>1006</v>
      </c>
      <c r="G483" s="243"/>
      <c r="H483" s="247">
        <v>71.424000000000007</v>
      </c>
      <c r="I483" s="248"/>
      <c r="J483" s="243"/>
      <c r="K483" s="243"/>
      <c r="L483" s="249"/>
      <c r="M483" s="250"/>
      <c r="N483" s="251"/>
      <c r="O483" s="251"/>
      <c r="P483" s="251"/>
      <c r="Q483" s="251"/>
      <c r="R483" s="251"/>
      <c r="S483" s="251"/>
      <c r="T483" s="25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3" t="s">
        <v>593</v>
      </c>
      <c r="AU483" s="253" t="s">
        <v>79</v>
      </c>
      <c r="AV483" s="13" t="s">
        <v>79</v>
      </c>
      <c r="AW483" s="13" t="s">
        <v>31</v>
      </c>
      <c r="AX483" s="13" t="s">
        <v>69</v>
      </c>
      <c r="AY483" s="253" t="s">
        <v>150</v>
      </c>
    </row>
    <row r="484" s="13" customFormat="1">
      <c r="A484" s="13"/>
      <c r="B484" s="242"/>
      <c r="C484" s="243"/>
      <c r="D484" s="244" t="s">
        <v>593</v>
      </c>
      <c r="E484" s="245" t="s">
        <v>19</v>
      </c>
      <c r="F484" s="246" t="s">
        <v>1007</v>
      </c>
      <c r="G484" s="243"/>
      <c r="H484" s="247">
        <v>106.2</v>
      </c>
      <c r="I484" s="248"/>
      <c r="J484" s="243"/>
      <c r="K484" s="243"/>
      <c r="L484" s="249"/>
      <c r="M484" s="250"/>
      <c r="N484" s="251"/>
      <c r="O484" s="251"/>
      <c r="P484" s="251"/>
      <c r="Q484" s="251"/>
      <c r="R484" s="251"/>
      <c r="S484" s="251"/>
      <c r="T484" s="252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3" t="s">
        <v>593</v>
      </c>
      <c r="AU484" s="253" t="s">
        <v>79</v>
      </c>
      <c r="AV484" s="13" t="s">
        <v>79</v>
      </c>
      <c r="AW484" s="13" t="s">
        <v>31</v>
      </c>
      <c r="AX484" s="13" t="s">
        <v>69</v>
      </c>
      <c r="AY484" s="253" t="s">
        <v>150</v>
      </c>
    </row>
    <row r="485" s="14" customFormat="1">
      <c r="A485" s="14"/>
      <c r="B485" s="254"/>
      <c r="C485" s="255"/>
      <c r="D485" s="244" t="s">
        <v>593</v>
      </c>
      <c r="E485" s="256" t="s">
        <v>19</v>
      </c>
      <c r="F485" s="257" t="s">
        <v>595</v>
      </c>
      <c r="G485" s="255"/>
      <c r="H485" s="258">
        <v>424.82400000000001</v>
      </c>
      <c r="I485" s="259"/>
      <c r="J485" s="255"/>
      <c r="K485" s="255"/>
      <c r="L485" s="260"/>
      <c r="M485" s="261"/>
      <c r="N485" s="262"/>
      <c r="O485" s="262"/>
      <c r="P485" s="262"/>
      <c r="Q485" s="262"/>
      <c r="R485" s="262"/>
      <c r="S485" s="262"/>
      <c r="T485" s="263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4" t="s">
        <v>593</v>
      </c>
      <c r="AU485" s="264" t="s">
        <v>79</v>
      </c>
      <c r="AV485" s="14" t="s">
        <v>158</v>
      </c>
      <c r="AW485" s="14" t="s">
        <v>31</v>
      </c>
      <c r="AX485" s="14" t="s">
        <v>77</v>
      </c>
      <c r="AY485" s="264" t="s">
        <v>150</v>
      </c>
    </row>
    <row r="486" s="2" customFormat="1" ht="44.25" customHeight="1">
      <c r="A486" s="40"/>
      <c r="B486" s="41"/>
      <c r="C486" s="206" t="s">
        <v>456</v>
      </c>
      <c r="D486" s="206" t="s">
        <v>153</v>
      </c>
      <c r="E486" s="207" t="s">
        <v>264</v>
      </c>
      <c r="F486" s="208" t="s">
        <v>726</v>
      </c>
      <c r="G486" s="209" t="s">
        <v>258</v>
      </c>
      <c r="H486" s="210">
        <v>65.540000000000006</v>
      </c>
      <c r="I486" s="211"/>
      <c r="J486" s="212">
        <f>ROUND(I486*H486,2)</f>
        <v>0</v>
      </c>
      <c r="K486" s="208" t="s">
        <v>157</v>
      </c>
      <c r="L486" s="46"/>
      <c r="M486" s="213" t="s">
        <v>19</v>
      </c>
      <c r="N486" s="214" t="s">
        <v>40</v>
      </c>
      <c r="O486" s="86"/>
      <c r="P486" s="215">
        <f>O486*H486</f>
        <v>0</v>
      </c>
      <c r="Q486" s="215">
        <v>0</v>
      </c>
      <c r="R486" s="215">
        <f>Q486*H486</f>
        <v>0</v>
      </c>
      <c r="S486" s="215">
        <v>0</v>
      </c>
      <c r="T486" s="216">
        <f>S486*H486</f>
        <v>0</v>
      </c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R486" s="217" t="s">
        <v>158</v>
      </c>
      <c r="AT486" s="217" t="s">
        <v>153</v>
      </c>
      <c r="AU486" s="217" t="s">
        <v>79</v>
      </c>
      <c r="AY486" s="19" t="s">
        <v>150</v>
      </c>
      <c r="BE486" s="218">
        <f>IF(N486="základní",J486,0)</f>
        <v>0</v>
      </c>
      <c r="BF486" s="218">
        <f>IF(N486="snížená",J486,0)</f>
        <v>0</v>
      </c>
      <c r="BG486" s="218">
        <f>IF(N486="zákl. přenesená",J486,0)</f>
        <v>0</v>
      </c>
      <c r="BH486" s="218">
        <f>IF(N486="sníž. přenesená",J486,0)</f>
        <v>0</v>
      </c>
      <c r="BI486" s="218">
        <f>IF(N486="nulová",J486,0)</f>
        <v>0</v>
      </c>
      <c r="BJ486" s="19" t="s">
        <v>77</v>
      </c>
      <c r="BK486" s="218">
        <f>ROUND(I486*H486,2)</f>
        <v>0</v>
      </c>
      <c r="BL486" s="19" t="s">
        <v>158</v>
      </c>
      <c r="BM486" s="217" t="s">
        <v>1028</v>
      </c>
    </row>
    <row r="487" s="2" customFormat="1">
      <c r="A487" s="40"/>
      <c r="B487" s="41"/>
      <c r="C487" s="42"/>
      <c r="D487" s="219" t="s">
        <v>159</v>
      </c>
      <c r="E487" s="42"/>
      <c r="F487" s="220" t="s">
        <v>266</v>
      </c>
      <c r="G487" s="42"/>
      <c r="H487" s="42"/>
      <c r="I487" s="221"/>
      <c r="J487" s="42"/>
      <c r="K487" s="42"/>
      <c r="L487" s="46"/>
      <c r="M487" s="222"/>
      <c r="N487" s="223"/>
      <c r="O487" s="86"/>
      <c r="P487" s="86"/>
      <c r="Q487" s="86"/>
      <c r="R487" s="86"/>
      <c r="S487" s="86"/>
      <c r="T487" s="87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T487" s="19" t="s">
        <v>159</v>
      </c>
      <c r="AU487" s="19" t="s">
        <v>79</v>
      </c>
    </row>
    <row r="488" s="13" customFormat="1">
      <c r="A488" s="13"/>
      <c r="B488" s="242"/>
      <c r="C488" s="243"/>
      <c r="D488" s="244" t="s">
        <v>593</v>
      </c>
      <c r="E488" s="245" t="s">
        <v>19</v>
      </c>
      <c r="F488" s="246" t="s">
        <v>995</v>
      </c>
      <c r="G488" s="243"/>
      <c r="H488" s="247">
        <v>58.869999999999997</v>
      </c>
      <c r="I488" s="248"/>
      <c r="J488" s="243"/>
      <c r="K488" s="243"/>
      <c r="L488" s="249"/>
      <c r="M488" s="250"/>
      <c r="N488" s="251"/>
      <c r="O488" s="251"/>
      <c r="P488" s="251"/>
      <c r="Q488" s="251"/>
      <c r="R488" s="251"/>
      <c r="S488" s="251"/>
      <c r="T488" s="25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3" t="s">
        <v>593</v>
      </c>
      <c r="AU488" s="253" t="s">
        <v>79</v>
      </c>
      <c r="AV488" s="13" t="s">
        <v>79</v>
      </c>
      <c r="AW488" s="13" t="s">
        <v>31</v>
      </c>
      <c r="AX488" s="13" t="s">
        <v>69</v>
      </c>
      <c r="AY488" s="253" t="s">
        <v>150</v>
      </c>
    </row>
    <row r="489" s="13" customFormat="1">
      <c r="A489" s="13"/>
      <c r="B489" s="242"/>
      <c r="C489" s="243"/>
      <c r="D489" s="244" t="s">
        <v>593</v>
      </c>
      <c r="E489" s="245" t="s">
        <v>19</v>
      </c>
      <c r="F489" s="246" t="s">
        <v>1029</v>
      </c>
      <c r="G489" s="243"/>
      <c r="H489" s="247">
        <v>6.6699999999999999</v>
      </c>
      <c r="I489" s="248"/>
      <c r="J489" s="243"/>
      <c r="K489" s="243"/>
      <c r="L489" s="249"/>
      <c r="M489" s="250"/>
      <c r="N489" s="251"/>
      <c r="O489" s="251"/>
      <c r="P489" s="251"/>
      <c r="Q489" s="251"/>
      <c r="R489" s="251"/>
      <c r="S489" s="251"/>
      <c r="T489" s="25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3" t="s">
        <v>593</v>
      </c>
      <c r="AU489" s="253" t="s">
        <v>79</v>
      </c>
      <c r="AV489" s="13" t="s">
        <v>79</v>
      </c>
      <c r="AW489" s="13" t="s">
        <v>31</v>
      </c>
      <c r="AX489" s="13" t="s">
        <v>69</v>
      </c>
      <c r="AY489" s="253" t="s">
        <v>150</v>
      </c>
    </row>
    <row r="490" s="14" customFormat="1">
      <c r="A490" s="14"/>
      <c r="B490" s="254"/>
      <c r="C490" s="255"/>
      <c r="D490" s="244" t="s">
        <v>593</v>
      </c>
      <c r="E490" s="256" t="s">
        <v>19</v>
      </c>
      <c r="F490" s="257" t="s">
        <v>595</v>
      </c>
      <c r="G490" s="255"/>
      <c r="H490" s="258">
        <v>65.540000000000006</v>
      </c>
      <c r="I490" s="259"/>
      <c r="J490" s="255"/>
      <c r="K490" s="255"/>
      <c r="L490" s="260"/>
      <c r="M490" s="261"/>
      <c r="N490" s="262"/>
      <c r="O490" s="262"/>
      <c r="P490" s="262"/>
      <c r="Q490" s="262"/>
      <c r="R490" s="262"/>
      <c r="S490" s="262"/>
      <c r="T490" s="26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4" t="s">
        <v>593</v>
      </c>
      <c r="AU490" s="264" t="s">
        <v>79</v>
      </c>
      <c r="AV490" s="14" t="s">
        <v>158</v>
      </c>
      <c r="AW490" s="14" t="s">
        <v>31</v>
      </c>
      <c r="AX490" s="14" t="s">
        <v>77</v>
      </c>
      <c r="AY490" s="264" t="s">
        <v>150</v>
      </c>
    </row>
    <row r="491" s="2" customFormat="1" ht="44.25" customHeight="1">
      <c r="A491" s="40"/>
      <c r="B491" s="41"/>
      <c r="C491" s="206" t="s">
        <v>1030</v>
      </c>
      <c r="D491" s="206" t="s">
        <v>153</v>
      </c>
      <c r="E491" s="207" t="s">
        <v>1031</v>
      </c>
      <c r="F491" s="208" t="s">
        <v>1032</v>
      </c>
      <c r="G491" s="209" t="s">
        <v>258</v>
      </c>
      <c r="H491" s="210">
        <v>33.005000000000003</v>
      </c>
      <c r="I491" s="211"/>
      <c r="J491" s="212">
        <f>ROUND(I491*H491,2)</f>
        <v>0</v>
      </c>
      <c r="K491" s="208" t="s">
        <v>157</v>
      </c>
      <c r="L491" s="46"/>
      <c r="M491" s="213" t="s">
        <v>19</v>
      </c>
      <c r="N491" s="214" t="s">
        <v>40</v>
      </c>
      <c r="O491" s="86"/>
      <c r="P491" s="215">
        <f>O491*H491</f>
        <v>0</v>
      </c>
      <c r="Q491" s="215">
        <v>0</v>
      </c>
      <c r="R491" s="215">
        <f>Q491*H491</f>
        <v>0</v>
      </c>
      <c r="S491" s="215">
        <v>0</v>
      </c>
      <c r="T491" s="216">
        <f>S491*H491</f>
        <v>0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7" t="s">
        <v>158</v>
      </c>
      <c r="AT491" s="217" t="s">
        <v>153</v>
      </c>
      <c r="AU491" s="217" t="s">
        <v>79</v>
      </c>
      <c r="AY491" s="19" t="s">
        <v>150</v>
      </c>
      <c r="BE491" s="218">
        <f>IF(N491="základní",J491,0)</f>
        <v>0</v>
      </c>
      <c r="BF491" s="218">
        <f>IF(N491="snížená",J491,0)</f>
        <v>0</v>
      </c>
      <c r="BG491" s="218">
        <f>IF(N491="zákl. přenesená",J491,0)</f>
        <v>0</v>
      </c>
      <c r="BH491" s="218">
        <f>IF(N491="sníž. přenesená",J491,0)</f>
        <v>0</v>
      </c>
      <c r="BI491" s="218">
        <f>IF(N491="nulová",J491,0)</f>
        <v>0</v>
      </c>
      <c r="BJ491" s="19" t="s">
        <v>77</v>
      </c>
      <c r="BK491" s="218">
        <f>ROUND(I491*H491,2)</f>
        <v>0</v>
      </c>
      <c r="BL491" s="19" t="s">
        <v>158</v>
      </c>
      <c r="BM491" s="217" t="s">
        <v>1033</v>
      </c>
    </row>
    <row r="492" s="2" customFormat="1">
      <c r="A492" s="40"/>
      <c r="B492" s="41"/>
      <c r="C492" s="42"/>
      <c r="D492" s="219" t="s">
        <v>159</v>
      </c>
      <c r="E492" s="42"/>
      <c r="F492" s="220" t="s">
        <v>1034</v>
      </c>
      <c r="G492" s="42"/>
      <c r="H492" s="42"/>
      <c r="I492" s="221"/>
      <c r="J492" s="42"/>
      <c r="K492" s="42"/>
      <c r="L492" s="46"/>
      <c r="M492" s="222"/>
      <c r="N492" s="223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159</v>
      </c>
      <c r="AU492" s="19" t="s">
        <v>79</v>
      </c>
    </row>
    <row r="493" s="13" customFormat="1">
      <c r="A493" s="13"/>
      <c r="B493" s="242"/>
      <c r="C493" s="243"/>
      <c r="D493" s="244" t="s">
        <v>593</v>
      </c>
      <c r="E493" s="245" t="s">
        <v>19</v>
      </c>
      <c r="F493" s="246" t="s">
        <v>997</v>
      </c>
      <c r="G493" s="243"/>
      <c r="H493" s="247">
        <v>11.408</v>
      </c>
      <c r="I493" s="248"/>
      <c r="J493" s="243"/>
      <c r="K493" s="243"/>
      <c r="L493" s="249"/>
      <c r="M493" s="250"/>
      <c r="N493" s="251"/>
      <c r="O493" s="251"/>
      <c r="P493" s="251"/>
      <c r="Q493" s="251"/>
      <c r="R493" s="251"/>
      <c r="S493" s="251"/>
      <c r="T493" s="25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3" t="s">
        <v>593</v>
      </c>
      <c r="AU493" s="253" t="s">
        <v>79</v>
      </c>
      <c r="AV493" s="13" t="s">
        <v>79</v>
      </c>
      <c r="AW493" s="13" t="s">
        <v>31</v>
      </c>
      <c r="AX493" s="13" t="s">
        <v>69</v>
      </c>
      <c r="AY493" s="253" t="s">
        <v>150</v>
      </c>
    </row>
    <row r="494" s="13" customFormat="1">
      <c r="A494" s="13"/>
      <c r="B494" s="242"/>
      <c r="C494" s="243"/>
      <c r="D494" s="244" t="s">
        <v>593</v>
      </c>
      <c r="E494" s="245" t="s">
        <v>19</v>
      </c>
      <c r="F494" s="246" t="s">
        <v>998</v>
      </c>
      <c r="G494" s="243"/>
      <c r="H494" s="247">
        <v>6.5549999999999997</v>
      </c>
      <c r="I494" s="248"/>
      <c r="J494" s="243"/>
      <c r="K494" s="243"/>
      <c r="L494" s="249"/>
      <c r="M494" s="250"/>
      <c r="N494" s="251"/>
      <c r="O494" s="251"/>
      <c r="P494" s="251"/>
      <c r="Q494" s="251"/>
      <c r="R494" s="251"/>
      <c r="S494" s="251"/>
      <c r="T494" s="252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3" t="s">
        <v>593</v>
      </c>
      <c r="AU494" s="253" t="s">
        <v>79</v>
      </c>
      <c r="AV494" s="13" t="s">
        <v>79</v>
      </c>
      <c r="AW494" s="13" t="s">
        <v>31</v>
      </c>
      <c r="AX494" s="13" t="s">
        <v>69</v>
      </c>
      <c r="AY494" s="253" t="s">
        <v>150</v>
      </c>
    </row>
    <row r="495" s="13" customFormat="1">
      <c r="A495" s="13"/>
      <c r="B495" s="242"/>
      <c r="C495" s="243"/>
      <c r="D495" s="244" t="s">
        <v>593</v>
      </c>
      <c r="E495" s="245" t="s">
        <v>19</v>
      </c>
      <c r="F495" s="246" t="s">
        <v>999</v>
      </c>
      <c r="G495" s="243"/>
      <c r="H495" s="247">
        <v>15.042</v>
      </c>
      <c r="I495" s="248"/>
      <c r="J495" s="243"/>
      <c r="K495" s="243"/>
      <c r="L495" s="249"/>
      <c r="M495" s="250"/>
      <c r="N495" s="251"/>
      <c r="O495" s="251"/>
      <c r="P495" s="251"/>
      <c r="Q495" s="251"/>
      <c r="R495" s="251"/>
      <c r="S495" s="251"/>
      <c r="T495" s="25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3" t="s">
        <v>593</v>
      </c>
      <c r="AU495" s="253" t="s">
        <v>79</v>
      </c>
      <c r="AV495" s="13" t="s">
        <v>79</v>
      </c>
      <c r="AW495" s="13" t="s">
        <v>31</v>
      </c>
      <c r="AX495" s="13" t="s">
        <v>69</v>
      </c>
      <c r="AY495" s="253" t="s">
        <v>150</v>
      </c>
    </row>
    <row r="496" s="14" customFormat="1">
      <c r="A496" s="14"/>
      <c r="B496" s="254"/>
      <c r="C496" s="255"/>
      <c r="D496" s="244" t="s">
        <v>593</v>
      </c>
      <c r="E496" s="256" t="s">
        <v>19</v>
      </c>
      <c r="F496" s="257" t="s">
        <v>595</v>
      </c>
      <c r="G496" s="255"/>
      <c r="H496" s="258">
        <v>33.005000000000003</v>
      </c>
      <c r="I496" s="259"/>
      <c r="J496" s="255"/>
      <c r="K496" s="255"/>
      <c r="L496" s="260"/>
      <c r="M496" s="261"/>
      <c r="N496" s="262"/>
      <c r="O496" s="262"/>
      <c r="P496" s="262"/>
      <c r="Q496" s="262"/>
      <c r="R496" s="262"/>
      <c r="S496" s="262"/>
      <c r="T496" s="26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4" t="s">
        <v>593</v>
      </c>
      <c r="AU496" s="264" t="s">
        <v>79</v>
      </c>
      <c r="AV496" s="14" t="s">
        <v>158</v>
      </c>
      <c r="AW496" s="14" t="s">
        <v>31</v>
      </c>
      <c r="AX496" s="14" t="s">
        <v>77</v>
      </c>
      <c r="AY496" s="264" t="s">
        <v>150</v>
      </c>
    </row>
    <row r="497" s="12" customFormat="1" ht="22.8" customHeight="1">
      <c r="A497" s="12"/>
      <c r="B497" s="190"/>
      <c r="C497" s="191"/>
      <c r="D497" s="192" t="s">
        <v>68</v>
      </c>
      <c r="E497" s="204" t="s">
        <v>1035</v>
      </c>
      <c r="F497" s="204" t="s">
        <v>1036</v>
      </c>
      <c r="G497" s="191"/>
      <c r="H497" s="191"/>
      <c r="I497" s="194"/>
      <c r="J497" s="205">
        <f>BK497</f>
        <v>0</v>
      </c>
      <c r="K497" s="191"/>
      <c r="L497" s="196"/>
      <c r="M497" s="197"/>
      <c r="N497" s="198"/>
      <c r="O497" s="198"/>
      <c r="P497" s="199">
        <f>SUM(P498:P499)</f>
        <v>0</v>
      </c>
      <c r="Q497" s="198"/>
      <c r="R497" s="199">
        <f>SUM(R498:R499)</f>
        <v>0</v>
      </c>
      <c r="S497" s="198"/>
      <c r="T497" s="200">
        <f>SUM(T498:T499)</f>
        <v>0</v>
      </c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R497" s="201" t="s">
        <v>77</v>
      </c>
      <c r="AT497" s="202" t="s">
        <v>68</v>
      </c>
      <c r="AU497" s="202" t="s">
        <v>77</v>
      </c>
      <c r="AY497" s="201" t="s">
        <v>150</v>
      </c>
      <c r="BK497" s="203">
        <f>SUM(BK498:BK499)</f>
        <v>0</v>
      </c>
    </row>
    <row r="498" s="2" customFormat="1" ht="44.25" customHeight="1">
      <c r="A498" s="40"/>
      <c r="B498" s="41"/>
      <c r="C498" s="206" t="s">
        <v>459</v>
      </c>
      <c r="D498" s="206" t="s">
        <v>153</v>
      </c>
      <c r="E498" s="207" t="s">
        <v>1037</v>
      </c>
      <c r="F498" s="208" t="s">
        <v>1038</v>
      </c>
      <c r="G498" s="209" t="s">
        <v>258</v>
      </c>
      <c r="H498" s="210">
        <v>2042.5830000000001</v>
      </c>
      <c r="I498" s="211"/>
      <c r="J498" s="212">
        <f>ROUND(I498*H498,2)</f>
        <v>0</v>
      </c>
      <c r="K498" s="208" t="s">
        <v>157</v>
      </c>
      <c r="L498" s="46"/>
      <c r="M498" s="213" t="s">
        <v>19</v>
      </c>
      <c r="N498" s="214" t="s">
        <v>40</v>
      </c>
      <c r="O498" s="86"/>
      <c r="P498" s="215">
        <f>O498*H498</f>
        <v>0</v>
      </c>
      <c r="Q498" s="215">
        <v>0</v>
      </c>
      <c r="R498" s="215">
        <f>Q498*H498</f>
        <v>0</v>
      </c>
      <c r="S498" s="215">
        <v>0</v>
      </c>
      <c r="T498" s="216">
        <f>S498*H498</f>
        <v>0</v>
      </c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R498" s="217" t="s">
        <v>158</v>
      </c>
      <c r="AT498" s="217" t="s">
        <v>153</v>
      </c>
      <c r="AU498" s="217" t="s">
        <v>79</v>
      </c>
      <c r="AY498" s="19" t="s">
        <v>150</v>
      </c>
      <c r="BE498" s="218">
        <f>IF(N498="základní",J498,0)</f>
        <v>0</v>
      </c>
      <c r="BF498" s="218">
        <f>IF(N498="snížená",J498,0)</f>
        <v>0</v>
      </c>
      <c r="BG498" s="218">
        <f>IF(N498="zákl. přenesená",J498,0)</f>
        <v>0</v>
      </c>
      <c r="BH498" s="218">
        <f>IF(N498="sníž. přenesená",J498,0)</f>
        <v>0</v>
      </c>
      <c r="BI498" s="218">
        <f>IF(N498="nulová",J498,0)</f>
        <v>0</v>
      </c>
      <c r="BJ498" s="19" t="s">
        <v>77</v>
      </c>
      <c r="BK498" s="218">
        <f>ROUND(I498*H498,2)</f>
        <v>0</v>
      </c>
      <c r="BL498" s="19" t="s">
        <v>158</v>
      </c>
      <c r="BM498" s="217" t="s">
        <v>1039</v>
      </c>
    </row>
    <row r="499" s="2" customFormat="1">
      <c r="A499" s="40"/>
      <c r="B499" s="41"/>
      <c r="C499" s="42"/>
      <c r="D499" s="219" t="s">
        <v>159</v>
      </c>
      <c r="E499" s="42"/>
      <c r="F499" s="220" t="s">
        <v>1040</v>
      </c>
      <c r="G499" s="42"/>
      <c r="H499" s="42"/>
      <c r="I499" s="221"/>
      <c r="J499" s="42"/>
      <c r="K499" s="42"/>
      <c r="L499" s="46"/>
      <c r="M499" s="222"/>
      <c r="N499" s="223"/>
      <c r="O499" s="86"/>
      <c r="P499" s="86"/>
      <c r="Q499" s="86"/>
      <c r="R499" s="86"/>
      <c r="S499" s="86"/>
      <c r="T499" s="87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T499" s="19" t="s">
        <v>159</v>
      </c>
      <c r="AU499" s="19" t="s">
        <v>79</v>
      </c>
    </row>
    <row r="500" s="12" customFormat="1" ht="25.92" customHeight="1">
      <c r="A500" s="12"/>
      <c r="B500" s="190"/>
      <c r="C500" s="191"/>
      <c r="D500" s="192" t="s">
        <v>68</v>
      </c>
      <c r="E500" s="193" t="s">
        <v>254</v>
      </c>
      <c r="F500" s="193" t="s">
        <v>255</v>
      </c>
      <c r="G500" s="191"/>
      <c r="H500" s="191"/>
      <c r="I500" s="194"/>
      <c r="J500" s="195">
        <f>BK500</f>
        <v>0</v>
      </c>
      <c r="K500" s="191"/>
      <c r="L500" s="196"/>
      <c r="M500" s="197"/>
      <c r="N500" s="198"/>
      <c r="O500" s="198"/>
      <c r="P500" s="199">
        <f>P501</f>
        <v>0</v>
      </c>
      <c r="Q500" s="198"/>
      <c r="R500" s="199">
        <f>R501</f>
        <v>0</v>
      </c>
      <c r="S500" s="198"/>
      <c r="T500" s="200">
        <f>T501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01" t="s">
        <v>164</v>
      </c>
      <c r="AT500" s="202" t="s">
        <v>68</v>
      </c>
      <c r="AU500" s="202" t="s">
        <v>69</v>
      </c>
      <c r="AY500" s="201" t="s">
        <v>150</v>
      </c>
      <c r="BK500" s="203">
        <f>BK501</f>
        <v>0</v>
      </c>
    </row>
    <row r="501" s="12" customFormat="1" ht="22.8" customHeight="1">
      <c r="A501" s="12"/>
      <c r="B501" s="190"/>
      <c r="C501" s="191"/>
      <c r="D501" s="192" t="s">
        <v>68</v>
      </c>
      <c r="E501" s="204" t="s">
        <v>368</v>
      </c>
      <c r="F501" s="204" t="s">
        <v>369</v>
      </c>
      <c r="G501" s="191"/>
      <c r="H501" s="191"/>
      <c r="I501" s="194"/>
      <c r="J501" s="205">
        <f>BK501</f>
        <v>0</v>
      </c>
      <c r="K501" s="191"/>
      <c r="L501" s="196"/>
      <c r="M501" s="197"/>
      <c r="N501" s="198"/>
      <c r="O501" s="198"/>
      <c r="P501" s="199">
        <f>SUM(P502:P506)</f>
        <v>0</v>
      </c>
      <c r="Q501" s="198"/>
      <c r="R501" s="199">
        <f>SUM(R502:R506)</f>
        <v>0</v>
      </c>
      <c r="S501" s="198"/>
      <c r="T501" s="200">
        <f>SUM(T502:T506)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201" t="s">
        <v>164</v>
      </c>
      <c r="AT501" s="202" t="s">
        <v>68</v>
      </c>
      <c r="AU501" s="202" t="s">
        <v>77</v>
      </c>
      <c r="AY501" s="201" t="s">
        <v>150</v>
      </c>
      <c r="BK501" s="203">
        <f>SUM(BK502:BK506)</f>
        <v>0</v>
      </c>
    </row>
    <row r="502" s="2" customFormat="1" ht="37.8" customHeight="1">
      <c r="A502" s="40"/>
      <c r="B502" s="41"/>
      <c r="C502" s="206" t="s">
        <v>1041</v>
      </c>
      <c r="D502" s="206" t="s">
        <v>153</v>
      </c>
      <c r="E502" s="207" t="s">
        <v>1042</v>
      </c>
      <c r="F502" s="208" t="s">
        <v>1043</v>
      </c>
      <c r="G502" s="209" t="s">
        <v>310</v>
      </c>
      <c r="H502" s="210">
        <v>60</v>
      </c>
      <c r="I502" s="211"/>
      <c r="J502" s="212">
        <f>ROUND(I502*H502,2)</f>
        <v>0</v>
      </c>
      <c r="K502" s="208" t="s">
        <v>157</v>
      </c>
      <c r="L502" s="46"/>
      <c r="M502" s="213" t="s">
        <v>19</v>
      </c>
      <c r="N502" s="214" t="s">
        <v>40</v>
      </c>
      <c r="O502" s="86"/>
      <c r="P502" s="215">
        <f>O502*H502</f>
        <v>0</v>
      </c>
      <c r="Q502" s="215">
        <v>0</v>
      </c>
      <c r="R502" s="215">
        <f>Q502*H502</f>
        <v>0</v>
      </c>
      <c r="S502" s="215">
        <v>0</v>
      </c>
      <c r="T502" s="216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7" t="s">
        <v>259</v>
      </c>
      <c r="AT502" s="217" t="s">
        <v>153</v>
      </c>
      <c r="AU502" s="217" t="s">
        <v>79</v>
      </c>
      <c r="AY502" s="19" t="s">
        <v>150</v>
      </c>
      <c r="BE502" s="218">
        <f>IF(N502="základní",J502,0)</f>
        <v>0</v>
      </c>
      <c r="BF502" s="218">
        <f>IF(N502="snížená",J502,0)</f>
        <v>0</v>
      </c>
      <c r="BG502" s="218">
        <f>IF(N502="zákl. přenesená",J502,0)</f>
        <v>0</v>
      </c>
      <c r="BH502" s="218">
        <f>IF(N502="sníž. přenesená",J502,0)</f>
        <v>0</v>
      </c>
      <c r="BI502" s="218">
        <f>IF(N502="nulová",J502,0)</f>
        <v>0</v>
      </c>
      <c r="BJ502" s="19" t="s">
        <v>77</v>
      </c>
      <c r="BK502" s="218">
        <f>ROUND(I502*H502,2)</f>
        <v>0</v>
      </c>
      <c r="BL502" s="19" t="s">
        <v>259</v>
      </c>
      <c r="BM502" s="217" t="s">
        <v>1044</v>
      </c>
    </row>
    <row r="503" s="2" customFormat="1">
      <c r="A503" s="40"/>
      <c r="B503" s="41"/>
      <c r="C503" s="42"/>
      <c r="D503" s="219" t="s">
        <v>159</v>
      </c>
      <c r="E503" s="42"/>
      <c r="F503" s="220" t="s">
        <v>1045</v>
      </c>
      <c r="G503" s="42"/>
      <c r="H503" s="42"/>
      <c r="I503" s="221"/>
      <c r="J503" s="42"/>
      <c r="K503" s="42"/>
      <c r="L503" s="46"/>
      <c r="M503" s="222"/>
      <c r="N503" s="223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159</v>
      </c>
      <c r="AU503" s="19" t="s">
        <v>79</v>
      </c>
    </row>
    <row r="504" s="2" customFormat="1" ht="24.15" customHeight="1">
      <c r="A504" s="40"/>
      <c r="B504" s="41"/>
      <c r="C504" s="228" t="s">
        <v>462</v>
      </c>
      <c r="D504" s="228" t="s">
        <v>254</v>
      </c>
      <c r="E504" s="229" t="s">
        <v>1046</v>
      </c>
      <c r="F504" s="230" t="s">
        <v>1047</v>
      </c>
      <c r="G504" s="231" t="s">
        <v>310</v>
      </c>
      <c r="H504" s="232">
        <v>63</v>
      </c>
      <c r="I504" s="233"/>
      <c r="J504" s="234">
        <f>ROUND(I504*H504,2)</f>
        <v>0</v>
      </c>
      <c r="K504" s="230" t="s">
        <v>157</v>
      </c>
      <c r="L504" s="235"/>
      <c r="M504" s="236" t="s">
        <v>19</v>
      </c>
      <c r="N504" s="237" t="s">
        <v>40</v>
      </c>
      <c r="O504" s="86"/>
      <c r="P504" s="215">
        <f>O504*H504</f>
        <v>0</v>
      </c>
      <c r="Q504" s="215">
        <v>0</v>
      </c>
      <c r="R504" s="215">
        <f>Q504*H504</f>
        <v>0</v>
      </c>
      <c r="S504" s="215">
        <v>0</v>
      </c>
      <c r="T504" s="216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7" t="s">
        <v>283</v>
      </c>
      <c r="AT504" s="217" t="s">
        <v>254</v>
      </c>
      <c r="AU504" s="217" t="s">
        <v>79</v>
      </c>
      <c r="AY504" s="19" t="s">
        <v>150</v>
      </c>
      <c r="BE504" s="218">
        <f>IF(N504="základní",J504,0)</f>
        <v>0</v>
      </c>
      <c r="BF504" s="218">
        <f>IF(N504="snížená",J504,0)</f>
        <v>0</v>
      </c>
      <c r="BG504" s="218">
        <f>IF(N504="zákl. přenesená",J504,0)</f>
        <v>0</v>
      </c>
      <c r="BH504" s="218">
        <f>IF(N504="sníž. přenesená",J504,0)</f>
        <v>0</v>
      </c>
      <c r="BI504" s="218">
        <f>IF(N504="nulová",J504,0)</f>
        <v>0</v>
      </c>
      <c r="BJ504" s="19" t="s">
        <v>77</v>
      </c>
      <c r="BK504" s="218">
        <f>ROUND(I504*H504,2)</f>
        <v>0</v>
      </c>
      <c r="BL504" s="19" t="s">
        <v>259</v>
      </c>
      <c r="BM504" s="217" t="s">
        <v>1048</v>
      </c>
    </row>
    <row r="505" s="13" customFormat="1">
      <c r="A505" s="13"/>
      <c r="B505" s="242"/>
      <c r="C505" s="243"/>
      <c r="D505" s="244" t="s">
        <v>593</v>
      </c>
      <c r="E505" s="245" t="s">
        <v>19</v>
      </c>
      <c r="F505" s="246" t="s">
        <v>1049</v>
      </c>
      <c r="G505" s="243"/>
      <c r="H505" s="247">
        <v>63</v>
      </c>
      <c r="I505" s="248"/>
      <c r="J505" s="243"/>
      <c r="K505" s="243"/>
      <c r="L505" s="249"/>
      <c r="M505" s="250"/>
      <c r="N505" s="251"/>
      <c r="O505" s="251"/>
      <c r="P505" s="251"/>
      <c r="Q505" s="251"/>
      <c r="R505" s="251"/>
      <c r="S505" s="251"/>
      <c r="T505" s="252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3" t="s">
        <v>593</v>
      </c>
      <c r="AU505" s="253" t="s">
        <v>79</v>
      </c>
      <c r="AV505" s="13" t="s">
        <v>79</v>
      </c>
      <c r="AW505" s="13" t="s">
        <v>31</v>
      </c>
      <c r="AX505" s="13" t="s">
        <v>69</v>
      </c>
      <c r="AY505" s="253" t="s">
        <v>150</v>
      </c>
    </row>
    <row r="506" s="14" customFormat="1">
      <c r="A506" s="14"/>
      <c r="B506" s="254"/>
      <c r="C506" s="255"/>
      <c r="D506" s="244" t="s">
        <v>593</v>
      </c>
      <c r="E506" s="256" t="s">
        <v>19</v>
      </c>
      <c r="F506" s="257" t="s">
        <v>595</v>
      </c>
      <c r="G506" s="255"/>
      <c r="H506" s="258">
        <v>63</v>
      </c>
      <c r="I506" s="259"/>
      <c r="J506" s="255"/>
      <c r="K506" s="255"/>
      <c r="L506" s="260"/>
      <c r="M506" s="275"/>
      <c r="N506" s="276"/>
      <c r="O506" s="276"/>
      <c r="P506" s="276"/>
      <c r="Q506" s="276"/>
      <c r="R506" s="276"/>
      <c r="S506" s="276"/>
      <c r="T506" s="277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4" t="s">
        <v>593</v>
      </c>
      <c r="AU506" s="264" t="s">
        <v>79</v>
      </c>
      <c r="AV506" s="14" t="s">
        <v>158</v>
      </c>
      <c r="AW506" s="14" t="s">
        <v>31</v>
      </c>
      <c r="AX506" s="14" t="s">
        <v>77</v>
      </c>
      <c r="AY506" s="264" t="s">
        <v>150</v>
      </c>
    </row>
    <row r="507" s="2" customFormat="1" ht="6.96" customHeight="1">
      <c r="A507" s="40"/>
      <c r="B507" s="61"/>
      <c r="C507" s="62"/>
      <c r="D507" s="62"/>
      <c r="E507" s="62"/>
      <c r="F507" s="62"/>
      <c r="G507" s="62"/>
      <c r="H507" s="62"/>
      <c r="I507" s="62"/>
      <c r="J507" s="62"/>
      <c r="K507" s="62"/>
      <c r="L507" s="46"/>
      <c r="M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</row>
  </sheetData>
  <sheetProtection sheet="1" autoFilter="0" formatColumns="0" formatRows="0" objects="1" scenarios="1" spinCount="100000" saltValue="iMO+meiwEBomiSKieyemnYKv2sCq8143R1fNg1Ii5LWcKPdHQT2/epBxzmMVl9Dg4oYfyhVhDOa2YKLWim3C1w==" hashValue="K2cfPA+Qsx/BzFIDiXpR0u86cT092Cpmok8w6PYnlm86CxXyF05YY87rVz6FR04oqjVgJ2kCdJ7m71tjO41tjg==" algorithmName="SHA-512" password="CBF1"/>
  <autoFilter ref="C89:K506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11151102"/>
    <hyperlink ref="F96" r:id="rId2" display="https://podminky.urs.cz/item/CS_URS_2024_02/112251101"/>
    <hyperlink ref="F98" r:id="rId3" display="https://podminky.urs.cz/item/CS_URS_2024_02/112251102"/>
    <hyperlink ref="F100" r:id="rId4" display="https://podminky.urs.cz/item/CS_URS_2024_02/112251104"/>
    <hyperlink ref="F102" r:id="rId5" display="https://podminky.urs.cz/item/CS_URS_2024_02/112251105"/>
    <hyperlink ref="F104" r:id="rId6" display="https://podminky.urs.cz/item/CS_URS_2024_02/113106134"/>
    <hyperlink ref="F108" r:id="rId7" display="https://podminky.urs.cz/item/CS_URS_2024_02/113106187"/>
    <hyperlink ref="F112" r:id="rId8" display="https://podminky.urs.cz/item/CS_URS_2024_02/113106240"/>
    <hyperlink ref="F116" r:id="rId9" display="https://podminky.urs.cz/item/CS_URS_2024_02/113107162"/>
    <hyperlink ref="F120" r:id="rId10" display="https://podminky.urs.cz/item/CS_URS_2024_02/113107171"/>
    <hyperlink ref="F124" r:id="rId11" display="https://podminky.urs.cz/item/CS_URS_2024_02/113154522"/>
    <hyperlink ref="F128" r:id="rId12" display="https://podminky.urs.cz/item/CS_URS_2024_02/113154523"/>
    <hyperlink ref="F132" r:id="rId13" display="https://podminky.urs.cz/item/CS_URS_2024_02/113154524"/>
    <hyperlink ref="F136" r:id="rId14" display="https://podminky.urs.cz/item/CS_URS_2024_02/113201112"/>
    <hyperlink ref="F140" r:id="rId15" display="https://podminky.urs.cz/item/CS_URS_2024_02/113202111"/>
    <hyperlink ref="F144" r:id="rId16" display="https://podminky.urs.cz/item/CS_URS_2024_02/121151113"/>
    <hyperlink ref="F148" r:id="rId17" display="https://podminky.urs.cz/item/CS_URS_2024_02/122251106"/>
    <hyperlink ref="F153" r:id="rId18" display="https://podminky.urs.cz/item/CS_URS_2024_02/131251103"/>
    <hyperlink ref="F157" r:id="rId19" display="https://podminky.urs.cz/item/CS_URS_2024_02/131251202"/>
    <hyperlink ref="F161" r:id="rId20" display="https://podminky.urs.cz/item/CS_URS_2024_02/132251103"/>
    <hyperlink ref="F165" r:id="rId21" display="https://podminky.urs.cz/item/CS_URS_2024_02/162201411"/>
    <hyperlink ref="F167" r:id="rId22" display="https://podminky.urs.cz/item/CS_URS_2024_02/162201412"/>
    <hyperlink ref="F169" r:id="rId23" display="https://podminky.urs.cz/item/CS_URS_2024_02/162201414"/>
    <hyperlink ref="F171" r:id="rId24" display="https://podminky.urs.cz/item/CS_URS_2024_02/162201415"/>
    <hyperlink ref="F173" r:id="rId25" display="https://podminky.urs.cz/item/CS_URS_2024_02/162201421"/>
    <hyperlink ref="F175" r:id="rId26" display="https://podminky.urs.cz/item/CS_URS_2024_02/162201422"/>
    <hyperlink ref="F177" r:id="rId27" display="https://podminky.urs.cz/item/CS_URS_2024_02/162201424"/>
    <hyperlink ref="F179" r:id="rId28" display="https://podminky.urs.cz/item/CS_URS_2024_02/162201510"/>
    <hyperlink ref="F181" r:id="rId29" display="https://podminky.urs.cz/item/CS_URS_2024_02/162201520"/>
    <hyperlink ref="F183" r:id="rId30" display="https://podminky.urs.cz/item/CS_URS_2024_02/162301951"/>
    <hyperlink ref="F187" r:id="rId31" display="https://podminky.urs.cz/item/CS_URS_2024_02/162301952"/>
    <hyperlink ref="F191" r:id="rId32" display="https://podminky.urs.cz/item/CS_URS_2024_02/162301954"/>
    <hyperlink ref="F195" r:id="rId33" display="https://podminky.urs.cz/item/CS_URS_2024_02/162301955"/>
    <hyperlink ref="F199" r:id="rId34" display="https://podminky.urs.cz/item/CS_URS_2024_02/162301961"/>
    <hyperlink ref="F203" r:id="rId35" display="https://podminky.urs.cz/item/CS_URS_2024_02/162301971"/>
    <hyperlink ref="F207" r:id="rId36" display="https://podminky.urs.cz/item/CS_URS_2024_02/162301972"/>
    <hyperlink ref="F211" r:id="rId37" display="https://podminky.urs.cz/item/CS_URS_2024_02/162301974"/>
    <hyperlink ref="F215" r:id="rId38" display="https://podminky.urs.cz/item/CS_URS_2024_02/162301975"/>
    <hyperlink ref="F219" r:id="rId39" display="https://podminky.urs.cz/item/CS_URS_2024_02/162351103"/>
    <hyperlink ref="F221" r:id="rId40" display="https://podminky.urs.cz/item/CS_URS_2024_02/162751117"/>
    <hyperlink ref="F223" r:id="rId41" display="https://podminky.urs.cz/item/CS_URS_2024_02/167151101"/>
    <hyperlink ref="F225" r:id="rId42" display="https://podminky.urs.cz/item/CS_URS_2024_02/171151103"/>
    <hyperlink ref="F230" r:id="rId43" display="https://podminky.urs.cz/item/CS_URS_2024_02/171201231"/>
    <hyperlink ref="F235" r:id="rId44" display="https://podminky.urs.cz/item/CS_URS_2024_02/171251201"/>
    <hyperlink ref="F243" r:id="rId45" display="https://podminky.urs.cz/item/CS_URS_2024_02/174151101"/>
    <hyperlink ref="F251" r:id="rId46" display="https://podminky.urs.cz/item/CS_URS_2024_02/181351103"/>
    <hyperlink ref="F256" r:id="rId47" display="https://podminky.urs.cz/item/CS_URS_2024_02/181411131"/>
    <hyperlink ref="F261" r:id="rId48" display="https://podminky.urs.cz/item/CS_URS_2024_02/181951111"/>
    <hyperlink ref="F263" r:id="rId49" display="https://podminky.urs.cz/item/CS_URS_2024_02/181951112"/>
    <hyperlink ref="F267" r:id="rId50" display="https://podminky.urs.cz/item/CS_URS_2024_02/182151111"/>
    <hyperlink ref="F269" r:id="rId51" display="https://podminky.urs.cz/item/CS_URS_2024_02/185804312"/>
    <hyperlink ref="F271" r:id="rId52" display="https://podminky.urs.cz/item/CS_URS_2024_02/185851121"/>
    <hyperlink ref="F273" r:id="rId53" display="https://podminky.urs.cz/item/CS_URS_2024_02/185851129"/>
    <hyperlink ref="F279" r:id="rId54" display="https://podminky.urs.cz/item/CS_URS_2024_02/211971121"/>
    <hyperlink ref="F286" r:id="rId55" display="https://podminky.urs.cz/item/CS_URS_2024_02/212752102"/>
    <hyperlink ref="F291" r:id="rId56" display="https://podminky.urs.cz/item/CS_URS_2024_02/338171113"/>
    <hyperlink ref="F295" r:id="rId57" display="https://podminky.urs.cz/item/CS_URS_2024_02/348401130"/>
    <hyperlink ref="F300" r:id="rId58" display="https://podminky.urs.cz/item/CS_URS_2024_02/358315114"/>
    <hyperlink ref="F305" r:id="rId59" display="https://podminky.urs.cz/item/CS_URS_2024_02/561081111"/>
    <hyperlink ref="F312" r:id="rId60" display="https://podminky.urs.cz/item/CS_URS_2024_02/564861111"/>
    <hyperlink ref="F316" r:id="rId61" display="https://podminky.urs.cz/item/CS_URS_2024_02/565135111"/>
    <hyperlink ref="F318" r:id="rId62" display="https://podminky.urs.cz/item/CS_URS_2024_02/567122114"/>
    <hyperlink ref="F320" r:id="rId63" display="https://podminky.urs.cz/item/CS_URS_2024_02/569903311"/>
    <hyperlink ref="F325" r:id="rId64" display="https://podminky.urs.cz/item/CS_URS_2024_02/573231106"/>
    <hyperlink ref="F329" r:id="rId65" display="https://podminky.urs.cz/item/CS_URS_2024_02/577134111"/>
    <hyperlink ref="F331" r:id="rId66" display="https://podminky.urs.cz/item/CS_URS_2024_02/577155112"/>
    <hyperlink ref="F337" r:id="rId67" display="https://podminky.urs.cz/item/CS_URS_2024_02/914111111"/>
    <hyperlink ref="F346" r:id="rId68" display="https://podminky.urs.cz/item/CS_URS_2024_02/914511113"/>
    <hyperlink ref="F352" r:id="rId69" display="https://podminky.urs.cz/item/CS_URS_2024_02/916131213"/>
    <hyperlink ref="F367" r:id="rId70" display="https://podminky.urs.cz/item/CS_URS_2024_02/916231293"/>
    <hyperlink ref="F369" r:id="rId71" display="https://podminky.urs.cz/item/CS_URS_2024_02/961044111"/>
    <hyperlink ref="F376" r:id="rId72" display="https://podminky.urs.cz/item/CS_URS_2024_02/961055111"/>
    <hyperlink ref="F381" r:id="rId73" display="https://podminky.urs.cz/item/CS_URS_2024_02/962032241"/>
    <hyperlink ref="F385" r:id="rId74" display="https://podminky.urs.cz/item/CS_URS_2024_02/962052211"/>
    <hyperlink ref="F389" r:id="rId75" display="https://podminky.urs.cz/item/CS_URS_2024_02/966006132"/>
    <hyperlink ref="F393" r:id="rId76" display="https://podminky.urs.cz/item/CS_URS_2024_02/966071822"/>
    <hyperlink ref="F397" r:id="rId77" display="https://podminky.urs.cz/item/CS_URS_2024_02/966072820"/>
    <hyperlink ref="F402" r:id="rId78" display="https://podminky.urs.cz/item/CS_URS_2024_02/997013811"/>
    <hyperlink ref="F404" r:id="rId79" display="https://podminky.urs.cz/item/CS_URS_2024_02/997013863"/>
    <hyperlink ref="F408" r:id="rId80" display="https://podminky.urs.cz/item/CS_URS_2024_02/997221551"/>
    <hyperlink ref="F431" r:id="rId81" display="https://podminky.urs.cz/item/CS_URS_2024_02/997221579"/>
    <hyperlink ref="F456" r:id="rId82" display="https://podminky.urs.cz/item/CS_URS_2024_02/997221611"/>
    <hyperlink ref="F468" r:id="rId83" display="https://podminky.urs.cz/item/CS_URS_2024_02/997221861"/>
    <hyperlink ref="F480" r:id="rId84" display="https://podminky.urs.cz/item/CS_URS_2024_02/997221862"/>
    <hyperlink ref="F487" r:id="rId85" display="https://podminky.urs.cz/item/CS_URS_2024_02/997221873"/>
    <hyperlink ref="F492" r:id="rId86" display="https://podminky.urs.cz/item/CS_URS_2024_02/997221875"/>
    <hyperlink ref="F499" r:id="rId87" display="https://podminky.urs.cz/item/CS_URS_2024_02/998225111"/>
    <hyperlink ref="F503" r:id="rId88" display="https://podminky.urs.cz/item/CS_URS_2024_02/460791116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1050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ROUND((SUM(BE84:BE154)),  2)</f>
        <v>0</v>
      </c>
      <c r="G33" s="40"/>
      <c r="H33" s="40"/>
      <c r="I33" s="150">
        <v>0.20999999999999999</v>
      </c>
      <c r="J33" s="149">
        <f>ROUND(((SUM(BE84:BE154))*I33),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ROUND((SUM(BF84:BF154)),  2)</f>
        <v>0</v>
      </c>
      <c r="G34" s="40"/>
      <c r="H34" s="40"/>
      <c r="I34" s="150">
        <v>0.12</v>
      </c>
      <c r="J34" s="149">
        <f>ROUND(((SUM(BF84:BF154))*I34),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ROUND((SUM(BG84:BG154)),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ROUND((SUM(BH84:BH154)),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ROUND((SUM(BI84:BI154)),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06-18-137.2 - Větev 4 - 2. část, chodníky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570</v>
      </c>
      <c r="E62" s="176"/>
      <c r="F62" s="176"/>
      <c r="G62" s="176"/>
      <c r="H62" s="176"/>
      <c r="I62" s="176"/>
      <c r="J62" s="177">
        <f>J123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572</v>
      </c>
      <c r="E63" s="176"/>
      <c r="F63" s="176"/>
      <c r="G63" s="176"/>
      <c r="H63" s="176"/>
      <c r="I63" s="176"/>
      <c r="J63" s="177">
        <f>J142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573</v>
      </c>
      <c r="E64" s="176"/>
      <c r="F64" s="176"/>
      <c r="G64" s="176"/>
      <c r="H64" s="176"/>
      <c r="I64" s="176"/>
      <c r="J64" s="177">
        <f>J152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135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PŘESTAVBA ŽELEZNIČNÍHO UZLU BRNO - PRODLOUŽENÍ UL. KALOVÁ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123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SO 06-18-137.2 - Větev 4 - 2. část, chodníky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 xml:space="preserve"> </v>
      </c>
      <c r="G78" s="42"/>
      <c r="H78" s="42"/>
      <c r="I78" s="34" t="s">
        <v>23</v>
      </c>
      <c r="J78" s="74" t="str">
        <f>IF(J12="","",J12)</f>
        <v>3. 6. 2025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 xml:space="preserve"> </v>
      </c>
      <c r="G80" s="42"/>
      <c r="H80" s="42"/>
      <c r="I80" s="34" t="s">
        <v>30</v>
      </c>
      <c r="J80" s="38" t="str">
        <f>E21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28</v>
      </c>
      <c r="D81" s="42"/>
      <c r="E81" s="42"/>
      <c r="F81" s="29" t="str">
        <f>IF(E18="","",E18)</f>
        <v>Vyplň údaj</v>
      </c>
      <c r="G81" s="42"/>
      <c r="H81" s="42"/>
      <c r="I81" s="34" t="s">
        <v>32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136</v>
      </c>
      <c r="D83" s="182" t="s">
        <v>54</v>
      </c>
      <c r="E83" s="182" t="s">
        <v>50</v>
      </c>
      <c r="F83" s="182" t="s">
        <v>51</v>
      </c>
      <c r="G83" s="182" t="s">
        <v>137</v>
      </c>
      <c r="H83" s="182" t="s">
        <v>138</v>
      </c>
      <c r="I83" s="182" t="s">
        <v>139</v>
      </c>
      <c r="J83" s="182" t="s">
        <v>127</v>
      </c>
      <c r="K83" s="183" t="s">
        <v>140</v>
      </c>
      <c r="L83" s="184"/>
      <c r="M83" s="94" t="s">
        <v>19</v>
      </c>
      <c r="N83" s="95" t="s">
        <v>39</v>
      </c>
      <c r="O83" s="95" t="s">
        <v>141</v>
      </c>
      <c r="P83" s="95" t="s">
        <v>142</v>
      </c>
      <c r="Q83" s="95" t="s">
        <v>143</v>
      </c>
      <c r="R83" s="95" t="s">
        <v>144</v>
      </c>
      <c r="S83" s="95" t="s">
        <v>145</v>
      </c>
      <c r="T83" s="96" t="s">
        <v>146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147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68</v>
      </c>
      <c r="AU84" s="19" t="s">
        <v>128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68</v>
      </c>
      <c r="E85" s="193" t="s">
        <v>242</v>
      </c>
      <c r="F85" s="193" t="s">
        <v>243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P86+P123+P142+P152</f>
        <v>0</v>
      </c>
      <c r="Q85" s="198"/>
      <c r="R85" s="199">
        <f>R86+R123+R142+R152</f>
        <v>0</v>
      </c>
      <c r="S85" s="198"/>
      <c r="T85" s="200">
        <f>T86+T123+T142+T152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69</v>
      </c>
      <c r="AY85" s="201" t="s">
        <v>150</v>
      </c>
      <c r="BK85" s="203">
        <f>BK86+BK123+BK142+BK152</f>
        <v>0</v>
      </c>
    </row>
    <row r="86" s="12" customFormat="1" ht="22.8" customHeight="1">
      <c r="A86" s="12"/>
      <c r="B86" s="190"/>
      <c r="C86" s="191"/>
      <c r="D86" s="192" t="s">
        <v>68</v>
      </c>
      <c r="E86" s="204" t="s">
        <v>77</v>
      </c>
      <c r="F86" s="204" t="s">
        <v>574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SUM(P87:P122)</f>
        <v>0</v>
      </c>
      <c r="Q86" s="198"/>
      <c r="R86" s="199">
        <f>SUM(R87:R122)</f>
        <v>0</v>
      </c>
      <c r="S86" s="198"/>
      <c r="T86" s="200">
        <f>SUM(T87:T122)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77</v>
      </c>
      <c r="AT86" s="202" t="s">
        <v>68</v>
      </c>
      <c r="AU86" s="202" t="s">
        <v>77</v>
      </c>
      <c r="AY86" s="201" t="s">
        <v>150</v>
      </c>
      <c r="BK86" s="203">
        <f>SUM(BK87:BK122)</f>
        <v>0</v>
      </c>
    </row>
    <row r="87" s="2" customFormat="1" ht="24.15" customHeight="1">
      <c r="A87" s="40"/>
      <c r="B87" s="41"/>
      <c r="C87" s="206" t="s">
        <v>77</v>
      </c>
      <c r="D87" s="206" t="s">
        <v>153</v>
      </c>
      <c r="E87" s="207" t="s">
        <v>575</v>
      </c>
      <c r="F87" s="208" t="s">
        <v>576</v>
      </c>
      <c r="G87" s="209" t="s">
        <v>380</v>
      </c>
      <c r="H87" s="210">
        <v>26</v>
      </c>
      <c r="I87" s="211"/>
      <c r="J87" s="212">
        <f>ROUND(I87*H87,2)</f>
        <v>0</v>
      </c>
      <c r="K87" s="208" t="s">
        <v>157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158</v>
      </c>
      <c r="AT87" s="217" t="s">
        <v>153</v>
      </c>
      <c r="AU87" s="217" t="s">
        <v>79</v>
      </c>
      <c r="AY87" s="19" t="s">
        <v>150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158</v>
      </c>
      <c r="BM87" s="217" t="s">
        <v>79</v>
      </c>
    </row>
    <row r="88" s="2" customFormat="1">
      <c r="A88" s="40"/>
      <c r="B88" s="41"/>
      <c r="C88" s="42"/>
      <c r="D88" s="219" t="s">
        <v>159</v>
      </c>
      <c r="E88" s="42"/>
      <c r="F88" s="220" t="s">
        <v>577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159</v>
      </c>
      <c r="AU88" s="19" t="s">
        <v>79</v>
      </c>
    </row>
    <row r="89" s="2" customFormat="1" ht="24.15" customHeight="1">
      <c r="A89" s="40"/>
      <c r="B89" s="41"/>
      <c r="C89" s="206" t="s">
        <v>79</v>
      </c>
      <c r="D89" s="206" t="s">
        <v>153</v>
      </c>
      <c r="E89" s="207" t="s">
        <v>632</v>
      </c>
      <c r="F89" s="208" t="s">
        <v>633</v>
      </c>
      <c r="G89" s="209" t="s">
        <v>380</v>
      </c>
      <c r="H89" s="210">
        <v>26</v>
      </c>
      <c r="I89" s="211"/>
      <c r="J89" s="212">
        <f>ROUND(I89*H89,2)</f>
        <v>0</v>
      </c>
      <c r="K89" s="208" t="s">
        <v>157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158</v>
      </c>
      <c r="AT89" s="217" t="s">
        <v>153</v>
      </c>
      <c r="AU89" s="217" t="s">
        <v>79</v>
      </c>
      <c r="AY89" s="19" t="s">
        <v>150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158</v>
      </c>
      <c r="BM89" s="217" t="s">
        <v>158</v>
      </c>
    </row>
    <row r="90" s="2" customFormat="1">
      <c r="A90" s="40"/>
      <c r="B90" s="41"/>
      <c r="C90" s="42"/>
      <c r="D90" s="219" t="s">
        <v>159</v>
      </c>
      <c r="E90" s="42"/>
      <c r="F90" s="220" t="s">
        <v>634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159</v>
      </c>
      <c r="AU90" s="19" t="s">
        <v>79</v>
      </c>
    </row>
    <row r="91" s="13" customFormat="1">
      <c r="A91" s="13"/>
      <c r="B91" s="242"/>
      <c r="C91" s="243"/>
      <c r="D91" s="244" t="s">
        <v>593</v>
      </c>
      <c r="E91" s="245" t="s">
        <v>19</v>
      </c>
      <c r="F91" s="246" t="s">
        <v>1051</v>
      </c>
      <c r="G91" s="243"/>
      <c r="H91" s="247">
        <v>26</v>
      </c>
      <c r="I91" s="248"/>
      <c r="J91" s="243"/>
      <c r="K91" s="243"/>
      <c r="L91" s="249"/>
      <c r="M91" s="250"/>
      <c r="N91" s="251"/>
      <c r="O91" s="251"/>
      <c r="P91" s="251"/>
      <c r="Q91" s="251"/>
      <c r="R91" s="251"/>
      <c r="S91" s="251"/>
      <c r="T91" s="252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53" t="s">
        <v>593</v>
      </c>
      <c r="AU91" s="253" t="s">
        <v>79</v>
      </c>
      <c r="AV91" s="13" t="s">
        <v>79</v>
      </c>
      <c r="AW91" s="13" t="s">
        <v>31</v>
      </c>
      <c r="AX91" s="13" t="s">
        <v>69</v>
      </c>
      <c r="AY91" s="253" t="s">
        <v>150</v>
      </c>
    </row>
    <row r="92" s="14" customFormat="1">
      <c r="A92" s="14"/>
      <c r="B92" s="254"/>
      <c r="C92" s="255"/>
      <c r="D92" s="244" t="s">
        <v>593</v>
      </c>
      <c r="E92" s="256" t="s">
        <v>19</v>
      </c>
      <c r="F92" s="257" t="s">
        <v>595</v>
      </c>
      <c r="G92" s="255"/>
      <c r="H92" s="258">
        <v>26</v>
      </c>
      <c r="I92" s="259"/>
      <c r="J92" s="255"/>
      <c r="K92" s="255"/>
      <c r="L92" s="260"/>
      <c r="M92" s="261"/>
      <c r="N92" s="262"/>
      <c r="O92" s="262"/>
      <c r="P92" s="262"/>
      <c r="Q92" s="262"/>
      <c r="R92" s="262"/>
      <c r="S92" s="262"/>
      <c r="T92" s="263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64" t="s">
        <v>593</v>
      </c>
      <c r="AU92" s="264" t="s">
        <v>79</v>
      </c>
      <c r="AV92" s="14" t="s">
        <v>158</v>
      </c>
      <c r="AW92" s="14" t="s">
        <v>31</v>
      </c>
      <c r="AX92" s="14" t="s">
        <v>77</v>
      </c>
      <c r="AY92" s="264" t="s">
        <v>150</v>
      </c>
    </row>
    <row r="93" s="2" customFormat="1" ht="62.7" customHeight="1">
      <c r="A93" s="40"/>
      <c r="B93" s="41"/>
      <c r="C93" s="206" t="s">
        <v>164</v>
      </c>
      <c r="D93" s="206" t="s">
        <v>153</v>
      </c>
      <c r="E93" s="207" t="s">
        <v>711</v>
      </c>
      <c r="F93" s="208" t="s">
        <v>712</v>
      </c>
      <c r="G93" s="209" t="s">
        <v>375</v>
      </c>
      <c r="H93" s="210">
        <v>7.7999999999999998</v>
      </c>
      <c r="I93" s="211"/>
      <c r="J93" s="212">
        <f>ROUND(I93*H93,2)</f>
        <v>0</v>
      </c>
      <c r="K93" s="208" t="s">
        <v>157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158</v>
      </c>
      <c r="AT93" s="217" t="s">
        <v>153</v>
      </c>
      <c r="AU93" s="217" t="s">
        <v>79</v>
      </c>
      <c r="AY93" s="19" t="s">
        <v>150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158</v>
      </c>
      <c r="BM93" s="217" t="s">
        <v>167</v>
      </c>
    </row>
    <row r="94" s="2" customFormat="1">
      <c r="A94" s="40"/>
      <c r="B94" s="41"/>
      <c r="C94" s="42"/>
      <c r="D94" s="219" t="s">
        <v>159</v>
      </c>
      <c r="E94" s="42"/>
      <c r="F94" s="220" t="s">
        <v>713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159</v>
      </c>
      <c r="AU94" s="19" t="s">
        <v>79</v>
      </c>
    </row>
    <row r="95" s="2" customFormat="1" ht="44.25" customHeight="1">
      <c r="A95" s="40"/>
      <c r="B95" s="41"/>
      <c r="C95" s="206" t="s">
        <v>158</v>
      </c>
      <c r="D95" s="206" t="s">
        <v>153</v>
      </c>
      <c r="E95" s="207" t="s">
        <v>717</v>
      </c>
      <c r="F95" s="208" t="s">
        <v>718</v>
      </c>
      <c r="G95" s="209" t="s">
        <v>375</v>
      </c>
      <c r="H95" s="210">
        <v>3.8999999999999999</v>
      </c>
      <c r="I95" s="211"/>
      <c r="J95" s="212">
        <f>ROUND(I95*H95,2)</f>
        <v>0</v>
      </c>
      <c r="K95" s="208" t="s">
        <v>157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158</v>
      </c>
      <c r="AT95" s="217" t="s">
        <v>153</v>
      </c>
      <c r="AU95" s="217" t="s">
        <v>79</v>
      </c>
      <c r="AY95" s="19" t="s">
        <v>150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158</v>
      </c>
      <c r="BM95" s="217" t="s">
        <v>171</v>
      </c>
    </row>
    <row r="96" s="2" customFormat="1">
      <c r="A96" s="40"/>
      <c r="B96" s="41"/>
      <c r="C96" s="42"/>
      <c r="D96" s="219" t="s">
        <v>159</v>
      </c>
      <c r="E96" s="42"/>
      <c r="F96" s="220" t="s">
        <v>719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159</v>
      </c>
      <c r="AU96" s="19" t="s">
        <v>79</v>
      </c>
    </row>
    <row r="97" s="2" customFormat="1" ht="37.8" customHeight="1">
      <c r="A97" s="40"/>
      <c r="B97" s="41"/>
      <c r="C97" s="206" t="s">
        <v>149</v>
      </c>
      <c r="D97" s="206" t="s">
        <v>153</v>
      </c>
      <c r="E97" s="207" t="s">
        <v>730</v>
      </c>
      <c r="F97" s="208" t="s">
        <v>731</v>
      </c>
      <c r="G97" s="209" t="s">
        <v>375</v>
      </c>
      <c r="H97" s="210">
        <v>3.8999999999999999</v>
      </c>
      <c r="I97" s="211"/>
      <c r="J97" s="212">
        <f>ROUND(I97*H97,2)</f>
        <v>0</v>
      </c>
      <c r="K97" s="208" t="s">
        <v>157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158</v>
      </c>
      <c r="AT97" s="217" t="s">
        <v>153</v>
      </c>
      <c r="AU97" s="217" t="s">
        <v>79</v>
      </c>
      <c r="AY97" s="19" t="s">
        <v>150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158</v>
      </c>
      <c r="BM97" s="217" t="s">
        <v>175</v>
      </c>
    </row>
    <row r="98" s="2" customFormat="1">
      <c r="A98" s="40"/>
      <c r="B98" s="41"/>
      <c r="C98" s="42"/>
      <c r="D98" s="219" t="s">
        <v>159</v>
      </c>
      <c r="E98" s="42"/>
      <c r="F98" s="220" t="s">
        <v>732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159</v>
      </c>
      <c r="AU98" s="19" t="s">
        <v>79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746</v>
      </c>
      <c r="F99" s="208" t="s">
        <v>747</v>
      </c>
      <c r="G99" s="209" t="s">
        <v>380</v>
      </c>
      <c r="H99" s="210">
        <v>26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8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748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13" customFormat="1">
      <c r="A101" s="13"/>
      <c r="B101" s="242"/>
      <c r="C101" s="243"/>
      <c r="D101" s="244" t="s">
        <v>593</v>
      </c>
      <c r="E101" s="245" t="s">
        <v>19</v>
      </c>
      <c r="F101" s="246" t="s">
        <v>1052</v>
      </c>
      <c r="G101" s="243"/>
      <c r="H101" s="247">
        <v>26</v>
      </c>
      <c r="I101" s="248"/>
      <c r="J101" s="243"/>
      <c r="K101" s="243"/>
      <c r="L101" s="249"/>
      <c r="M101" s="250"/>
      <c r="N101" s="251"/>
      <c r="O101" s="251"/>
      <c r="P101" s="251"/>
      <c r="Q101" s="251"/>
      <c r="R101" s="251"/>
      <c r="S101" s="251"/>
      <c r="T101" s="25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53" t="s">
        <v>593</v>
      </c>
      <c r="AU101" s="253" t="s">
        <v>79</v>
      </c>
      <c r="AV101" s="13" t="s">
        <v>79</v>
      </c>
      <c r="AW101" s="13" t="s">
        <v>31</v>
      </c>
      <c r="AX101" s="13" t="s">
        <v>69</v>
      </c>
      <c r="AY101" s="253" t="s">
        <v>150</v>
      </c>
    </row>
    <row r="102" s="14" customFormat="1">
      <c r="A102" s="14"/>
      <c r="B102" s="254"/>
      <c r="C102" s="255"/>
      <c r="D102" s="244" t="s">
        <v>593</v>
      </c>
      <c r="E102" s="256" t="s">
        <v>19</v>
      </c>
      <c r="F102" s="257" t="s">
        <v>595</v>
      </c>
      <c r="G102" s="255"/>
      <c r="H102" s="258">
        <v>26</v>
      </c>
      <c r="I102" s="259"/>
      <c r="J102" s="255"/>
      <c r="K102" s="255"/>
      <c r="L102" s="260"/>
      <c r="M102" s="261"/>
      <c r="N102" s="262"/>
      <c r="O102" s="262"/>
      <c r="P102" s="262"/>
      <c r="Q102" s="262"/>
      <c r="R102" s="262"/>
      <c r="S102" s="262"/>
      <c r="T102" s="263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64" t="s">
        <v>593</v>
      </c>
      <c r="AU102" s="264" t="s">
        <v>79</v>
      </c>
      <c r="AV102" s="14" t="s">
        <v>158</v>
      </c>
      <c r="AW102" s="14" t="s">
        <v>31</v>
      </c>
      <c r="AX102" s="14" t="s">
        <v>77</v>
      </c>
      <c r="AY102" s="264" t="s">
        <v>150</v>
      </c>
    </row>
    <row r="103" s="2" customFormat="1" ht="37.8" customHeight="1">
      <c r="A103" s="40"/>
      <c r="B103" s="41"/>
      <c r="C103" s="206" t="s">
        <v>180</v>
      </c>
      <c r="D103" s="206" t="s">
        <v>153</v>
      </c>
      <c r="E103" s="207" t="s">
        <v>752</v>
      </c>
      <c r="F103" s="208" t="s">
        <v>753</v>
      </c>
      <c r="G103" s="209" t="s">
        <v>380</v>
      </c>
      <c r="H103" s="210">
        <v>26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754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16.5" customHeight="1">
      <c r="A105" s="40"/>
      <c r="B105" s="41"/>
      <c r="C105" s="228" t="s">
        <v>171</v>
      </c>
      <c r="D105" s="228" t="s">
        <v>254</v>
      </c>
      <c r="E105" s="229" t="s">
        <v>755</v>
      </c>
      <c r="F105" s="230" t="s">
        <v>756</v>
      </c>
      <c r="G105" s="231" t="s">
        <v>319</v>
      </c>
      <c r="H105" s="232">
        <v>0.52000000000000002</v>
      </c>
      <c r="I105" s="233"/>
      <c r="J105" s="234">
        <f>ROUND(I105*H105,2)</f>
        <v>0</v>
      </c>
      <c r="K105" s="230" t="s">
        <v>157</v>
      </c>
      <c r="L105" s="235"/>
      <c r="M105" s="236" t="s">
        <v>19</v>
      </c>
      <c r="N105" s="237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171</v>
      </c>
      <c r="AT105" s="217" t="s">
        <v>254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187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1053</v>
      </c>
      <c r="G106" s="243"/>
      <c r="H106" s="247">
        <v>0.52000000000000002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0.52000000000000002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3" customHeight="1">
      <c r="A108" s="40"/>
      <c r="B108" s="41"/>
      <c r="C108" s="206" t="s">
        <v>190</v>
      </c>
      <c r="D108" s="206" t="s">
        <v>153</v>
      </c>
      <c r="E108" s="207" t="s">
        <v>758</v>
      </c>
      <c r="F108" s="208" t="s">
        <v>759</v>
      </c>
      <c r="G108" s="209" t="s">
        <v>380</v>
      </c>
      <c r="H108" s="210">
        <v>26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193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760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33" customHeight="1">
      <c r="A110" s="40"/>
      <c r="B110" s="41"/>
      <c r="C110" s="206" t="s">
        <v>175</v>
      </c>
      <c r="D110" s="206" t="s">
        <v>153</v>
      </c>
      <c r="E110" s="207" t="s">
        <v>761</v>
      </c>
      <c r="F110" s="208" t="s">
        <v>762</v>
      </c>
      <c r="G110" s="209" t="s">
        <v>380</v>
      </c>
      <c r="H110" s="210">
        <v>137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199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763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1054</v>
      </c>
      <c r="G112" s="243"/>
      <c r="H112" s="247">
        <v>137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4" customFormat="1">
      <c r="A113" s="14"/>
      <c r="B113" s="254"/>
      <c r="C113" s="255"/>
      <c r="D113" s="244" t="s">
        <v>593</v>
      </c>
      <c r="E113" s="256" t="s">
        <v>19</v>
      </c>
      <c r="F113" s="257" t="s">
        <v>595</v>
      </c>
      <c r="G113" s="255"/>
      <c r="H113" s="258">
        <v>137</v>
      </c>
      <c r="I113" s="259"/>
      <c r="J113" s="255"/>
      <c r="K113" s="255"/>
      <c r="L113" s="260"/>
      <c r="M113" s="261"/>
      <c r="N113" s="262"/>
      <c r="O113" s="262"/>
      <c r="P113" s="262"/>
      <c r="Q113" s="262"/>
      <c r="R113" s="262"/>
      <c r="S113" s="262"/>
      <c r="T113" s="26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64" t="s">
        <v>593</v>
      </c>
      <c r="AU113" s="264" t="s">
        <v>79</v>
      </c>
      <c r="AV113" s="14" t="s">
        <v>158</v>
      </c>
      <c r="AW113" s="14" t="s">
        <v>31</v>
      </c>
      <c r="AX113" s="14" t="s">
        <v>77</v>
      </c>
      <c r="AY113" s="264" t="s">
        <v>150</v>
      </c>
    </row>
    <row r="114" s="2" customFormat="1" ht="21.75" customHeight="1">
      <c r="A114" s="40"/>
      <c r="B114" s="41"/>
      <c r="C114" s="206" t="s">
        <v>201</v>
      </c>
      <c r="D114" s="206" t="s">
        <v>153</v>
      </c>
      <c r="E114" s="207" t="s">
        <v>768</v>
      </c>
      <c r="F114" s="208" t="s">
        <v>769</v>
      </c>
      <c r="G114" s="209" t="s">
        <v>375</v>
      </c>
      <c r="H114" s="210">
        <v>1.5600000000000001</v>
      </c>
      <c r="I114" s="211"/>
      <c r="J114" s="212">
        <f>ROUND(I114*H114,2)</f>
        <v>0</v>
      </c>
      <c r="K114" s="208" t="s">
        <v>157</v>
      </c>
      <c r="L114" s="46"/>
      <c r="M114" s="213" t="s">
        <v>19</v>
      </c>
      <c r="N114" s="214" t="s">
        <v>40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158</v>
      </c>
      <c r="AT114" s="217" t="s">
        <v>153</v>
      </c>
      <c r="AU114" s="217" t="s">
        <v>79</v>
      </c>
      <c r="AY114" s="19" t="s">
        <v>150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158</v>
      </c>
      <c r="BM114" s="217" t="s">
        <v>204</v>
      </c>
    </row>
    <row r="115" s="2" customFormat="1">
      <c r="A115" s="40"/>
      <c r="B115" s="41"/>
      <c r="C115" s="42"/>
      <c r="D115" s="219" t="s">
        <v>159</v>
      </c>
      <c r="E115" s="42"/>
      <c r="F115" s="220" t="s">
        <v>770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159</v>
      </c>
      <c r="AU115" s="19" t="s">
        <v>79</v>
      </c>
    </row>
    <row r="116" s="2" customFormat="1" ht="21.75" customHeight="1">
      <c r="A116" s="40"/>
      <c r="B116" s="41"/>
      <c r="C116" s="206" t="s">
        <v>8</v>
      </c>
      <c r="D116" s="206" t="s">
        <v>153</v>
      </c>
      <c r="E116" s="207" t="s">
        <v>771</v>
      </c>
      <c r="F116" s="208" t="s">
        <v>772</v>
      </c>
      <c r="G116" s="209" t="s">
        <v>375</v>
      </c>
      <c r="H116" s="210">
        <v>1.5600000000000001</v>
      </c>
      <c r="I116" s="211"/>
      <c r="J116" s="212">
        <f>ROUND(I116*H116,2)</f>
        <v>0</v>
      </c>
      <c r="K116" s="208" t="s">
        <v>157</v>
      </c>
      <c r="L116" s="46"/>
      <c r="M116" s="213" t="s">
        <v>19</v>
      </c>
      <c r="N116" s="214" t="s">
        <v>40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158</v>
      </c>
      <c r="AT116" s="217" t="s">
        <v>153</v>
      </c>
      <c r="AU116" s="217" t="s">
        <v>79</v>
      </c>
      <c r="AY116" s="19" t="s">
        <v>150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77</v>
      </c>
      <c r="BK116" s="218">
        <f>ROUND(I116*H116,2)</f>
        <v>0</v>
      </c>
      <c r="BL116" s="19" t="s">
        <v>158</v>
      </c>
      <c r="BM116" s="217" t="s">
        <v>208</v>
      </c>
    </row>
    <row r="117" s="2" customFormat="1">
      <c r="A117" s="40"/>
      <c r="B117" s="41"/>
      <c r="C117" s="42"/>
      <c r="D117" s="219" t="s">
        <v>159</v>
      </c>
      <c r="E117" s="42"/>
      <c r="F117" s="220" t="s">
        <v>773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159</v>
      </c>
      <c r="AU117" s="19" t="s">
        <v>79</v>
      </c>
    </row>
    <row r="118" s="2" customFormat="1" ht="24.15" customHeight="1">
      <c r="A118" s="40"/>
      <c r="B118" s="41"/>
      <c r="C118" s="206" t="s">
        <v>212</v>
      </c>
      <c r="D118" s="206" t="s">
        <v>153</v>
      </c>
      <c r="E118" s="207" t="s">
        <v>774</v>
      </c>
      <c r="F118" s="208" t="s">
        <v>775</v>
      </c>
      <c r="G118" s="209" t="s">
        <v>375</v>
      </c>
      <c r="H118" s="210">
        <v>6.2400000000000002</v>
      </c>
      <c r="I118" s="211"/>
      <c r="J118" s="212">
        <f>ROUND(I118*H118,2)</f>
        <v>0</v>
      </c>
      <c r="K118" s="208" t="s">
        <v>157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158</v>
      </c>
      <c r="AT118" s="217" t="s">
        <v>153</v>
      </c>
      <c r="AU118" s="217" t="s">
        <v>79</v>
      </c>
      <c r="AY118" s="19" t="s">
        <v>150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158</v>
      </c>
      <c r="BM118" s="217" t="s">
        <v>215</v>
      </c>
    </row>
    <row r="119" s="2" customFormat="1">
      <c r="A119" s="40"/>
      <c r="B119" s="41"/>
      <c r="C119" s="42"/>
      <c r="D119" s="219" t="s">
        <v>159</v>
      </c>
      <c r="E119" s="42"/>
      <c r="F119" s="220" t="s">
        <v>776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159</v>
      </c>
      <c r="AU119" s="19" t="s">
        <v>79</v>
      </c>
    </row>
    <row r="120" s="15" customFormat="1">
      <c r="A120" s="15"/>
      <c r="B120" s="265"/>
      <c r="C120" s="266"/>
      <c r="D120" s="244" t="s">
        <v>593</v>
      </c>
      <c r="E120" s="267" t="s">
        <v>19</v>
      </c>
      <c r="F120" s="268" t="s">
        <v>1055</v>
      </c>
      <c r="G120" s="266"/>
      <c r="H120" s="267" t="s">
        <v>19</v>
      </c>
      <c r="I120" s="269"/>
      <c r="J120" s="266"/>
      <c r="K120" s="266"/>
      <c r="L120" s="270"/>
      <c r="M120" s="271"/>
      <c r="N120" s="272"/>
      <c r="O120" s="272"/>
      <c r="P120" s="272"/>
      <c r="Q120" s="272"/>
      <c r="R120" s="272"/>
      <c r="S120" s="272"/>
      <c r="T120" s="273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74" t="s">
        <v>593</v>
      </c>
      <c r="AU120" s="274" t="s">
        <v>79</v>
      </c>
      <c r="AV120" s="15" t="s">
        <v>77</v>
      </c>
      <c r="AW120" s="15" t="s">
        <v>31</v>
      </c>
      <c r="AX120" s="15" t="s">
        <v>69</v>
      </c>
      <c r="AY120" s="274" t="s">
        <v>150</v>
      </c>
    </row>
    <row r="121" s="13" customFormat="1">
      <c r="A121" s="13"/>
      <c r="B121" s="242"/>
      <c r="C121" s="243"/>
      <c r="D121" s="244" t="s">
        <v>593</v>
      </c>
      <c r="E121" s="245" t="s">
        <v>19</v>
      </c>
      <c r="F121" s="246" t="s">
        <v>1056</v>
      </c>
      <c r="G121" s="243"/>
      <c r="H121" s="247">
        <v>6.2400000000000002</v>
      </c>
      <c r="I121" s="248"/>
      <c r="J121" s="243"/>
      <c r="K121" s="243"/>
      <c r="L121" s="249"/>
      <c r="M121" s="250"/>
      <c r="N121" s="251"/>
      <c r="O121" s="251"/>
      <c r="P121" s="251"/>
      <c r="Q121" s="251"/>
      <c r="R121" s="251"/>
      <c r="S121" s="251"/>
      <c r="T121" s="25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3" t="s">
        <v>593</v>
      </c>
      <c r="AU121" s="253" t="s">
        <v>79</v>
      </c>
      <c r="AV121" s="13" t="s">
        <v>79</v>
      </c>
      <c r="AW121" s="13" t="s">
        <v>31</v>
      </c>
      <c r="AX121" s="13" t="s">
        <v>69</v>
      </c>
      <c r="AY121" s="253" t="s">
        <v>150</v>
      </c>
    </row>
    <row r="122" s="14" customFormat="1">
      <c r="A122" s="14"/>
      <c r="B122" s="254"/>
      <c r="C122" s="255"/>
      <c r="D122" s="244" t="s">
        <v>593</v>
      </c>
      <c r="E122" s="256" t="s">
        <v>19</v>
      </c>
      <c r="F122" s="257" t="s">
        <v>595</v>
      </c>
      <c r="G122" s="255"/>
      <c r="H122" s="258">
        <v>6.2400000000000002</v>
      </c>
      <c r="I122" s="259"/>
      <c r="J122" s="255"/>
      <c r="K122" s="255"/>
      <c r="L122" s="260"/>
      <c r="M122" s="261"/>
      <c r="N122" s="262"/>
      <c r="O122" s="262"/>
      <c r="P122" s="262"/>
      <c r="Q122" s="262"/>
      <c r="R122" s="262"/>
      <c r="S122" s="262"/>
      <c r="T122" s="26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4" t="s">
        <v>593</v>
      </c>
      <c r="AU122" s="264" t="s">
        <v>79</v>
      </c>
      <c r="AV122" s="14" t="s">
        <v>158</v>
      </c>
      <c r="AW122" s="14" t="s">
        <v>31</v>
      </c>
      <c r="AX122" s="14" t="s">
        <v>77</v>
      </c>
      <c r="AY122" s="264" t="s">
        <v>150</v>
      </c>
    </row>
    <row r="123" s="12" customFormat="1" ht="22.8" customHeight="1">
      <c r="A123" s="12"/>
      <c r="B123" s="190"/>
      <c r="C123" s="191"/>
      <c r="D123" s="192" t="s">
        <v>68</v>
      </c>
      <c r="E123" s="204" t="s">
        <v>149</v>
      </c>
      <c r="F123" s="204" t="s">
        <v>822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77</v>
      </c>
      <c r="AT123" s="202" t="s">
        <v>68</v>
      </c>
      <c r="AU123" s="202" t="s">
        <v>77</v>
      </c>
      <c r="AY123" s="201" t="s">
        <v>150</v>
      </c>
      <c r="BK123" s="203">
        <f>SUM(BK124:BK141)</f>
        <v>0</v>
      </c>
    </row>
    <row r="124" s="2" customFormat="1" ht="33" customHeight="1">
      <c r="A124" s="40"/>
      <c r="B124" s="41"/>
      <c r="C124" s="206" t="s">
        <v>183</v>
      </c>
      <c r="D124" s="206" t="s">
        <v>153</v>
      </c>
      <c r="E124" s="207" t="s">
        <v>1057</v>
      </c>
      <c r="F124" s="208" t="s">
        <v>1058</v>
      </c>
      <c r="G124" s="209" t="s">
        <v>380</v>
      </c>
      <c r="H124" s="210">
        <v>137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219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1059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78" customHeight="1">
      <c r="A126" s="40"/>
      <c r="B126" s="41"/>
      <c r="C126" s="206" t="s">
        <v>221</v>
      </c>
      <c r="D126" s="206" t="s">
        <v>153</v>
      </c>
      <c r="E126" s="207" t="s">
        <v>1060</v>
      </c>
      <c r="F126" s="208" t="s">
        <v>1061</v>
      </c>
      <c r="G126" s="209" t="s">
        <v>380</v>
      </c>
      <c r="H126" s="210">
        <v>137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224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1062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5" customFormat="1">
      <c r="A128" s="15"/>
      <c r="B128" s="265"/>
      <c r="C128" s="266"/>
      <c r="D128" s="244" t="s">
        <v>593</v>
      </c>
      <c r="E128" s="267" t="s">
        <v>19</v>
      </c>
      <c r="F128" s="268" t="s">
        <v>1063</v>
      </c>
      <c r="G128" s="266"/>
      <c r="H128" s="267" t="s">
        <v>19</v>
      </c>
      <c r="I128" s="269"/>
      <c r="J128" s="266"/>
      <c r="K128" s="266"/>
      <c r="L128" s="270"/>
      <c r="M128" s="271"/>
      <c r="N128" s="272"/>
      <c r="O128" s="272"/>
      <c r="P128" s="272"/>
      <c r="Q128" s="272"/>
      <c r="R128" s="272"/>
      <c r="S128" s="272"/>
      <c r="T128" s="273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4" t="s">
        <v>593</v>
      </c>
      <c r="AU128" s="274" t="s">
        <v>79</v>
      </c>
      <c r="AV128" s="15" t="s">
        <v>77</v>
      </c>
      <c r="AW128" s="15" t="s">
        <v>31</v>
      </c>
      <c r="AX128" s="15" t="s">
        <v>69</v>
      </c>
      <c r="AY128" s="274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1064</v>
      </c>
      <c r="G129" s="243"/>
      <c r="H129" s="247">
        <v>114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1065</v>
      </c>
      <c r="G130" s="243"/>
      <c r="H130" s="247">
        <v>12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3" customFormat="1">
      <c r="A131" s="13"/>
      <c r="B131" s="242"/>
      <c r="C131" s="243"/>
      <c r="D131" s="244" t="s">
        <v>593</v>
      </c>
      <c r="E131" s="245" t="s">
        <v>19</v>
      </c>
      <c r="F131" s="246" t="s">
        <v>1066</v>
      </c>
      <c r="G131" s="243"/>
      <c r="H131" s="247">
        <v>11</v>
      </c>
      <c r="I131" s="248"/>
      <c r="J131" s="243"/>
      <c r="K131" s="243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593</v>
      </c>
      <c r="AU131" s="253" t="s">
        <v>79</v>
      </c>
      <c r="AV131" s="13" t="s">
        <v>79</v>
      </c>
      <c r="AW131" s="13" t="s">
        <v>31</v>
      </c>
      <c r="AX131" s="13" t="s">
        <v>69</v>
      </c>
      <c r="AY131" s="253" t="s">
        <v>150</v>
      </c>
    </row>
    <row r="132" s="14" customFormat="1">
      <c r="A132" s="14"/>
      <c r="B132" s="254"/>
      <c r="C132" s="255"/>
      <c r="D132" s="244" t="s">
        <v>593</v>
      </c>
      <c r="E132" s="256" t="s">
        <v>19</v>
      </c>
      <c r="F132" s="257" t="s">
        <v>595</v>
      </c>
      <c r="G132" s="255"/>
      <c r="H132" s="258">
        <v>137</v>
      </c>
      <c r="I132" s="259"/>
      <c r="J132" s="255"/>
      <c r="K132" s="255"/>
      <c r="L132" s="260"/>
      <c r="M132" s="261"/>
      <c r="N132" s="262"/>
      <c r="O132" s="262"/>
      <c r="P132" s="262"/>
      <c r="Q132" s="262"/>
      <c r="R132" s="262"/>
      <c r="S132" s="262"/>
      <c r="T132" s="26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4" t="s">
        <v>593</v>
      </c>
      <c r="AU132" s="264" t="s">
        <v>79</v>
      </c>
      <c r="AV132" s="14" t="s">
        <v>158</v>
      </c>
      <c r="AW132" s="14" t="s">
        <v>31</v>
      </c>
      <c r="AX132" s="14" t="s">
        <v>77</v>
      </c>
      <c r="AY132" s="264" t="s">
        <v>150</v>
      </c>
    </row>
    <row r="133" s="2" customFormat="1" ht="24.15" customHeight="1">
      <c r="A133" s="40"/>
      <c r="B133" s="41"/>
      <c r="C133" s="228" t="s">
        <v>187</v>
      </c>
      <c r="D133" s="228" t="s">
        <v>254</v>
      </c>
      <c r="E133" s="229" t="s">
        <v>1067</v>
      </c>
      <c r="F133" s="230" t="s">
        <v>1068</v>
      </c>
      <c r="G133" s="231" t="s">
        <v>380</v>
      </c>
      <c r="H133" s="232">
        <v>117.42</v>
      </c>
      <c r="I133" s="233"/>
      <c r="J133" s="234">
        <f>ROUND(I133*H133,2)</f>
        <v>0</v>
      </c>
      <c r="K133" s="230" t="s">
        <v>157</v>
      </c>
      <c r="L133" s="235"/>
      <c r="M133" s="236" t="s">
        <v>19</v>
      </c>
      <c r="N133" s="237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254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230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1069</v>
      </c>
      <c r="G134" s="243"/>
      <c r="H134" s="247">
        <v>117.42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117.42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24.15" customHeight="1">
      <c r="A136" s="40"/>
      <c r="B136" s="41"/>
      <c r="C136" s="228" t="s">
        <v>304</v>
      </c>
      <c r="D136" s="228" t="s">
        <v>254</v>
      </c>
      <c r="E136" s="229" t="s">
        <v>1070</v>
      </c>
      <c r="F136" s="230" t="s">
        <v>1071</v>
      </c>
      <c r="G136" s="231" t="s">
        <v>380</v>
      </c>
      <c r="H136" s="232">
        <v>11.33</v>
      </c>
      <c r="I136" s="233"/>
      <c r="J136" s="234">
        <f>ROUND(I136*H136,2)</f>
        <v>0</v>
      </c>
      <c r="K136" s="230" t="s">
        <v>157</v>
      </c>
      <c r="L136" s="235"/>
      <c r="M136" s="236" t="s">
        <v>19</v>
      </c>
      <c r="N136" s="237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171</v>
      </c>
      <c r="AT136" s="217" t="s">
        <v>254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307</v>
      </c>
    </row>
    <row r="137" s="13" customFormat="1">
      <c r="A137" s="13"/>
      <c r="B137" s="242"/>
      <c r="C137" s="243"/>
      <c r="D137" s="244" t="s">
        <v>593</v>
      </c>
      <c r="E137" s="245" t="s">
        <v>19</v>
      </c>
      <c r="F137" s="246" t="s">
        <v>1072</v>
      </c>
      <c r="G137" s="243"/>
      <c r="H137" s="247">
        <v>11.33</v>
      </c>
      <c r="I137" s="248"/>
      <c r="J137" s="243"/>
      <c r="K137" s="243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593</v>
      </c>
      <c r="AU137" s="253" t="s">
        <v>79</v>
      </c>
      <c r="AV137" s="13" t="s">
        <v>79</v>
      </c>
      <c r="AW137" s="13" t="s">
        <v>31</v>
      </c>
      <c r="AX137" s="13" t="s">
        <v>69</v>
      </c>
      <c r="AY137" s="253" t="s">
        <v>150</v>
      </c>
    </row>
    <row r="138" s="14" customFormat="1">
      <c r="A138" s="14"/>
      <c r="B138" s="254"/>
      <c r="C138" s="255"/>
      <c r="D138" s="244" t="s">
        <v>593</v>
      </c>
      <c r="E138" s="256" t="s">
        <v>19</v>
      </c>
      <c r="F138" s="257" t="s">
        <v>595</v>
      </c>
      <c r="G138" s="255"/>
      <c r="H138" s="258">
        <v>11.33</v>
      </c>
      <c r="I138" s="259"/>
      <c r="J138" s="255"/>
      <c r="K138" s="255"/>
      <c r="L138" s="260"/>
      <c r="M138" s="261"/>
      <c r="N138" s="262"/>
      <c r="O138" s="262"/>
      <c r="P138" s="262"/>
      <c r="Q138" s="262"/>
      <c r="R138" s="262"/>
      <c r="S138" s="262"/>
      <c r="T138" s="26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4" t="s">
        <v>593</v>
      </c>
      <c r="AU138" s="264" t="s">
        <v>79</v>
      </c>
      <c r="AV138" s="14" t="s">
        <v>158</v>
      </c>
      <c r="AW138" s="14" t="s">
        <v>31</v>
      </c>
      <c r="AX138" s="14" t="s">
        <v>77</v>
      </c>
      <c r="AY138" s="264" t="s">
        <v>150</v>
      </c>
    </row>
    <row r="139" s="2" customFormat="1" ht="21.75" customHeight="1">
      <c r="A139" s="40"/>
      <c r="B139" s="41"/>
      <c r="C139" s="228" t="s">
        <v>193</v>
      </c>
      <c r="D139" s="228" t="s">
        <v>254</v>
      </c>
      <c r="E139" s="229" t="s">
        <v>1073</v>
      </c>
      <c r="F139" s="230" t="s">
        <v>1074</v>
      </c>
      <c r="G139" s="231" t="s">
        <v>380</v>
      </c>
      <c r="H139" s="232">
        <v>11.33</v>
      </c>
      <c r="I139" s="233"/>
      <c r="J139" s="234">
        <f>ROUND(I139*H139,2)</f>
        <v>0</v>
      </c>
      <c r="K139" s="230" t="s">
        <v>19</v>
      </c>
      <c r="L139" s="235"/>
      <c r="M139" s="236" t="s">
        <v>19</v>
      </c>
      <c r="N139" s="237" t="s">
        <v>40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171</v>
      </c>
      <c r="AT139" s="217" t="s">
        <v>254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311</v>
      </c>
    </row>
    <row r="140" s="13" customFormat="1">
      <c r="A140" s="13"/>
      <c r="B140" s="242"/>
      <c r="C140" s="243"/>
      <c r="D140" s="244" t="s">
        <v>593</v>
      </c>
      <c r="E140" s="245" t="s">
        <v>19</v>
      </c>
      <c r="F140" s="246" t="s">
        <v>1072</v>
      </c>
      <c r="G140" s="243"/>
      <c r="H140" s="247">
        <v>11.33</v>
      </c>
      <c r="I140" s="248"/>
      <c r="J140" s="243"/>
      <c r="K140" s="243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593</v>
      </c>
      <c r="AU140" s="253" t="s">
        <v>79</v>
      </c>
      <c r="AV140" s="13" t="s">
        <v>79</v>
      </c>
      <c r="AW140" s="13" t="s">
        <v>31</v>
      </c>
      <c r="AX140" s="13" t="s">
        <v>69</v>
      </c>
      <c r="AY140" s="253" t="s">
        <v>150</v>
      </c>
    </row>
    <row r="141" s="14" customFormat="1">
      <c r="A141" s="14"/>
      <c r="B141" s="254"/>
      <c r="C141" s="255"/>
      <c r="D141" s="244" t="s">
        <v>593</v>
      </c>
      <c r="E141" s="256" t="s">
        <v>19</v>
      </c>
      <c r="F141" s="257" t="s">
        <v>595</v>
      </c>
      <c r="G141" s="255"/>
      <c r="H141" s="258">
        <v>11.33</v>
      </c>
      <c r="I141" s="259"/>
      <c r="J141" s="255"/>
      <c r="K141" s="255"/>
      <c r="L141" s="260"/>
      <c r="M141" s="261"/>
      <c r="N141" s="262"/>
      <c r="O141" s="262"/>
      <c r="P141" s="262"/>
      <c r="Q141" s="262"/>
      <c r="R141" s="262"/>
      <c r="S141" s="262"/>
      <c r="T141" s="26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4" t="s">
        <v>593</v>
      </c>
      <c r="AU141" s="264" t="s">
        <v>79</v>
      </c>
      <c r="AV141" s="14" t="s">
        <v>158</v>
      </c>
      <c r="AW141" s="14" t="s">
        <v>31</v>
      </c>
      <c r="AX141" s="14" t="s">
        <v>77</v>
      </c>
      <c r="AY141" s="264" t="s">
        <v>150</v>
      </c>
    </row>
    <row r="142" s="12" customFormat="1" ht="22.8" customHeight="1">
      <c r="A142" s="12"/>
      <c r="B142" s="190"/>
      <c r="C142" s="191"/>
      <c r="D142" s="192" t="s">
        <v>68</v>
      </c>
      <c r="E142" s="204" t="s">
        <v>190</v>
      </c>
      <c r="F142" s="204" t="s">
        <v>879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77</v>
      </c>
      <c r="AT142" s="202" t="s">
        <v>68</v>
      </c>
      <c r="AU142" s="202" t="s">
        <v>77</v>
      </c>
      <c r="AY142" s="201" t="s">
        <v>150</v>
      </c>
      <c r="BK142" s="203">
        <f>SUM(BK143:BK151)</f>
        <v>0</v>
      </c>
    </row>
    <row r="143" s="2" customFormat="1" ht="49.05" customHeight="1">
      <c r="A143" s="40"/>
      <c r="B143" s="41"/>
      <c r="C143" s="206" t="s">
        <v>312</v>
      </c>
      <c r="D143" s="206" t="s">
        <v>153</v>
      </c>
      <c r="E143" s="207" t="s">
        <v>1075</v>
      </c>
      <c r="F143" s="208" t="s">
        <v>1076</v>
      </c>
      <c r="G143" s="209" t="s">
        <v>310</v>
      </c>
      <c r="H143" s="210">
        <v>50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315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1077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13" customFormat="1">
      <c r="A145" s="13"/>
      <c r="B145" s="242"/>
      <c r="C145" s="243"/>
      <c r="D145" s="244" t="s">
        <v>593</v>
      </c>
      <c r="E145" s="245" t="s">
        <v>19</v>
      </c>
      <c r="F145" s="246" t="s">
        <v>1078</v>
      </c>
      <c r="G145" s="243"/>
      <c r="H145" s="247">
        <v>50</v>
      </c>
      <c r="I145" s="248"/>
      <c r="J145" s="243"/>
      <c r="K145" s="243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593</v>
      </c>
      <c r="AU145" s="253" t="s">
        <v>79</v>
      </c>
      <c r="AV145" s="13" t="s">
        <v>79</v>
      </c>
      <c r="AW145" s="13" t="s">
        <v>31</v>
      </c>
      <c r="AX145" s="13" t="s">
        <v>69</v>
      </c>
      <c r="AY145" s="253" t="s">
        <v>150</v>
      </c>
    </row>
    <row r="146" s="14" customFormat="1">
      <c r="A146" s="14"/>
      <c r="B146" s="254"/>
      <c r="C146" s="255"/>
      <c r="D146" s="244" t="s">
        <v>593</v>
      </c>
      <c r="E146" s="256" t="s">
        <v>19</v>
      </c>
      <c r="F146" s="257" t="s">
        <v>595</v>
      </c>
      <c r="G146" s="255"/>
      <c r="H146" s="258">
        <v>50</v>
      </c>
      <c r="I146" s="259"/>
      <c r="J146" s="255"/>
      <c r="K146" s="255"/>
      <c r="L146" s="260"/>
      <c r="M146" s="261"/>
      <c r="N146" s="262"/>
      <c r="O146" s="262"/>
      <c r="P146" s="262"/>
      <c r="Q146" s="262"/>
      <c r="R146" s="262"/>
      <c r="S146" s="262"/>
      <c r="T146" s="26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4" t="s">
        <v>593</v>
      </c>
      <c r="AU146" s="264" t="s">
        <v>79</v>
      </c>
      <c r="AV146" s="14" t="s">
        <v>158</v>
      </c>
      <c r="AW146" s="14" t="s">
        <v>31</v>
      </c>
      <c r="AX146" s="14" t="s">
        <v>77</v>
      </c>
      <c r="AY146" s="264" t="s">
        <v>150</v>
      </c>
    </row>
    <row r="147" s="2" customFormat="1" ht="16.5" customHeight="1">
      <c r="A147" s="40"/>
      <c r="B147" s="41"/>
      <c r="C147" s="228" t="s">
        <v>199</v>
      </c>
      <c r="D147" s="228" t="s">
        <v>254</v>
      </c>
      <c r="E147" s="229" t="s">
        <v>1079</v>
      </c>
      <c r="F147" s="230" t="s">
        <v>1080</v>
      </c>
      <c r="G147" s="231" t="s">
        <v>310</v>
      </c>
      <c r="H147" s="232">
        <v>51</v>
      </c>
      <c r="I147" s="233"/>
      <c r="J147" s="234">
        <f>ROUND(I147*H147,2)</f>
        <v>0</v>
      </c>
      <c r="K147" s="230" t="s">
        <v>157</v>
      </c>
      <c r="L147" s="235"/>
      <c r="M147" s="236" t="s">
        <v>19</v>
      </c>
      <c r="N147" s="237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171</v>
      </c>
      <c r="AT147" s="217" t="s">
        <v>254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320</v>
      </c>
    </row>
    <row r="148" s="13" customFormat="1">
      <c r="A148" s="13"/>
      <c r="B148" s="242"/>
      <c r="C148" s="243"/>
      <c r="D148" s="244" t="s">
        <v>593</v>
      </c>
      <c r="E148" s="245" t="s">
        <v>19</v>
      </c>
      <c r="F148" s="246" t="s">
        <v>1081</v>
      </c>
      <c r="G148" s="243"/>
      <c r="H148" s="247">
        <v>51</v>
      </c>
      <c r="I148" s="248"/>
      <c r="J148" s="243"/>
      <c r="K148" s="243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593</v>
      </c>
      <c r="AU148" s="253" t="s">
        <v>79</v>
      </c>
      <c r="AV148" s="13" t="s">
        <v>79</v>
      </c>
      <c r="AW148" s="13" t="s">
        <v>31</v>
      </c>
      <c r="AX148" s="13" t="s">
        <v>69</v>
      </c>
      <c r="AY148" s="253" t="s">
        <v>150</v>
      </c>
    </row>
    <row r="149" s="14" customFormat="1">
      <c r="A149" s="14"/>
      <c r="B149" s="254"/>
      <c r="C149" s="255"/>
      <c r="D149" s="244" t="s">
        <v>593</v>
      </c>
      <c r="E149" s="256" t="s">
        <v>19</v>
      </c>
      <c r="F149" s="257" t="s">
        <v>595</v>
      </c>
      <c r="G149" s="255"/>
      <c r="H149" s="258">
        <v>51</v>
      </c>
      <c r="I149" s="259"/>
      <c r="J149" s="255"/>
      <c r="K149" s="255"/>
      <c r="L149" s="260"/>
      <c r="M149" s="261"/>
      <c r="N149" s="262"/>
      <c r="O149" s="262"/>
      <c r="P149" s="262"/>
      <c r="Q149" s="262"/>
      <c r="R149" s="262"/>
      <c r="S149" s="262"/>
      <c r="T149" s="26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4" t="s">
        <v>593</v>
      </c>
      <c r="AU149" s="264" t="s">
        <v>79</v>
      </c>
      <c r="AV149" s="14" t="s">
        <v>158</v>
      </c>
      <c r="AW149" s="14" t="s">
        <v>31</v>
      </c>
      <c r="AX149" s="14" t="s">
        <v>77</v>
      </c>
      <c r="AY149" s="264" t="s">
        <v>150</v>
      </c>
    </row>
    <row r="150" s="2" customFormat="1" ht="49.05" customHeight="1">
      <c r="A150" s="40"/>
      <c r="B150" s="41"/>
      <c r="C150" s="206" t="s">
        <v>7</v>
      </c>
      <c r="D150" s="206" t="s">
        <v>153</v>
      </c>
      <c r="E150" s="207" t="s">
        <v>930</v>
      </c>
      <c r="F150" s="208" t="s">
        <v>931</v>
      </c>
      <c r="G150" s="209" t="s">
        <v>310</v>
      </c>
      <c r="H150" s="210">
        <v>8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323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933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12" customFormat="1" ht="22.8" customHeight="1">
      <c r="A152" s="12"/>
      <c r="B152" s="190"/>
      <c r="C152" s="191"/>
      <c r="D152" s="192" t="s">
        <v>68</v>
      </c>
      <c r="E152" s="204" t="s">
        <v>1035</v>
      </c>
      <c r="F152" s="204" t="s">
        <v>1036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SUM(P153:P154)</f>
        <v>0</v>
      </c>
      <c r="Q152" s="198"/>
      <c r="R152" s="199">
        <f>SUM(R153:R154)</f>
        <v>0</v>
      </c>
      <c r="S152" s="198"/>
      <c r="T152" s="200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77</v>
      </c>
      <c r="AT152" s="202" t="s">
        <v>68</v>
      </c>
      <c r="AU152" s="202" t="s">
        <v>77</v>
      </c>
      <c r="AY152" s="201" t="s">
        <v>150</v>
      </c>
      <c r="BK152" s="203">
        <f>SUM(BK153:BK154)</f>
        <v>0</v>
      </c>
    </row>
    <row r="153" s="2" customFormat="1" ht="37.8" customHeight="1">
      <c r="A153" s="40"/>
      <c r="B153" s="41"/>
      <c r="C153" s="206" t="s">
        <v>204</v>
      </c>
      <c r="D153" s="206" t="s">
        <v>153</v>
      </c>
      <c r="E153" s="207" t="s">
        <v>1082</v>
      </c>
      <c r="F153" s="208" t="s">
        <v>1083</v>
      </c>
      <c r="G153" s="209" t="s">
        <v>258</v>
      </c>
      <c r="H153" s="210">
        <v>118.736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328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1084</v>
      </c>
      <c r="G154" s="42"/>
      <c r="H154" s="42"/>
      <c r="I154" s="221"/>
      <c r="J154" s="42"/>
      <c r="K154" s="42"/>
      <c r="L154" s="46"/>
      <c r="M154" s="224"/>
      <c r="N154" s="225"/>
      <c r="O154" s="226"/>
      <c r="P154" s="226"/>
      <c r="Q154" s="226"/>
      <c r="R154" s="226"/>
      <c r="S154" s="226"/>
      <c r="T154" s="22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2" customFormat="1" ht="6.96" customHeight="1">
      <c r="A155" s="40"/>
      <c r="B155" s="61"/>
      <c r="C155" s="62"/>
      <c r="D155" s="62"/>
      <c r="E155" s="62"/>
      <c r="F155" s="62"/>
      <c r="G155" s="62"/>
      <c r="H155" s="62"/>
      <c r="I155" s="62"/>
      <c r="J155" s="62"/>
      <c r="K155" s="62"/>
      <c r="L155" s="46"/>
      <c r="M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</row>
  </sheetData>
  <sheetProtection sheet="1" autoFilter="0" formatColumns="0" formatRows="0" objects="1" scenarios="1" spinCount="100000" saltValue="XngKPYMyc2PeFXczF2sPSH9uR6XP1lZb5UpoFbMjbKMIQ38OI5e7LL/oGJBX43viVEE7sBQeP4pkcqzVATm2Yw==" hashValue="HlBf4iUPMdtHcMBTxzg/MsZRJdBrPOECQRafTlbS2YS5YSBh6iXJS67x2BL5KdAhlDP7ndVTp13lFG0O19WXkg==" algorithmName="SHA-512" password="CBF1"/>
  <autoFilter ref="C83:K15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11151102"/>
    <hyperlink ref="F90" r:id="rId2" display="https://podminky.urs.cz/item/CS_URS_2024_02/121151113"/>
    <hyperlink ref="F94" r:id="rId3" display="https://podminky.urs.cz/item/CS_URS_2024_02/162351103"/>
    <hyperlink ref="F96" r:id="rId4" display="https://podminky.urs.cz/item/CS_URS_2024_02/167151101"/>
    <hyperlink ref="F98" r:id="rId5" display="https://podminky.urs.cz/item/CS_URS_2024_02/171251201"/>
    <hyperlink ref="F100" r:id="rId6" display="https://podminky.urs.cz/item/CS_URS_2024_02/181351103"/>
    <hyperlink ref="F104" r:id="rId7" display="https://podminky.urs.cz/item/CS_URS_2024_02/181411131"/>
    <hyperlink ref="F109" r:id="rId8" display="https://podminky.urs.cz/item/CS_URS_2024_02/181951111"/>
    <hyperlink ref="F111" r:id="rId9" display="https://podminky.urs.cz/item/CS_URS_2024_02/181951112"/>
    <hyperlink ref="F115" r:id="rId10" display="https://podminky.urs.cz/item/CS_URS_2024_02/185804312"/>
    <hyperlink ref="F117" r:id="rId11" display="https://podminky.urs.cz/item/CS_URS_2024_02/185851121"/>
    <hyperlink ref="F119" r:id="rId12" display="https://podminky.urs.cz/item/CS_URS_2024_02/185851129"/>
    <hyperlink ref="F125" r:id="rId13" display="https://podminky.urs.cz/item/CS_URS_2024_02/564871011"/>
    <hyperlink ref="F127" r:id="rId14" display="https://podminky.urs.cz/item/CS_URS_2024_02/596211120"/>
    <hyperlink ref="F144" r:id="rId15" display="https://podminky.urs.cz/item/CS_URS_2024_02/916231213"/>
    <hyperlink ref="F151" r:id="rId16" display="https://podminky.urs.cz/item/CS_URS_2024_02/916231293"/>
    <hyperlink ref="F154" r:id="rId17" display="https://podminky.urs.cz/item/CS_URS_2024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94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1085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ROUND((SUM(BE89:BE302)),  2)</f>
        <v>0</v>
      </c>
      <c r="G33" s="40"/>
      <c r="H33" s="40"/>
      <c r="I33" s="150">
        <v>0.20999999999999999</v>
      </c>
      <c r="J33" s="149">
        <f>ROUND(((SUM(BE89:BE302))*I33),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ROUND((SUM(BF89:BF302)),  2)</f>
        <v>0</v>
      </c>
      <c r="G34" s="40"/>
      <c r="H34" s="40"/>
      <c r="I34" s="150">
        <v>0.12</v>
      </c>
      <c r="J34" s="149">
        <f>ROUND(((SUM(BF89:BF302))*I34),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ROUND((SUM(BG89:BG302)),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ROUND((SUM(BH89:BH302)),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ROUND((SUM(BI89:BI302)),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06-22-206 - Větev 4-1. a 2. část, vodovody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73"/>
      <c r="C62" s="174"/>
      <c r="D62" s="175" t="s">
        <v>1086</v>
      </c>
      <c r="E62" s="176"/>
      <c r="F62" s="176"/>
      <c r="G62" s="176"/>
      <c r="H62" s="176"/>
      <c r="I62" s="176"/>
      <c r="J62" s="177">
        <f>J154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1087</v>
      </c>
      <c r="E63" s="176"/>
      <c r="F63" s="176"/>
      <c r="G63" s="176"/>
      <c r="H63" s="176"/>
      <c r="I63" s="176"/>
      <c r="J63" s="177">
        <f>J162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572</v>
      </c>
      <c r="E64" s="176"/>
      <c r="F64" s="176"/>
      <c r="G64" s="176"/>
      <c r="H64" s="176"/>
      <c r="I64" s="176"/>
      <c r="J64" s="177">
        <f>J266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1088</v>
      </c>
      <c r="E65" s="176"/>
      <c r="F65" s="176"/>
      <c r="G65" s="176"/>
      <c r="H65" s="176"/>
      <c r="I65" s="176"/>
      <c r="J65" s="177">
        <f>J273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573</v>
      </c>
      <c r="E66" s="176"/>
      <c r="F66" s="176"/>
      <c r="G66" s="176"/>
      <c r="H66" s="176"/>
      <c r="I66" s="176"/>
      <c r="J66" s="177">
        <f>J289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1089</v>
      </c>
      <c r="E67" s="170"/>
      <c r="F67" s="170"/>
      <c r="G67" s="170"/>
      <c r="H67" s="170"/>
      <c r="I67" s="170"/>
      <c r="J67" s="171">
        <f>J292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67"/>
      <c r="C68" s="168"/>
      <c r="D68" s="169" t="s">
        <v>1090</v>
      </c>
      <c r="E68" s="170"/>
      <c r="F68" s="170"/>
      <c r="G68" s="170"/>
      <c r="H68" s="170"/>
      <c r="I68" s="170"/>
      <c r="J68" s="171">
        <f>J297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241</v>
      </c>
      <c r="E69" s="176"/>
      <c r="F69" s="176"/>
      <c r="G69" s="176"/>
      <c r="H69" s="176"/>
      <c r="I69" s="176"/>
      <c r="J69" s="177">
        <f>J298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06-22-206 - Větev 4-1. a 2. část, vodovody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P90+P292+P297</f>
        <v>0</v>
      </c>
      <c r="Q89" s="98"/>
      <c r="R89" s="187">
        <f>R90+R292+R297</f>
        <v>495.79254500000008</v>
      </c>
      <c r="S89" s="98"/>
      <c r="T89" s="188">
        <f>T90+T292+T297</f>
        <v>3.96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BK90+BK292+BK297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P91+P162+P266+P273+P289</f>
        <v>0</v>
      </c>
      <c r="Q90" s="198"/>
      <c r="R90" s="199">
        <f>R91+R162+R266+R273+R289</f>
        <v>495.79142500000006</v>
      </c>
      <c r="S90" s="198"/>
      <c r="T90" s="200">
        <f>T91+T162+T266+T273+T289</f>
        <v>3.96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BK91+BK162+BK266+BK273+BK289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P92+SUM(P93:P154)</f>
        <v>0</v>
      </c>
      <c r="Q91" s="198"/>
      <c r="R91" s="199">
        <f>R92+SUM(R93:R154)</f>
        <v>480.00785400000001</v>
      </c>
      <c r="S91" s="198"/>
      <c r="T91" s="200">
        <f>T92+SUM(T93:T154)</f>
        <v>3.96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BK92+SUM(BK93:BK154)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1091</v>
      </c>
      <c r="F92" s="208" t="s">
        <v>1092</v>
      </c>
      <c r="G92" s="209" t="s">
        <v>380</v>
      </c>
      <c r="H92" s="210">
        <v>3.75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1.125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1093</v>
      </c>
    </row>
    <row r="93" s="2" customFormat="1">
      <c r="A93" s="40"/>
      <c r="B93" s="41"/>
      <c r="C93" s="42"/>
      <c r="D93" s="219" t="s">
        <v>159</v>
      </c>
      <c r="E93" s="42"/>
      <c r="F93" s="220" t="s">
        <v>1094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1095</v>
      </c>
      <c r="G94" s="243"/>
      <c r="H94" s="247">
        <v>3.75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3.75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1096</v>
      </c>
      <c r="F96" s="208" t="s">
        <v>1097</v>
      </c>
      <c r="G96" s="209" t="s">
        <v>380</v>
      </c>
      <c r="H96" s="210">
        <v>3.75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1.6499999999999999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1098</v>
      </c>
    </row>
    <row r="97" s="2" customFormat="1">
      <c r="A97" s="40"/>
      <c r="B97" s="41"/>
      <c r="C97" s="42"/>
      <c r="D97" s="219" t="s">
        <v>159</v>
      </c>
      <c r="E97" s="42"/>
      <c r="F97" s="220" t="s">
        <v>1099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1100</v>
      </c>
      <c r="G98" s="243"/>
      <c r="H98" s="247">
        <v>3.75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3.75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1101</v>
      </c>
      <c r="F100" s="208" t="s">
        <v>1102</v>
      </c>
      <c r="G100" s="209" t="s">
        <v>380</v>
      </c>
      <c r="H100" s="210">
        <v>3.75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1.1850000000000001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1103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1105</v>
      </c>
      <c r="G102" s="243"/>
      <c r="H102" s="247">
        <v>3.75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3.75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1106</v>
      </c>
      <c r="F104" s="208" t="s">
        <v>1107</v>
      </c>
      <c r="G104" s="209" t="s">
        <v>344</v>
      </c>
      <c r="H104" s="210">
        <v>720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0.021600000000000001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1108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1110</v>
      </c>
      <c r="G106" s="243"/>
      <c r="H106" s="247">
        <v>720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720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1111</v>
      </c>
      <c r="F108" s="208" t="s">
        <v>1112</v>
      </c>
      <c r="G108" s="209" t="s">
        <v>1113</v>
      </c>
      <c r="H108" s="210">
        <v>60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1114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1116</v>
      </c>
      <c r="F110" s="208" t="s">
        <v>1117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1118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1120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1121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1122</v>
      </c>
      <c r="F115" s="208" t="s">
        <v>1123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1124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1126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1127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1128</v>
      </c>
      <c r="F120" s="208" t="s">
        <v>1129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1130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13" customFormat="1">
      <c r="A122" s="13"/>
      <c r="B122" s="242"/>
      <c r="C122" s="243"/>
      <c r="D122" s="244" t="s">
        <v>593</v>
      </c>
      <c r="E122" s="245" t="s">
        <v>19</v>
      </c>
      <c r="F122" s="246" t="s">
        <v>1132</v>
      </c>
      <c r="G122" s="243"/>
      <c r="H122" s="247">
        <v>2.25</v>
      </c>
      <c r="I122" s="248"/>
      <c r="J122" s="243"/>
      <c r="K122" s="243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593</v>
      </c>
      <c r="AU122" s="253" t="s">
        <v>79</v>
      </c>
      <c r="AV122" s="13" t="s">
        <v>79</v>
      </c>
      <c r="AW122" s="13" t="s">
        <v>31</v>
      </c>
      <c r="AX122" s="13" t="s">
        <v>69</v>
      </c>
      <c r="AY122" s="253" t="s">
        <v>150</v>
      </c>
    </row>
    <row r="123" s="13" customFormat="1">
      <c r="A123" s="13"/>
      <c r="B123" s="242"/>
      <c r="C123" s="243"/>
      <c r="D123" s="244" t="s">
        <v>593</v>
      </c>
      <c r="E123" s="245" t="s">
        <v>19</v>
      </c>
      <c r="F123" s="246" t="s">
        <v>1133</v>
      </c>
      <c r="G123" s="243"/>
      <c r="H123" s="247">
        <v>2.25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31</v>
      </c>
      <c r="AX123" s="13" t="s">
        <v>69</v>
      </c>
      <c r="AY123" s="253" t="s">
        <v>150</v>
      </c>
    </row>
    <row r="124" s="13" customFormat="1">
      <c r="A124" s="13"/>
      <c r="B124" s="242"/>
      <c r="C124" s="243"/>
      <c r="D124" s="244" t="s">
        <v>593</v>
      </c>
      <c r="E124" s="245" t="s">
        <v>19</v>
      </c>
      <c r="F124" s="246" t="s">
        <v>1134</v>
      </c>
      <c r="G124" s="243"/>
      <c r="H124" s="247">
        <v>1.6200000000000001</v>
      </c>
      <c r="I124" s="248"/>
      <c r="J124" s="243"/>
      <c r="K124" s="243"/>
      <c r="L124" s="249"/>
      <c r="M124" s="250"/>
      <c r="N124" s="251"/>
      <c r="O124" s="251"/>
      <c r="P124" s="251"/>
      <c r="Q124" s="251"/>
      <c r="R124" s="251"/>
      <c r="S124" s="251"/>
      <c r="T124" s="25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3" t="s">
        <v>593</v>
      </c>
      <c r="AU124" s="253" t="s">
        <v>79</v>
      </c>
      <c r="AV124" s="13" t="s">
        <v>79</v>
      </c>
      <c r="AW124" s="13" t="s">
        <v>31</v>
      </c>
      <c r="AX124" s="13" t="s">
        <v>69</v>
      </c>
      <c r="AY124" s="253" t="s">
        <v>150</v>
      </c>
    </row>
    <row r="125" s="14" customFormat="1">
      <c r="A125" s="14"/>
      <c r="B125" s="254"/>
      <c r="C125" s="255"/>
      <c r="D125" s="244" t="s">
        <v>593</v>
      </c>
      <c r="E125" s="256" t="s">
        <v>19</v>
      </c>
      <c r="F125" s="257" t="s">
        <v>595</v>
      </c>
      <c r="G125" s="255"/>
      <c r="H125" s="258">
        <v>6.1200000000000001</v>
      </c>
      <c r="I125" s="259"/>
      <c r="J125" s="255"/>
      <c r="K125" s="255"/>
      <c r="L125" s="260"/>
      <c r="M125" s="261"/>
      <c r="N125" s="262"/>
      <c r="O125" s="262"/>
      <c r="P125" s="262"/>
      <c r="Q125" s="262"/>
      <c r="R125" s="262"/>
      <c r="S125" s="262"/>
      <c r="T125" s="263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4" t="s">
        <v>593</v>
      </c>
      <c r="AU125" s="264" t="s">
        <v>79</v>
      </c>
      <c r="AV125" s="14" t="s">
        <v>158</v>
      </c>
      <c r="AW125" s="14" t="s">
        <v>31</v>
      </c>
      <c r="AX125" s="14" t="s">
        <v>77</v>
      </c>
      <c r="AY125" s="264" t="s">
        <v>150</v>
      </c>
    </row>
    <row r="126" s="2" customFormat="1" ht="49.05" customHeight="1">
      <c r="A126" s="40"/>
      <c r="B126" s="41"/>
      <c r="C126" s="206" t="s">
        <v>190</v>
      </c>
      <c r="D126" s="206" t="s">
        <v>153</v>
      </c>
      <c r="E126" s="207" t="s">
        <v>1135</v>
      </c>
      <c r="F126" s="208" t="s">
        <v>1136</v>
      </c>
      <c r="G126" s="209" t="s">
        <v>375</v>
      </c>
      <c r="H126" s="210">
        <v>392.13499999999999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1137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1138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2" customFormat="1" ht="49.05" customHeight="1">
      <c r="A128" s="40"/>
      <c r="B128" s="41"/>
      <c r="C128" s="206" t="s">
        <v>175</v>
      </c>
      <c r="D128" s="206" t="s">
        <v>153</v>
      </c>
      <c r="E128" s="207" t="s">
        <v>1139</v>
      </c>
      <c r="F128" s="208" t="s">
        <v>1140</v>
      </c>
      <c r="G128" s="209" t="s">
        <v>375</v>
      </c>
      <c r="H128" s="210">
        <v>20.638999999999999</v>
      </c>
      <c r="I128" s="211"/>
      <c r="J128" s="212">
        <f>ROUND(I128*H128,2)</f>
        <v>0</v>
      </c>
      <c r="K128" s="208" t="s">
        <v>157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1141</v>
      </c>
    </row>
    <row r="129" s="2" customFormat="1">
      <c r="A129" s="40"/>
      <c r="B129" s="41"/>
      <c r="C129" s="42"/>
      <c r="D129" s="219" t="s">
        <v>159</v>
      </c>
      <c r="E129" s="42"/>
      <c r="F129" s="220" t="s">
        <v>1142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159</v>
      </c>
      <c r="AU129" s="19" t="s">
        <v>79</v>
      </c>
    </row>
    <row r="130" s="2" customFormat="1" ht="37.8" customHeight="1">
      <c r="A130" s="40"/>
      <c r="B130" s="41"/>
      <c r="C130" s="206" t="s">
        <v>201</v>
      </c>
      <c r="D130" s="206" t="s">
        <v>153</v>
      </c>
      <c r="E130" s="207" t="s">
        <v>1143</v>
      </c>
      <c r="F130" s="208" t="s">
        <v>1144</v>
      </c>
      <c r="G130" s="209" t="s">
        <v>375</v>
      </c>
      <c r="H130" s="210">
        <v>6.1200000000000001</v>
      </c>
      <c r="I130" s="211"/>
      <c r="J130" s="212">
        <f>ROUND(I130*H130,2)</f>
        <v>0</v>
      </c>
      <c r="K130" s="208" t="s">
        <v>157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1145</v>
      </c>
    </row>
    <row r="131" s="2" customFormat="1">
      <c r="A131" s="40"/>
      <c r="B131" s="41"/>
      <c r="C131" s="42"/>
      <c r="D131" s="219" t="s">
        <v>159</v>
      </c>
      <c r="E131" s="42"/>
      <c r="F131" s="220" t="s">
        <v>1146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159</v>
      </c>
      <c r="AU131" s="19" t="s">
        <v>79</v>
      </c>
    </row>
    <row r="132" s="13" customFormat="1">
      <c r="A132" s="13"/>
      <c r="B132" s="242"/>
      <c r="C132" s="243"/>
      <c r="D132" s="244" t="s">
        <v>593</v>
      </c>
      <c r="E132" s="245" t="s">
        <v>19</v>
      </c>
      <c r="F132" s="246" t="s">
        <v>1132</v>
      </c>
      <c r="G132" s="243"/>
      <c r="H132" s="247">
        <v>2.25</v>
      </c>
      <c r="I132" s="248"/>
      <c r="J132" s="243"/>
      <c r="K132" s="243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593</v>
      </c>
      <c r="AU132" s="253" t="s">
        <v>79</v>
      </c>
      <c r="AV132" s="13" t="s">
        <v>79</v>
      </c>
      <c r="AW132" s="13" t="s">
        <v>31</v>
      </c>
      <c r="AX132" s="13" t="s">
        <v>69</v>
      </c>
      <c r="AY132" s="253" t="s">
        <v>150</v>
      </c>
    </row>
    <row r="133" s="13" customFormat="1">
      <c r="A133" s="13"/>
      <c r="B133" s="242"/>
      <c r="C133" s="243"/>
      <c r="D133" s="244" t="s">
        <v>593</v>
      </c>
      <c r="E133" s="245" t="s">
        <v>19</v>
      </c>
      <c r="F133" s="246" t="s">
        <v>1133</v>
      </c>
      <c r="G133" s="243"/>
      <c r="H133" s="247">
        <v>2.25</v>
      </c>
      <c r="I133" s="248"/>
      <c r="J133" s="243"/>
      <c r="K133" s="243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593</v>
      </c>
      <c r="AU133" s="253" t="s">
        <v>79</v>
      </c>
      <c r="AV133" s="13" t="s">
        <v>79</v>
      </c>
      <c r="AW133" s="13" t="s">
        <v>31</v>
      </c>
      <c r="AX133" s="13" t="s">
        <v>69</v>
      </c>
      <c r="AY133" s="253" t="s">
        <v>150</v>
      </c>
    </row>
    <row r="134" s="13" customFormat="1">
      <c r="A134" s="13"/>
      <c r="B134" s="242"/>
      <c r="C134" s="243"/>
      <c r="D134" s="244" t="s">
        <v>593</v>
      </c>
      <c r="E134" s="245" t="s">
        <v>19</v>
      </c>
      <c r="F134" s="246" t="s">
        <v>1134</v>
      </c>
      <c r="G134" s="243"/>
      <c r="H134" s="247">
        <v>1.6200000000000001</v>
      </c>
      <c r="I134" s="248"/>
      <c r="J134" s="243"/>
      <c r="K134" s="243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593</v>
      </c>
      <c r="AU134" s="253" t="s">
        <v>79</v>
      </c>
      <c r="AV134" s="13" t="s">
        <v>79</v>
      </c>
      <c r="AW134" s="13" t="s">
        <v>31</v>
      </c>
      <c r="AX134" s="13" t="s">
        <v>69</v>
      </c>
      <c r="AY134" s="253" t="s">
        <v>150</v>
      </c>
    </row>
    <row r="135" s="14" customFormat="1">
      <c r="A135" s="14"/>
      <c r="B135" s="254"/>
      <c r="C135" s="255"/>
      <c r="D135" s="244" t="s">
        <v>593</v>
      </c>
      <c r="E135" s="256" t="s">
        <v>19</v>
      </c>
      <c r="F135" s="257" t="s">
        <v>595</v>
      </c>
      <c r="G135" s="255"/>
      <c r="H135" s="258">
        <v>6.1200000000000001</v>
      </c>
      <c r="I135" s="259"/>
      <c r="J135" s="255"/>
      <c r="K135" s="255"/>
      <c r="L135" s="260"/>
      <c r="M135" s="261"/>
      <c r="N135" s="262"/>
      <c r="O135" s="262"/>
      <c r="P135" s="262"/>
      <c r="Q135" s="262"/>
      <c r="R135" s="262"/>
      <c r="S135" s="262"/>
      <c r="T135" s="26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4" t="s">
        <v>593</v>
      </c>
      <c r="AU135" s="264" t="s">
        <v>79</v>
      </c>
      <c r="AV135" s="14" t="s">
        <v>158</v>
      </c>
      <c r="AW135" s="14" t="s">
        <v>31</v>
      </c>
      <c r="AX135" s="14" t="s">
        <v>77</v>
      </c>
      <c r="AY135" s="264" t="s">
        <v>150</v>
      </c>
    </row>
    <row r="136" s="2" customFormat="1" ht="37.8" customHeight="1">
      <c r="A136" s="40"/>
      <c r="B136" s="41"/>
      <c r="C136" s="206" t="s">
        <v>8</v>
      </c>
      <c r="D136" s="206" t="s">
        <v>153</v>
      </c>
      <c r="E136" s="207" t="s">
        <v>1147</v>
      </c>
      <c r="F136" s="208" t="s">
        <v>1148</v>
      </c>
      <c r="G136" s="209" t="s">
        <v>380</v>
      </c>
      <c r="H136" s="210">
        <v>726.35000000000002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0.00084000000000000003</v>
      </c>
      <c r="R136" s="215">
        <f>Q136*H136</f>
        <v>0.61013400000000007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1149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1150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44.25" customHeight="1">
      <c r="A138" s="40"/>
      <c r="B138" s="41"/>
      <c r="C138" s="206" t="s">
        <v>212</v>
      </c>
      <c r="D138" s="206" t="s">
        <v>153</v>
      </c>
      <c r="E138" s="207" t="s">
        <v>1151</v>
      </c>
      <c r="F138" s="208" t="s">
        <v>1152</v>
      </c>
      <c r="G138" s="209" t="s">
        <v>380</v>
      </c>
      <c r="H138" s="210">
        <v>726.35000000000002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1153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1154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2" customFormat="1" ht="62.7" customHeight="1">
      <c r="A140" s="40"/>
      <c r="B140" s="41"/>
      <c r="C140" s="206" t="s">
        <v>183</v>
      </c>
      <c r="D140" s="206" t="s">
        <v>153</v>
      </c>
      <c r="E140" s="207" t="s">
        <v>714</v>
      </c>
      <c r="F140" s="208" t="s">
        <v>715</v>
      </c>
      <c r="G140" s="209" t="s">
        <v>375</v>
      </c>
      <c r="H140" s="210">
        <v>412.774</v>
      </c>
      <c r="I140" s="211"/>
      <c r="J140" s="212">
        <f>ROUND(I140*H140,2)</f>
        <v>0</v>
      </c>
      <c r="K140" s="208" t="s">
        <v>157</v>
      </c>
      <c r="L140" s="46"/>
      <c r="M140" s="213" t="s">
        <v>19</v>
      </c>
      <c r="N140" s="214" t="s">
        <v>40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158</v>
      </c>
      <c r="AT140" s="217" t="s">
        <v>153</v>
      </c>
      <c r="AU140" s="217" t="s">
        <v>79</v>
      </c>
      <c r="AY140" s="19" t="s">
        <v>150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158</v>
      </c>
      <c r="BM140" s="217" t="s">
        <v>1155</v>
      </c>
    </row>
    <row r="141" s="2" customFormat="1">
      <c r="A141" s="40"/>
      <c r="B141" s="41"/>
      <c r="C141" s="42"/>
      <c r="D141" s="219" t="s">
        <v>159</v>
      </c>
      <c r="E141" s="42"/>
      <c r="F141" s="220" t="s">
        <v>716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159</v>
      </c>
      <c r="AU141" s="19" t="s">
        <v>79</v>
      </c>
    </row>
    <row r="142" s="2" customFormat="1" ht="44.25" customHeight="1">
      <c r="A142" s="40"/>
      <c r="B142" s="41"/>
      <c r="C142" s="206" t="s">
        <v>221</v>
      </c>
      <c r="D142" s="206" t="s">
        <v>153</v>
      </c>
      <c r="E142" s="207" t="s">
        <v>1156</v>
      </c>
      <c r="F142" s="208" t="s">
        <v>1157</v>
      </c>
      <c r="G142" s="209" t="s">
        <v>375</v>
      </c>
      <c r="H142" s="210">
        <v>412.774</v>
      </c>
      <c r="I142" s="211"/>
      <c r="J142" s="212">
        <f>ROUND(I142*H142,2)</f>
        <v>0</v>
      </c>
      <c r="K142" s="208" t="s">
        <v>157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158</v>
      </c>
      <c r="AT142" s="217" t="s">
        <v>153</v>
      </c>
      <c r="AU142" s="217" t="s">
        <v>79</v>
      </c>
      <c r="AY142" s="19" t="s">
        <v>150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158</v>
      </c>
      <c r="BM142" s="217" t="s">
        <v>1158</v>
      </c>
    </row>
    <row r="143" s="2" customFormat="1">
      <c r="A143" s="40"/>
      <c r="B143" s="41"/>
      <c r="C143" s="42"/>
      <c r="D143" s="219" t="s">
        <v>159</v>
      </c>
      <c r="E143" s="42"/>
      <c r="F143" s="220" t="s">
        <v>1159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159</v>
      </c>
      <c r="AU143" s="19" t="s">
        <v>79</v>
      </c>
    </row>
    <row r="144" s="2" customFormat="1" ht="44.25" customHeight="1">
      <c r="A144" s="40"/>
      <c r="B144" s="41"/>
      <c r="C144" s="206" t="s">
        <v>187</v>
      </c>
      <c r="D144" s="206" t="s">
        <v>153</v>
      </c>
      <c r="E144" s="207" t="s">
        <v>725</v>
      </c>
      <c r="F144" s="208" t="s">
        <v>726</v>
      </c>
      <c r="G144" s="209" t="s">
        <v>258</v>
      </c>
      <c r="H144" s="210">
        <v>742.99300000000005</v>
      </c>
      <c r="I144" s="211"/>
      <c r="J144" s="212">
        <f>ROUND(I144*H144,2)</f>
        <v>0</v>
      </c>
      <c r="K144" s="208" t="s">
        <v>157</v>
      </c>
      <c r="L144" s="46"/>
      <c r="M144" s="213" t="s">
        <v>19</v>
      </c>
      <c r="N144" s="214" t="s">
        <v>40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158</v>
      </c>
      <c r="AT144" s="217" t="s">
        <v>153</v>
      </c>
      <c r="AU144" s="217" t="s">
        <v>79</v>
      </c>
      <c r="AY144" s="19" t="s">
        <v>150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77</v>
      </c>
      <c r="BK144" s="218">
        <f>ROUND(I144*H144,2)</f>
        <v>0</v>
      </c>
      <c r="BL144" s="19" t="s">
        <v>158</v>
      </c>
      <c r="BM144" s="217" t="s">
        <v>1160</v>
      </c>
    </row>
    <row r="145" s="2" customFormat="1">
      <c r="A145" s="40"/>
      <c r="B145" s="41"/>
      <c r="C145" s="42"/>
      <c r="D145" s="219" t="s">
        <v>159</v>
      </c>
      <c r="E145" s="42"/>
      <c r="F145" s="220" t="s">
        <v>727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159</v>
      </c>
      <c r="AU145" s="19" t="s">
        <v>79</v>
      </c>
    </row>
    <row r="146" s="13" customFormat="1">
      <c r="A146" s="13"/>
      <c r="B146" s="242"/>
      <c r="C146" s="243"/>
      <c r="D146" s="244" t="s">
        <v>593</v>
      </c>
      <c r="E146" s="243"/>
      <c r="F146" s="246" t="s">
        <v>1161</v>
      </c>
      <c r="G146" s="243"/>
      <c r="H146" s="247">
        <v>742.99300000000005</v>
      </c>
      <c r="I146" s="248"/>
      <c r="J146" s="243"/>
      <c r="K146" s="243"/>
      <c r="L146" s="249"/>
      <c r="M146" s="250"/>
      <c r="N146" s="251"/>
      <c r="O146" s="251"/>
      <c r="P146" s="251"/>
      <c r="Q146" s="251"/>
      <c r="R146" s="251"/>
      <c r="S146" s="251"/>
      <c r="T146" s="25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3" t="s">
        <v>593</v>
      </c>
      <c r="AU146" s="253" t="s">
        <v>79</v>
      </c>
      <c r="AV146" s="13" t="s">
        <v>79</v>
      </c>
      <c r="AW146" s="13" t="s">
        <v>4</v>
      </c>
      <c r="AX146" s="13" t="s">
        <v>77</v>
      </c>
      <c r="AY146" s="253" t="s">
        <v>150</v>
      </c>
    </row>
    <row r="147" s="2" customFormat="1" ht="44.25" customHeight="1">
      <c r="A147" s="40"/>
      <c r="B147" s="41"/>
      <c r="C147" s="206" t="s">
        <v>304</v>
      </c>
      <c r="D147" s="206" t="s">
        <v>153</v>
      </c>
      <c r="E147" s="207" t="s">
        <v>738</v>
      </c>
      <c r="F147" s="208" t="s">
        <v>739</v>
      </c>
      <c r="G147" s="209" t="s">
        <v>375</v>
      </c>
      <c r="H147" s="210">
        <v>225.94300000000001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1162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740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16.5" customHeight="1">
      <c r="A149" s="40"/>
      <c r="B149" s="41"/>
      <c r="C149" s="228" t="s">
        <v>193</v>
      </c>
      <c r="D149" s="228" t="s">
        <v>254</v>
      </c>
      <c r="E149" s="229" t="s">
        <v>1163</v>
      </c>
      <c r="F149" s="230" t="s">
        <v>1164</v>
      </c>
      <c r="G149" s="231" t="s">
        <v>258</v>
      </c>
      <c r="H149" s="232">
        <v>225.94300000000001</v>
      </c>
      <c r="I149" s="233"/>
      <c r="J149" s="234">
        <f>ROUND(I149*H149,2)</f>
        <v>0</v>
      </c>
      <c r="K149" s="230" t="s">
        <v>157</v>
      </c>
      <c r="L149" s="235"/>
      <c r="M149" s="236" t="s">
        <v>19</v>
      </c>
      <c r="N149" s="237" t="s">
        <v>40</v>
      </c>
      <c r="O149" s="86"/>
      <c r="P149" s="215">
        <f>O149*H149</f>
        <v>0</v>
      </c>
      <c r="Q149" s="215">
        <v>1</v>
      </c>
      <c r="R149" s="215">
        <f>Q149*H149</f>
        <v>225.94300000000001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171</v>
      </c>
      <c r="AT149" s="217" t="s">
        <v>254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1165</v>
      </c>
    </row>
    <row r="150" s="2" customFormat="1" ht="66.75" customHeight="1">
      <c r="A150" s="40"/>
      <c r="B150" s="41"/>
      <c r="C150" s="206" t="s">
        <v>312</v>
      </c>
      <c r="D150" s="206" t="s">
        <v>153</v>
      </c>
      <c r="E150" s="207" t="s">
        <v>1166</v>
      </c>
      <c r="F150" s="208" t="s">
        <v>1167</v>
      </c>
      <c r="G150" s="209" t="s">
        <v>375</v>
      </c>
      <c r="H150" s="210">
        <v>151.63399999999999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79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1168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1169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79</v>
      </c>
    </row>
    <row r="152" s="2" customFormat="1" ht="16.5" customHeight="1">
      <c r="A152" s="40"/>
      <c r="B152" s="41"/>
      <c r="C152" s="228" t="s">
        <v>199</v>
      </c>
      <c r="D152" s="228" t="s">
        <v>254</v>
      </c>
      <c r="E152" s="229" t="s">
        <v>1170</v>
      </c>
      <c r="F152" s="230" t="s">
        <v>1171</v>
      </c>
      <c r="G152" s="231" t="s">
        <v>258</v>
      </c>
      <c r="H152" s="232">
        <v>253.22900000000001</v>
      </c>
      <c r="I152" s="233"/>
      <c r="J152" s="234">
        <f>ROUND(I152*H152,2)</f>
        <v>0</v>
      </c>
      <c r="K152" s="230" t="s">
        <v>157</v>
      </c>
      <c r="L152" s="235"/>
      <c r="M152" s="236" t="s">
        <v>19</v>
      </c>
      <c r="N152" s="237" t="s">
        <v>40</v>
      </c>
      <c r="O152" s="86"/>
      <c r="P152" s="215">
        <f>O152*H152</f>
        <v>0</v>
      </c>
      <c r="Q152" s="215">
        <v>1</v>
      </c>
      <c r="R152" s="215">
        <f>Q152*H152</f>
        <v>253.22900000000001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171</v>
      </c>
      <c r="AT152" s="217" t="s">
        <v>254</v>
      </c>
      <c r="AU152" s="217" t="s">
        <v>79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1172</v>
      </c>
    </row>
    <row r="153" s="13" customFormat="1">
      <c r="A153" s="13"/>
      <c r="B153" s="242"/>
      <c r="C153" s="243"/>
      <c r="D153" s="244" t="s">
        <v>593</v>
      </c>
      <c r="E153" s="243"/>
      <c r="F153" s="246" t="s">
        <v>1173</v>
      </c>
      <c r="G153" s="243"/>
      <c r="H153" s="247">
        <v>253.22900000000001</v>
      </c>
      <c r="I153" s="248"/>
      <c r="J153" s="243"/>
      <c r="K153" s="243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593</v>
      </c>
      <c r="AU153" s="253" t="s">
        <v>79</v>
      </c>
      <c r="AV153" s="13" t="s">
        <v>79</v>
      </c>
      <c r="AW153" s="13" t="s">
        <v>4</v>
      </c>
      <c r="AX153" s="13" t="s">
        <v>77</v>
      </c>
      <c r="AY153" s="253" t="s">
        <v>150</v>
      </c>
    </row>
    <row r="154" s="12" customFormat="1" ht="20.88" customHeight="1">
      <c r="A154" s="12"/>
      <c r="B154" s="190"/>
      <c r="C154" s="191"/>
      <c r="D154" s="192" t="s">
        <v>68</v>
      </c>
      <c r="E154" s="204" t="s">
        <v>158</v>
      </c>
      <c r="F154" s="204" t="s">
        <v>1174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SUM(P155:P161)</f>
        <v>0</v>
      </c>
      <c r="Q154" s="198"/>
      <c r="R154" s="199">
        <f>SUM(R155:R161)</f>
        <v>0</v>
      </c>
      <c r="S154" s="198"/>
      <c r="T154" s="200">
        <f>SUM(T155:T161)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77</v>
      </c>
      <c r="AT154" s="202" t="s">
        <v>68</v>
      </c>
      <c r="AU154" s="202" t="s">
        <v>79</v>
      </c>
      <c r="AY154" s="201" t="s">
        <v>150</v>
      </c>
      <c r="BK154" s="203">
        <f>SUM(BK155:BK161)</f>
        <v>0</v>
      </c>
    </row>
    <row r="155" s="2" customFormat="1" ht="33" customHeight="1">
      <c r="A155" s="40"/>
      <c r="B155" s="41"/>
      <c r="C155" s="206" t="s">
        <v>7</v>
      </c>
      <c r="D155" s="206" t="s">
        <v>153</v>
      </c>
      <c r="E155" s="207" t="s">
        <v>1175</v>
      </c>
      <c r="F155" s="208" t="s">
        <v>1176</v>
      </c>
      <c r="G155" s="209" t="s">
        <v>375</v>
      </c>
      <c r="H155" s="210">
        <v>25.363</v>
      </c>
      <c r="I155" s="211"/>
      <c r="J155" s="212">
        <f>ROUND(I155*H155,2)</f>
        <v>0</v>
      </c>
      <c r="K155" s="208" t="s">
        <v>157</v>
      </c>
      <c r="L155" s="46"/>
      <c r="M155" s="213" t="s">
        <v>19</v>
      </c>
      <c r="N155" s="214" t="s">
        <v>40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158</v>
      </c>
      <c r="AT155" s="217" t="s">
        <v>153</v>
      </c>
      <c r="AU155" s="217" t="s">
        <v>164</v>
      </c>
      <c r="AY155" s="19" t="s">
        <v>150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77</v>
      </c>
      <c r="BK155" s="218">
        <f>ROUND(I155*H155,2)</f>
        <v>0</v>
      </c>
      <c r="BL155" s="19" t="s">
        <v>158</v>
      </c>
      <c r="BM155" s="217" t="s">
        <v>1177</v>
      </c>
    </row>
    <row r="156" s="2" customFormat="1">
      <c r="A156" s="40"/>
      <c r="B156" s="41"/>
      <c r="C156" s="42"/>
      <c r="D156" s="219" t="s">
        <v>159</v>
      </c>
      <c r="E156" s="42"/>
      <c r="F156" s="220" t="s">
        <v>1178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159</v>
      </c>
      <c r="AU156" s="19" t="s">
        <v>164</v>
      </c>
    </row>
    <row r="157" s="2" customFormat="1" ht="44.25" customHeight="1">
      <c r="A157" s="40"/>
      <c r="B157" s="41"/>
      <c r="C157" s="206" t="s">
        <v>204</v>
      </c>
      <c r="D157" s="206" t="s">
        <v>153</v>
      </c>
      <c r="E157" s="207" t="s">
        <v>1179</v>
      </c>
      <c r="F157" s="208" t="s">
        <v>1180</v>
      </c>
      <c r="G157" s="209" t="s">
        <v>375</v>
      </c>
      <c r="H157" s="210">
        <v>0.872</v>
      </c>
      <c r="I157" s="211"/>
      <c r="J157" s="212">
        <f>ROUND(I157*H157,2)</f>
        <v>0</v>
      </c>
      <c r="K157" s="208" t="s">
        <v>157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158</v>
      </c>
      <c r="AT157" s="217" t="s">
        <v>153</v>
      </c>
      <c r="AU157" s="217" t="s">
        <v>164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158</v>
      </c>
      <c r="BM157" s="217" t="s">
        <v>1181</v>
      </c>
    </row>
    <row r="158" s="2" customFormat="1">
      <c r="A158" s="40"/>
      <c r="B158" s="41"/>
      <c r="C158" s="42"/>
      <c r="D158" s="219" t="s">
        <v>159</v>
      </c>
      <c r="E158" s="42"/>
      <c r="F158" s="220" t="s">
        <v>1182</v>
      </c>
      <c r="G158" s="42"/>
      <c r="H158" s="42"/>
      <c r="I158" s="221"/>
      <c r="J158" s="42"/>
      <c r="K158" s="42"/>
      <c r="L158" s="46"/>
      <c r="M158" s="222"/>
      <c r="N158" s="223"/>
      <c r="O158" s="86"/>
      <c r="P158" s="86"/>
      <c r="Q158" s="86"/>
      <c r="R158" s="86"/>
      <c r="S158" s="86"/>
      <c r="T158" s="87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T158" s="19" t="s">
        <v>159</v>
      </c>
      <c r="AU158" s="19" t="s">
        <v>164</v>
      </c>
    </row>
    <row r="159" s="2" customFormat="1">
      <c r="A159" s="40"/>
      <c r="B159" s="41"/>
      <c r="C159" s="42"/>
      <c r="D159" s="244" t="s">
        <v>1183</v>
      </c>
      <c r="E159" s="42"/>
      <c r="F159" s="278" t="s">
        <v>1184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1183</v>
      </c>
      <c r="AU159" s="19" t="s">
        <v>164</v>
      </c>
    </row>
    <row r="160" s="13" customFormat="1">
      <c r="A160" s="13"/>
      <c r="B160" s="242"/>
      <c r="C160" s="243"/>
      <c r="D160" s="244" t="s">
        <v>593</v>
      </c>
      <c r="E160" s="245" t="s">
        <v>19</v>
      </c>
      <c r="F160" s="246" t="s">
        <v>1185</v>
      </c>
      <c r="G160" s="243"/>
      <c r="H160" s="247">
        <v>0.872</v>
      </c>
      <c r="I160" s="248"/>
      <c r="J160" s="243"/>
      <c r="K160" s="243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593</v>
      </c>
      <c r="AU160" s="253" t="s">
        <v>164</v>
      </c>
      <c r="AV160" s="13" t="s">
        <v>79</v>
      </c>
      <c r="AW160" s="13" t="s">
        <v>31</v>
      </c>
      <c r="AX160" s="13" t="s">
        <v>69</v>
      </c>
      <c r="AY160" s="253" t="s">
        <v>150</v>
      </c>
    </row>
    <row r="161" s="14" customFormat="1">
      <c r="A161" s="14"/>
      <c r="B161" s="254"/>
      <c r="C161" s="255"/>
      <c r="D161" s="244" t="s">
        <v>593</v>
      </c>
      <c r="E161" s="256" t="s">
        <v>19</v>
      </c>
      <c r="F161" s="257" t="s">
        <v>595</v>
      </c>
      <c r="G161" s="255"/>
      <c r="H161" s="258">
        <v>0.872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4" t="s">
        <v>593</v>
      </c>
      <c r="AU161" s="264" t="s">
        <v>164</v>
      </c>
      <c r="AV161" s="14" t="s">
        <v>158</v>
      </c>
      <c r="AW161" s="14" t="s">
        <v>31</v>
      </c>
      <c r="AX161" s="14" t="s">
        <v>77</v>
      </c>
      <c r="AY161" s="264" t="s">
        <v>150</v>
      </c>
    </row>
    <row r="162" s="12" customFormat="1" ht="22.8" customHeight="1">
      <c r="A162" s="12"/>
      <c r="B162" s="190"/>
      <c r="C162" s="191"/>
      <c r="D162" s="192" t="s">
        <v>68</v>
      </c>
      <c r="E162" s="204" t="s">
        <v>171</v>
      </c>
      <c r="F162" s="204" t="s">
        <v>1186</v>
      </c>
      <c r="G162" s="191"/>
      <c r="H162" s="191"/>
      <c r="I162" s="194"/>
      <c r="J162" s="205">
        <f>BK162</f>
        <v>0</v>
      </c>
      <c r="K162" s="191"/>
      <c r="L162" s="196"/>
      <c r="M162" s="197"/>
      <c r="N162" s="198"/>
      <c r="O162" s="198"/>
      <c r="P162" s="199">
        <f>SUM(P163:P265)</f>
        <v>0</v>
      </c>
      <c r="Q162" s="198"/>
      <c r="R162" s="199">
        <f>SUM(R163:R265)</f>
        <v>15.192960000000001</v>
      </c>
      <c r="S162" s="198"/>
      <c r="T162" s="200">
        <f>SUM(T163:T265)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77</v>
      </c>
      <c r="AT162" s="202" t="s">
        <v>68</v>
      </c>
      <c r="AU162" s="202" t="s">
        <v>77</v>
      </c>
      <c r="AY162" s="201" t="s">
        <v>150</v>
      </c>
      <c r="BK162" s="203">
        <f>SUM(BK163:BK265)</f>
        <v>0</v>
      </c>
    </row>
    <row r="163" s="2" customFormat="1" ht="24.15" customHeight="1">
      <c r="A163" s="40"/>
      <c r="B163" s="41"/>
      <c r="C163" s="206" t="s">
        <v>330</v>
      </c>
      <c r="D163" s="206" t="s">
        <v>153</v>
      </c>
      <c r="E163" s="207" t="s">
        <v>1187</v>
      </c>
      <c r="F163" s="208" t="s">
        <v>1188</v>
      </c>
      <c r="G163" s="209" t="s">
        <v>327</v>
      </c>
      <c r="H163" s="210">
        <v>2</v>
      </c>
      <c r="I163" s="211"/>
      <c r="J163" s="212">
        <f>ROUND(I163*H163,2)</f>
        <v>0</v>
      </c>
      <c r="K163" s="208" t="s">
        <v>19</v>
      </c>
      <c r="L163" s="46"/>
      <c r="M163" s="213" t="s">
        <v>19</v>
      </c>
      <c r="N163" s="214" t="s">
        <v>40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158</v>
      </c>
      <c r="AT163" s="217" t="s">
        <v>153</v>
      </c>
      <c r="AU163" s="217" t="s">
        <v>79</v>
      </c>
      <c r="AY163" s="19" t="s">
        <v>150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77</v>
      </c>
      <c r="BK163" s="218">
        <f>ROUND(I163*H163,2)</f>
        <v>0</v>
      </c>
      <c r="BL163" s="19" t="s">
        <v>158</v>
      </c>
      <c r="BM163" s="217" t="s">
        <v>1189</v>
      </c>
    </row>
    <row r="164" s="2" customFormat="1" ht="24.15" customHeight="1">
      <c r="A164" s="40"/>
      <c r="B164" s="41"/>
      <c r="C164" s="206" t="s">
        <v>208</v>
      </c>
      <c r="D164" s="206" t="s">
        <v>153</v>
      </c>
      <c r="E164" s="207" t="s">
        <v>1190</v>
      </c>
      <c r="F164" s="208" t="s">
        <v>1191</v>
      </c>
      <c r="G164" s="209" t="s">
        <v>252</v>
      </c>
      <c r="H164" s="210">
        <v>1</v>
      </c>
      <c r="I164" s="211"/>
      <c r="J164" s="212">
        <f>ROUND(I164*H164,2)</f>
        <v>0</v>
      </c>
      <c r="K164" s="208" t="s">
        <v>157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158</v>
      </c>
      <c r="AT164" s="217" t="s">
        <v>153</v>
      </c>
      <c r="AU164" s="217" t="s">
        <v>79</v>
      </c>
      <c r="AY164" s="19" t="s">
        <v>150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158</v>
      </c>
      <c r="BM164" s="217" t="s">
        <v>1192</v>
      </c>
    </row>
    <row r="165" s="2" customFormat="1">
      <c r="A165" s="40"/>
      <c r="B165" s="41"/>
      <c r="C165" s="42"/>
      <c r="D165" s="219" t="s">
        <v>159</v>
      </c>
      <c r="E165" s="42"/>
      <c r="F165" s="220" t="s">
        <v>1193</v>
      </c>
      <c r="G165" s="42"/>
      <c r="H165" s="42"/>
      <c r="I165" s="221"/>
      <c r="J165" s="42"/>
      <c r="K165" s="42"/>
      <c r="L165" s="46"/>
      <c r="M165" s="222"/>
      <c r="N165" s="223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159</v>
      </c>
      <c r="AU165" s="19" t="s">
        <v>79</v>
      </c>
    </row>
    <row r="166" s="2" customFormat="1" ht="16.5" customHeight="1">
      <c r="A166" s="40"/>
      <c r="B166" s="41"/>
      <c r="C166" s="206" t="s">
        <v>338</v>
      </c>
      <c r="D166" s="206" t="s">
        <v>153</v>
      </c>
      <c r="E166" s="207" t="s">
        <v>1194</v>
      </c>
      <c r="F166" s="208" t="s">
        <v>1195</v>
      </c>
      <c r="G166" s="209" t="s">
        <v>310</v>
      </c>
      <c r="H166" s="210">
        <v>30</v>
      </c>
      <c r="I166" s="211"/>
      <c r="J166" s="212">
        <f>ROUND(I166*H166,2)</f>
        <v>0</v>
      </c>
      <c r="K166" s="208" t="s">
        <v>19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158</v>
      </c>
      <c r="AT166" s="217" t="s">
        <v>153</v>
      </c>
      <c r="AU166" s="217" t="s">
        <v>79</v>
      </c>
      <c r="AY166" s="19" t="s">
        <v>150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158</v>
      </c>
      <c r="BM166" s="217" t="s">
        <v>1196</v>
      </c>
    </row>
    <row r="167" s="2" customFormat="1" ht="37.8" customHeight="1">
      <c r="A167" s="40"/>
      <c r="B167" s="41"/>
      <c r="C167" s="206" t="s">
        <v>215</v>
      </c>
      <c r="D167" s="206" t="s">
        <v>153</v>
      </c>
      <c r="E167" s="207" t="s">
        <v>1197</v>
      </c>
      <c r="F167" s="208" t="s">
        <v>1198</v>
      </c>
      <c r="G167" s="209" t="s">
        <v>310</v>
      </c>
      <c r="H167" s="210">
        <v>200</v>
      </c>
      <c r="I167" s="211"/>
      <c r="J167" s="212">
        <f>ROUND(I167*H167,2)</f>
        <v>0</v>
      </c>
      <c r="K167" s="208" t="s">
        <v>157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0.0050499999999999998</v>
      </c>
      <c r="R167" s="215">
        <f>Q167*H167</f>
        <v>1.01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158</v>
      </c>
      <c r="AT167" s="217" t="s">
        <v>153</v>
      </c>
      <c r="AU167" s="217" t="s">
        <v>79</v>
      </c>
      <c r="AY167" s="19" t="s">
        <v>150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158</v>
      </c>
      <c r="BM167" s="217" t="s">
        <v>1199</v>
      </c>
    </row>
    <row r="168" s="2" customFormat="1">
      <c r="A168" s="40"/>
      <c r="B168" s="41"/>
      <c r="C168" s="42"/>
      <c r="D168" s="219" t="s">
        <v>159</v>
      </c>
      <c r="E168" s="42"/>
      <c r="F168" s="220" t="s">
        <v>1200</v>
      </c>
      <c r="G168" s="42"/>
      <c r="H168" s="42"/>
      <c r="I168" s="221"/>
      <c r="J168" s="42"/>
      <c r="K168" s="42"/>
      <c r="L168" s="46"/>
      <c r="M168" s="222"/>
      <c r="N168" s="223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159</v>
      </c>
      <c r="AU168" s="19" t="s">
        <v>79</v>
      </c>
    </row>
    <row r="169" s="2" customFormat="1" ht="24.15" customHeight="1">
      <c r="A169" s="40"/>
      <c r="B169" s="41"/>
      <c r="C169" s="228" t="s">
        <v>346</v>
      </c>
      <c r="D169" s="228" t="s">
        <v>254</v>
      </c>
      <c r="E169" s="229" t="s">
        <v>1201</v>
      </c>
      <c r="F169" s="230" t="s">
        <v>1202</v>
      </c>
      <c r="G169" s="231" t="s">
        <v>310</v>
      </c>
      <c r="H169" s="232">
        <v>200</v>
      </c>
      <c r="I169" s="233"/>
      <c r="J169" s="234">
        <f>ROUND(I169*H169,2)</f>
        <v>0</v>
      </c>
      <c r="K169" s="230" t="s">
        <v>157</v>
      </c>
      <c r="L169" s="235"/>
      <c r="M169" s="236" t="s">
        <v>19</v>
      </c>
      <c r="N169" s="237" t="s">
        <v>40</v>
      </c>
      <c r="O169" s="86"/>
      <c r="P169" s="215">
        <f>O169*H169</f>
        <v>0</v>
      </c>
      <c r="Q169" s="215">
        <v>0.056500000000000002</v>
      </c>
      <c r="R169" s="215">
        <f>Q169*H169</f>
        <v>11.300000000000001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171</v>
      </c>
      <c r="AT169" s="217" t="s">
        <v>254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1203</v>
      </c>
    </row>
    <row r="170" s="2" customFormat="1" ht="44.25" customHeight="1">
      <c r="A170" s="40"/>
      <c r="B170" s="41"/>
      <c r="C170" s="206" t="s">
        <v>219</v>
      </c>
      <c r="D170" s="206" t="s">
        <v>153</v>
      </c>
      <c r="E170" s="207" t="s">
        <v>1204</v>
      </c>
      <c r="F170" s="208" t="s">
        <v>1205</v>
      </c>
      <c r="G170" s="209" t="s">
        <v>252</v>
      </c>
      <c r="H170" s="210">
        <v>9</v>
      </c>
      <c r="I170" s="211"/>
      <c r="J170" s="212">
        <f>ROUND(I170*H170,2)</f>
        <v>0</v>
      </c>
      <c r="K170" s="208" t="s">
        <v>157</v>
      </c>
      <c r="L170" s="46"/>
      <c r="M170" s="213" t="s">
        <v>19</v>
      </c>
      <c r="N170" s="214" t="s">
        <v>40</v>
      </c>
      <c r="O170" s="86"/>
      <c r="P170" s="215">
        <f>O170*H170</f>
        <v>0</v>
      </c>
      <c r="Q170" s="215">
        <v>0.00167</v>
      </c>
      <c r="R170" s="215">
        <f>Q170*H170</f>
        <v>0.01503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158</v>
      </c>
      <c r="AT170" s="217" t="s">
        <v>153</v>
      </c>
      <c r="AU170" s="217" t="s">
        <v>79</v>
      </c>
      <c r="AY170" s="19" t="s">
        <v>150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77</v>
      </c>
      <c r="BK170" s="218">
        <f>ROUND(I170*H170,2)</f>
        <v>0</v>
      </c>
      <c r="BL170" s="19" t="s">
        <v>158</v>
      </c>
      <c r="BM170" s="217" t="s">
        <v>1206</v>
      </c>
    </row>
    <row r="171" s="2" customFormat="1">
      <c r="A171" s="40"/>
      <c r="B171" s="41"/>
      <c r="C171" s="42"/>
      <c r="D171" s="219" t="s">
        <v>159</v>
      </c>
      <c r="E171" s="42"/>
      <c r="F171" s="220" t="s">
        <v>1207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159</v>
      </c>
      <c r="AU171" s="19" t="s">
        <v>79</v>
      </c>
    </row>
    <row r="172" s="13" customFormat="1">
      <c r="A172" s="13"/>
      <c r="B172" s="242"/>
      <c r="C172" s="243"/>
      <c r="D172" s="244" t="s">
        <v>593</v>
      </c>
      <c r="E172" s="245" t="s">
        <v>19</v>
      </c>
      <c r="F172" s="246" t="s">
        <v>1208</v>
      </c>
      <c r="G172" s="243"/>
      <c r="H172" s="247">
        <v>2</v>
      </c>
      <c r="I172" s="248"/>
      <c r="J172" s="243"/>
      <c r="K172" s="243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593</v>
      </c>
      <c r="AU172" s="253" t="s">
        <v>79</v>
      </c>
      <c r="AV172" s="13" t="s">
        <v>79</v>
      </c>
      <c r="AW172" s="13" t="s">
        <v>31</v>
      </c>
      <c r="AX172" s="13" t="s">
        <v>69</v>
      </c>
      <c r="AY172" s="253" t="s">
        <v>150</v>
      </c>
    </row>
    <row r="173" s="13" customFormat="1">
      <c r="A173" s="13"/>
      <c r="B173" s="242"/>
      <c r="C173" s="243"/>
      <c r="D173" s="244" t="s">
        <v>593</v>
      </c>
      <c r="E173" s="245" t="s">
        <v>19</v>
      </c>
      <c r="F173" s="246" t="s">
        <v>1209</v>
      </c>
      <c r="G173" s="243"/>
      <c r="H173" s="247">
        <v>3</v>
      </c>
      <c r="I173" s="248"/>
      <c r="J173" s="243"/>
      <c r="K173" s="243"/>
      <c r="L173" s="249"/>
      <c r="M173" s="250"/>
      <c r="N173" s="251"/>
      <c r="O173" s="251"/>
      <c r="P173" s="251"/>
      <c r="Q173" s="251"/>
      <c r="R173" s="251"/>
      <c r="S173" s="251"/>
      <c r="T173" s="25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3" t="s">
        <v>593</v>
      </c>
      <c r="AU173" s="253" t="s">
        <v>79</v>
      </c>
      <c r="AV173" s="13" t="s">
        <v>79</v>
      </c>
      <c r="AW173" s="13" t="s">
        <v>31</v>
      </c>
      <c r="AX173" s="13" t="s">
        <v>69</v>
      </c>
      <c r="AY173" s="253" t="s">
        <v>150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1210</v>
      </c>
      <c r="G174" s="243"/>
      <c r="H174" s="247">
        <v>3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1211</v>
      </c>
      <c r="G175" s="243"/>
      <c r="H175" s="247">
        <v>1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9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2" customFormat="1" ht="24.15" customHeight="1">
      <c r="A177" s="40"/>
      <c r="B177" s="41"/>
      <c r="C177" s="228" t="s">
        <v>355</v>
      </c>
      <c r="D177" s="228" t="s">
        <v>254</v>
      </c>
      <c r="E177" s="229" t="s">
        <v>1212</v>
      </c>
      <c r="F177" s="230" t="s">
        <v>1213</v>
      </c>
      <c r="G177" s="231" t="s">
        <v>252</v>
      </c>
      <c r="H177" s="232">
        <v>3</v>
      </c>
      <c r="I177" s="233"/>
      <c r="J177" s="234">
        <f>ROUND(I177*H177,2)</f>
        <v>0</v>
      </c>
      <c r="K177" s="230" t="s">
        <v>157</v>
      </c>
      <c r="L177" s="235"/>
      <c r="M177" s="236" t="s">
        <v>19</v>
      </c>
      <c r="N177" s="237" t="s">
        <v>40</v>
      </c>
      <c r="O177" s="86"/>
      <c r="P177" s="215">
        <f>O177*H177</f>
        <v>0</v>
      </c>
      <c r="Q177" s="215">
        <v>0.012</v>
      </c>
      <c r="R177" s="215">
        <f>Q177*H177</f>
        <v>0.036000000000000004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171</v>
      </c>
      <c r="AT177" s="217" t="s">
        <v>254</v>
      </c>
      <c r="AU177" s="217" t="s">
        <v>79</v>
      </c>
      <c r="AY177" s="19" t="s">
        <v>150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77</v>
      </c>
      <c r="BK177" s="218">
        <f>ROUND(I177*H177,2)</f>
        <v>0</v>
      </c>
      <c r="BL177" s="19" t="s">
        <v>158</v>
      </c>
      <c r="BM177" s="217" t="s">
        <v>1214</v>
      </c>
    </row>
    <row r="178" s="2" customFormat="1" ht="24.15" customHeight="1">
      <c r="A178" s="40"/>
      <c r="B178" s="41"/>
      <c r="C178" s="228" t="s">
        <v>224</v>
      </c>
      <c r="D178" s="228" t="s">
        <v>254</v>
      </c>
      <c r="E178" s="229" t="s">
        <v>1215</v>
      </c>
      <c r="F178" s="230" t="s">
        <v>1216</v>
      </c>
      <c r="G178" s="231" t="s">
        <v>310</v>
      </c>
      <c r="H178" s="232">
        <v>2.2999999999999998</v>
      </c>
      <c r="I178" s="233"/>
      <c r="J178" s="234">
        <f>ROUND(I178*H178,2)</f>
        <v>0</v>
      </c>
      <c r="K178" s="230" t="s">
        <v>157</v>
      </c>
      <c r="L178" s="235"/>
      <c r="M178" s="236" t="s">
        <v>19</v>
      </c>
      <c r="N178" s="237" t="s">
        <v>40</v>
      </c>
      <c r="O178" s="86"/>
      <c r="P178" s="215">
        <f>O178*H178</f>
        <v>0</v>
      </c>
      <c r="Q178" s="215">
        <v>0.0177</v>
      </c>
      <c r="R178" s="215">
        <f>Q178*H178</f>
        <v>0.040709999999999996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171</v>
      </c>
      <c r="AT178" s="217" t="s">
        <v>254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1217</v>
      </c>
    </row>
    <row r="179" s="2" customFormat="1" ht="33" customHeight="1">
      <c r="A179" s="40"/>
      <c r="B179" s="41"/>
      <c r="C179" s="228" t="s">
        <v>363</v>
      </c>
      <c r="D179" s="228" t="s">
        <v>254</v>
      </c>
      <c r="E179" s="229" t="s">
        <v>1218</v>
      </c>
      <c r="F179" s="230" t="s">
        <v>1219</v>
      </c>
      <c r="G179" s="231" t="s">
        <v>252</v>
      </c>
      <c r="H179" s="232">
        <v>2</v>
      </c>
      <c r="I179" s="233"/>
      <c r="J179" s="234">
        <f>ROUND(I179*H179,2)</f>
        <v>0</v>
      </c>
      <c r="K179" s="230" t="s">
        <v>157</v>
      </c>
      <c r="L179" s="235"/>
      <c r="M179" s="236" t="s">
        <v>19</v>
      </c>
      <c r="N179" s="237" t="s">
        <v>40</v>
      </c>
      <c r="O179" s="86"/>
      <c r="P179" s="215">
        <f>O179*H179</f>
        <v>0</v>
      </c>
      <c r="Q179" s="215">
        <v>0.0068999999999999999</v>
      </c>
      <c r="R179" s="215">
        <f>Q179*H179</f>
        <v>0.0138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171</v>
      </c>
      <c r="AT179" s="217" t="s">
        <v>254</v>
      </c>
      <c r="AU179" s="217" t="s">
        <v>79</v>
      </c>
      <c r="AY179" s="19" t="s">
        <v>150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77</v>
      </c>
      <c r="BK179" s="218">
        <f>ROUND(I179*H179,2)</f>
        <v>0</v>
      </c>
      <c r="BL179" s="19" t="s">
        <v>158</v>
      </c>
      <c r="BM179" s="217" t="s">
        <v>1220</v>
      </c>
    </row>
    <row r="180" s="2" customFormat="1" ht="16.5" customHeight="1">
      <c r="A180" s="40"/>
      <c r="B180" s="41"/>
      <c r="C180" s="228" t="s">
        <v>230</v>
      </c>
      <c r="D180" s="228" t="s">
        <v>254</v>
      </c>
      <c r="E180" s="229" t="s">
        <v>1221</v>
      </c>
      <c r="F180" s="230" t="s">
        <v>1222</v>
      </c>
      <c r="G180" s="231" t="s">
        <v>252</v>
      </c>
      <c r="H180" s="232">
        <v>3</v>
      </c>
      <c r="I180" s="233"/>
      <c r="J180" s="234">
        <f>ROUND(I180*H180,2)</f>
        <v>0</v>
      </c>
      <c r="K180" s="230" t="s">
        <v>157</v>
      </c>
      <c r="L180" s="235"/>
      <c r="M180" s="236" t="s">
        <v>19</v>
      </c>
      <c r="N180" s="237" t="s">
        <v>40</v>
      </c>
      <c r="O180" s="86"/>
      <c r="P180" s="215">
        <f>O180*H180</f>
        <v>0</v>
      </c>
      <c r="Q180" s="215">
        <v>0.0141</v>
      </c>
      <c r="R180" s="215">
        <f>Q180*H180</f>
        <v>0.042299999999999997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171</v>
      </c>
      <c r="AT180" s="217" t="s">
        <v>254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1223</v>
      </c>
    </row>
    <row r="181" s="2" customFormat="1" ht="24.15" customHeight="1">
      <c r="A181" s="40"/>
      <c r="B181" s="41"/>
      <c r="C181" s="228" t="s">
        <v>372</v>
      </c>
      <c r="D181" s="228" t="s">
        <v>254</v>
      </c>
      <c r="E181" s="229" t="s">
        <v>1224</v>
      </c>
      <c r="F181" s="230" t="s">
        <v>1225</v>
      </c>
      <c r="G181" s="231" t="s">
        <v>310</v>
      </c>
      <c r="H181" s="232">
        <v>18</v>
      </c>
      <c r="I181" s="233"/>
      <c r="J181" s="234">
        <f>ROUND(I181*H181,2)</f>
        <v>0</v>
      </c>
      <c r="K181" s="230" t="s">
        <v>19</v>
      </c>
      <c r="L181" s="235"/>
      <c r="M181" s="236" t="s">
        <v>19</v>
      </c>
      <c r="N181" s="237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171</v>
      </c>
      <c r="AT181" s="217" t="s">
        <v>254</v>
      </c>
      <c r="AU181" s="217" t="s">
        <v>79</v>
      </c>
      <c r="AY181" s="19" t="s">
        <v>150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158</v>
      </c>
      <c r="BM181" s="217" t="s">
        <v>1226</v>
      </c>
    </row>
    <row r="182" s="2" customFormat="1" ht="44.25" customHeight="1">
      <c r="A182" s="40"/>
      <c r="B182" s="41"/>
      <c r="C182" s="206" t="s">
        <v>307</v>
      </c>
      <c r="D182" s="206" t="s">
        <v>153</v>
      </c>
      <c r="E182" s="207" t="s">
        <v>1227</v>
      </c>
      <c r="F182" s="208" t="s">
        <v>1228</v>
      </c>
      <c r="G182" s="209" t="s">
        <v>252</v>
      </c>
      <c r="H182" s="210">
        <v>20</v>
      </c>
      <c r="I182" s="211"/>
      <c r="J182" s="212">
        <f>ROUND(I182*H182,2)</f>
        <v>0</v>
      </c>
      <c r="K182" s="208" t="s">
        <v>157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0.0050499999999999998</v>
      </c>
      <c r="R182" s="215">
        <f>Q182*H182</f>
        <v>0.10099999999999999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158</v>
      </c>
      <c r="AT182" s="217" t="s">
        <v>153</v>
      </c>
      <c r="AU182" s="217" t="s">
        <v>79</v>
      </c>
      <c r="AY182" s="19" t="s">
        <v>150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158</v>
      </c>
      <c r="BM182" s="217" t="s">
        <v>1229</v>
      </c>
    </row>
    <row r="183" s="2" customFormat="1">
      <c r="A183" s="40"/>
      <c r="B183" s="41"/>
      <c r="C183" s="42"/>
      <c r="D183" s="219" t="s">
        <v>159</v>
      </c>
      <c r="E183" s="42"/>
      <c r="F183" s="220" t="s">
        <v>1230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159</v>
      </c>
      <c r="AU183" s="19" t="s">
        <v>79</v>
      </c>
    </row>
    <row r="184" s="13" customFormat="1">
      <c r="A184" s="13"/>
      <c r="B184" s="242"/>
      <c r="C184" s="243"/>
      <c r="D184" s="244" t="s">
        <v>593</v>
      </c>
      <c r="E184" s="245" t="s">
        <v>19</v>
      </c>
      <c r="F184" s="246" t="s">
        <v>1231</v>
      </c>
      <c r="G184" s="243"/>
      <c r="H184" s="247">
        <v>4</v>
      </c>
      <c r="I184" s="248"/>
      <c r="J184" s="243"/>
      <c r="K184" s="243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593</v>
      </c>
      <c r="AU184" s="253" t="s">
        <v>79</v>
      </c>
      <c r="AV184" s="13" t="s">
        <v>79</v>
      </c>
      <c r="AW184" s="13" t="s">
        <v>31</v>
      </c>
      <c r="AX184" s="13" t="s">
        <v>69</v>
      </c>
      <c r="AY184" s="253" t="s">
        <v>150</v>
      </c>
    </row>
    <row r="185" s="13" customFormat="1">
      <c r="A185" s="13"/>
      <c r="B185" s="242"/>
      <c r="C185" s="243"/>
      <c r="D185" s="244" t="s">
        <v>593</v>
      </c>
      <c r="E185" s="245" t="s">
        <v>19</v>
      </c>
      <c r="F185" s="246" t="s">
        <v>1232</v>
      </c>
      <c r="G185" s="243"/>
      <c r="H185" s="247">
        <v>4</v>
      </c>
      <c r="I185" s="248"/>
      <c r="J185" s="243"/>
      <c r="K185" s="243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593</v>
      </c>
      <c r="AU185" s="253" t="s">
        <v>79</v>
      </c>
      <c r="AV185" s="13" t="s">
        <v>79</v>
      </c>
      <c r="AW185" s="13" t="s">
        <v>31</v>
      </c>
      <c r="AX185" s="13" t="s">
        <v>69</v>
      </c>
      <c r="AY185" s="253" t="s">
        <v>150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1233</v>
      </c>
      <c r="G186" s="243"/>
      <c r="H186" s="247">
        <v>4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3" customFormat="1">
      <c r="A187" s="13"/>
      <c r="B187" s="242"/>
      <c r="C187" s="243"/>
      <c r="D187" s="244" t="s">
        <v>593</v>
      </c>
      <c r="E187" s="245" t="s">
        <v>19</v>
      </c>
      <c r="F187" s="246" t="s">
        <v>1234</v>
      </c>
      <c r="G187" s="243"/>
      <c r="H187" s="247">
        <v>2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593</v>
      </c>
      <c r="AU187" s="253" t="s">
        <v>79</v>
      </c>
      <c r="AV187" s="13" t="s">
        <v>79</v>
      </c>
      <c r="AW187" s="13" t="s">
        <v>31</v>
      </c>
      <c r="AX187" s="13" t="s">
        <v>69</v>
      </c>
      <c r="AY187" s="253" t="s">
        <v>150</v>
      </c>
    </row>
    <row r="188" s="13" customFormat="1">
      <c r="A188" s="13"/>
      <c r="B188" s="242"/>
      <c r="C188" s="243"/>
      <c r="D188" s="244" t="s">
        <v>593</v>
      </c>
      <c r="E188" s="245" t="s">
        <v>19</v>
      </c>
      <c r="F188" s="246" t="s">
        <v>1235</v>
      </c>
      <c r="G188" s="243"/>
      <c r="H188" s="247">
        <v>1</v>
      </c>
      <c r="I188" s="248"/>
      <c r="J188" s="243"/>
      <c r="K188" s="243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593</v>
      </c>
      <c r="AU188" s="253" t="s">
        <v>79</v>
      </c>
      <c r="AV188" s="13" t="s">
        <v>79</v>
      </c>
      <c r="AW188" s="13" t="s">
        <v>31</v>
      </c>
      <c r="AX188" s="13" t="s">
        <v>69</v>
      </c>
      <c r="AY188" s="253" t="s">
        <v>150</v>
      </c>
    </row>
    <row r="189" s="13" customFormat="1">
      <c r="A189" s="13"/>
      <c r="B189" s="242"/>
      <c r="C189" s="243"/>
      <c r="D189" s="244" t="s">
        <v>593</v>
      </c>
      <c r="E189" s="245" t="s">
        <v>19</v>
      </c>
      <c r="F189" s="246" t="s">
        <v>1236</v>
      </c>
      <c r="G189" s="243"/>
      <c r="H189" s="247">
        <v>5</v>
      </c>
      <c r="I189" s="248"/>
      <c r="J189" s="243"/>
      <c r="K189" s="243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593</v>
      </c>
      <c r="AU189" s="253" t="s">
        <v>79</v>
      </c>
      <c r="AV189" s="13" t="s">
        <v>79</v>
      </c>
      <c r="AW189" s="13" t="s">
        <v>31</v>
      </c>
      <c r="AX189" s="13" t="s">
        <v>69</v>
      </c>
      <c r="AY189" s="253" t="s">
        <v>150</v>
      </c>
    </row>
    <row r="190" s="14" customFormat="1">
      <c r="A190" s="14"/>
      <c r="B190" s="254"/>
      <c r="C190" s="255"/>
      <c r="D190" s="244" t="s">
        <v>593</v>
      </c>
      <c r="E190" s="256" t="s">
        <v>19</v>
      </c>
      <c r="F190" s="257" t="s">
        <v>595</v>
      </c>
      <c r="G190" s="255"/>
      <c r="H190" s="258">
        <v>20</v>
      </c>
      <c r="I190" s="259"/>
      <c r="J190" s="255"/>
      <c r="K190" s="255"/>
      <c r="L190" s="260"/>
      <c r="M190" s="261"/>
      <c r="N190" s="262"/>
      <c r="O190" s="262"/>
      <c r="P190" s="262"/>
      <c r="Q190" s="262"/>
      <c r="R190" s="262"/>
      <c r="S190" s="262"/>
      <c r="T190" s="26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4" t="s">
        <v>593</v>
      </c>
      <c r="AU190" s="264" t="s">
        <v>79</v>
      </c>
      <c r="AV190" s="14" t="s">
        <v>158</v>
      </c>
      <c r="AW190" s="14" t="s">
        <v>31</v>
      </c>
      <c r="AX190" s="14" t="s">
        <v>77</v>
      </c>
      <c r="AY190" s="264" t="s">
        <v>150</v>
      </c>
    </row>
    <row r="191" s="2" customFormat="1" ht="24.15" customHeight="1">
      <c r="A191" s="40"/>
      <c r="B191" s="41"/>
      <c r="C191" s="228" t="s">
        <v>382</v>
      </c>
      <c r="D191" s="228" t="s">
        <v>254</v>
      </c>
      <c r="E191" s="229" t="s">
        <v>1237</v>
      </c>
      <c r="F191" s="230" t="s">
        <v>1238</v>
      </c>
      <c r="G191" s="231" t="s">
        <v>252</v>
      </c>
      <c r="H191" s="232">
        <v>2</v>
      </c>
      <c r="I191" s="233"/>
      <c r="J191" s="234">
        <f>ROUND(I191*H191,2)</f>
        <v>0</v>
      </c>
      <c r="K191" s="230" t="s">
        <v>157</v>
      </c>
      <c r="L191" s="235"/>
      <c r="M191" s="236" t="s">
        <v>19</v>
      </c>
      <c r="N191" s="237" t="s">
        <v>40</v>
      </c>
      <c r="O191" s="86"/>
      <c r="P191" s="215">
        <f>O191*H191</f>
        <v>0</v>
      </c>
      <c r="Q191" s="215">
        <v>0.029999999999999999</v>
      </c>
      <c r="R191" s="215">
        <f>Q191*H191</f>
        <v>0.059999999999999998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171</v>
      </c>
      <c r="AT191" s="217" t="s">
        <v>254</v>
      </c>
      <c r="AU191" s="217" t="s">
        <v>79</v>
      </c>
      <c r="AY191" s="19" t="s">
        <v>150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77</v>
      </c>
      <c r="BK191" s="218">
        <f>ROUND(I191*H191,2)</f>
        <v>0</v>
      </c>
      <c r="BL191" s="19" t="s">
        <v>158</v>
      </c>
      <c r="BM191" s="217" t="s">
        <v>1239</v>
      </c>
    </row>
    <row r="192" s="2" customFormat="1" ht="24.15" customHeight="1">
      <c r="A192" s="40"/>
      <c r="B192" s="41"/>
      <c r="C192" s="228" t="s">
        <v>311</v>
      </c>
      <c r="D192" s="228" t="s">
        <v>254</v>
      </c>
      <c r="E192" s="229" t="s">
        <v>1240</v>
      </c>
      <c r="F192" s="230" t="s">
        <v>1241</v>
      </c>
      <c r="G192" s="231" t="s">
        <v>252</v>
      </c>
      <c r="H192" s="232">
        <v>1</v>
      </c>
      <c r="I192" s="233"/>
      <c r="J192" s="234">
        <f>ROUND(I192*H192,2)</f>
        <v>0</v>
      </c>
      <c r="K192" s="230" t="s">
        <v>157</v>
      </c>
      <c r="L192" s="235"/>
      <c r="M192" s="236" t="s">
        <v>19</v>
      </c>
      <c r="N192" s="237" t="s">
        <v>40</v>
      </c>
      <c r="O192" s="86"/>
      <c r="P192" s="215">
        <f>O192*H192</f>
        <v>0</v>
      </c>
      <c r="Q192" s="215">
        <v>0.015800000000000002</v>
      </c>
      <c r="R192" s="215">
        <f>Q192*H192</f>
        <v>0.015800000000000002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171</v>
      </c>
      <c r="AT192" s="217" t="s">
        <v>254</v>
      </c>
      <c r="AU192" s="217" t="s">
        <v>79</v>
      </c>
      <c r="AY192" s="19" t="s">
        <v>150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158</v>
      </c>
      <c r="BM192" s="217" t="s">
        <v>1242</v>
      </c>
    </row>
    <row r="193" s="2" customFormat="1" ht="33" customHeight="1">
      <c r="A193" s="40"/>
      <c r="B193" s="41"/>
      <c r="C193" s="228" t="s">
        <v>390</v>
      </c>
      <c r="D193" s="228" t="s">
        <v>254</v>
      </c>
      <c r="E193" s="229" t="s">
        <v>1243</v>
      </c>
      <c r="F193" s="230" t="s">
        <v>1244</v>
      </c>
      <c r="G193" s="231" t="s">
        <v>252</v>
      </c>
      <c r="H193" s="232">
        <v>4</v>
      </c>
      <c r="I193" s="233"/>
      <c r="J193" s="234">
        <f>ROUND(I193*H193,2)</f>
        <v>0</v>
      </c>
      <c r="K193" s="230" t="s">
        <v>157</v>
      </c>
      <c r="L193" s="235"/>
      <c r="M193" s="236" t="s">
        <v>19</v>
      </c>
      <c r="N193" s="237" t="s">
        <v>40</v>
      </c>
      <c r="O193" s="86"/>
      <c r="P193" s="215">
        <f>O193*H193</f>
        <v>0</v>
      </c>
      <c r="Q193" s="215">
        <v>0.032500000000000001</v>
      </c>
      <c r="R193" s="215">
        <f>Q193*H193</f>
        <v>0.13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171</v>
      </c>
      <c r="AT193" s="217" t="s">
        <v>254</v>
      </c>
      <c r="AU193" s="217" t="s">
        <v>79</v>
      </c>
      <c r="AY193" s="19" t="s">
        <v>150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77</v>
      </c>
      <c r="BK193" s="218">
        <f>ROUND(I193*H193,2)</f>
        <v>0</v>
      </c>
      <c r="BL193" s="19" t="s">
        <v>158</v>
      </c>
      <c r="BM193" s="217" t="s">
        <v>1245</v>
      </c>
    </row>
    <row r="194" s="2" customFormat="1" ht="24.15" customHeight="1">
      <c r="A194" s="40"/>
      <c r="B194" s="41"/>
      <c r="C194" s="228" t="s">
        <v>315</v>
      </c>
      <c r="D194" s="228" t="s">
        <v>254</v>
      </c>
      <c r="E194" s="229" t="s">
        <v>1246</v>
      </c>
      <c r="F194" s="230" t="s">
        <v>1247</v>
      </c>
      <c r="G194" s="231" t="s">
        <v>252</v>
      </c>
      <c r="H194" s="232">
        <v>4</v>
      </c>
      <c r="I194" s="233"/>
      <c r="J194" s="234">
        <f>ROUND(I194*H194,2)</f>
        <v>0</v>
      </c>
      <c r="K194" s="230" t="s">
        <v>157</v>
      </c>
      <c r="L194" s="235"/>
      <c r="M194" s="236" t="s">
        <v>19</v>
      </c>
      <c r="N194" s="237" t="s">
        <v>40</v>
      </c>
      <c r="O194" s="86"/>
      <c r="P194" s="215">
        <f>O194*H194</f>
        <v>0</v>
      </c>
      <c r="Q194" s="215">
        <v>0.034299999999999997</v>
      </c>
      <c r="R194" s="215">
        <f>Q194*H194</f>
        <v>0.13719999999999999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171</v>
      </c>
      <c r="AT194" s="217" t="s">
        <v>254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1248</v>
      </c>
    </row>
    <row r="195" s="2" customFormat="1" ht="24.15" customHeight="1">
      <c r="A195" s="40"/>
      <c r="B195" s="41"/>
      <c r="C195" s="228" t="s">
        <v>399</v>
      </c>
      <c r="D195" s="228" t="s">
        <v>254</v>
      </c>
      <c r="E195" s="229" t="s">
        <v>1249</v>
      </c>
      <c r="F195" s="230" t="s">
        <v>1250</v>
      </c>
      <c r="G195" s="231" t="s">
        <v>252</v>
      </c>
      <c r="H195" s="232">
        <v>4</v>
      </c>
      <c r="I195" s="233"/>
      <c r="J195" s="234">
        <f>ROUND(I195*H195,2)</f>
        <v>0</v>
      </c>
      <c r="K195" s="230" t="s">
        <v>157</v>
      </c>
      <c r="L195" s="235"/>
      <c r="M195" s="236" t="s">
        <v>19</v>
      </c>
      <c r="N195" s="237" t="s">
        <v>40</v>
      </c>
      <c r="O195" s="86"/>
      <c r="P195" s="215">
        <f>O195*H195</f>
        <v>0</v>
      </c>
      <c r="Q195" s="215">
        <v>0.0275</v>
      </c>
      <c r="R195" s="215">
        <f>Q195*H195</f>
        <v>0.11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171</v>
      </c>
      <c r="AT195" s="217" t="s">
        <v>254</v>
      </c>
      <c r="AU195" s="217" t="s">
        <v>79</v>
      </c>
      <c r="AY195" s="19" t="s">
        <v>150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158</v>
      </c>
      <c r="BM195" s="217" t="s">
        <v>1251</v>
      </c>
    </row>
    <row r="196" s="2" customFormat="1" ht="24.15" customHeight="1">
      <c r="A196" s="40"/>
      <c r="B196" s="41"/>
      <c r="C196" s="228" t="s">
        <v>320</v>
      </c>
      <c r="D196" s="228" t="s">
        <v>254</v>
      </c>
      <c r="E196" s="229" t="s">
        <v>1201</v>
      </c>
      <c r="F196" s="230" t="s">
        <v>1202</v>
      </c>
      <c r="G196" s="231" t="s">
        <v>310</v>
      </c>
      <c r="H196" s="232">
        <v>5</v>
      </c>
      <c r="I196" s="233"/>
      <c r="J196" s="234">
        <f>ROUND(I196*H196,2)</f>
        <v>0</v>
      </c>
      <c r="K196" s="230" t="s">
        <v>157</v>
      </c>
      <c r="L196" s="235"/>
      <c r="M196" s="236" t="s">
        <v>19</v>
      </c>
      <c r="N196" s="237" t="s">
        <v>40</v>
      </c>
      <c r="O196" s="86"/>
      <c r="P196" s="215">
        <f>O196*H196</f>
        <v>0</v>
      </c>
      <c r="Q196" s="215">
        <v>0.056500000000000002</v>
      </c>
      <c r="R196" s="215">
        <f>Q196*H196</f>
        <v>0.28250000000000003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171</v>
      </c>
      <c r="AT196" s="217" t="s">
        <v>254</v>
      </c>
      <c r="AU196" s="217" t="s">
        <v>79</v>
      </c>
      <c r="AY196" s="19" t="s">
        <v>150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158</v>
      </c>
      <c r="BM196" s="217" t="s">
        <v>1252</v>
      </c>
    </row>
    <row r="197" s="2" customFormat="1" ht="24.15" customHeight="1">
      <c r="A197" s="40"/>
      <c r="B197" s="41"/>
      <c r="C197" s="228" t="s">
        <v>408</v>
      </c>
      <c r="D197" s="228" t="s">
        <v>254</v>
      </c>
      <c r="E197" s="229" t="s">
        <v>1253</v>
      </c>
      <c r="F197" s="230" t="s">
        <v>1254</v>
      </c>
      <c r="G197" s="231" t="s">
        <v>310</v>
      </c>
      <c r="H197" s="232">
        <v>7</v>
      </c>
      <c r="I197" s="233"/>
      <c r="J197" s="234">
        <f>ROUND(I197*H197,2)</f>
        <v>0</v>
      </c>
      <c r="K197" s="230" t="s">
        <v>19</v>
      </c>
      <c r="L197" s="235"/>
      <c r="M197" s="236" t="s">
        <v>19</v>
      </c>
      <c r="N197" s="237" t="s">
        <v>40</v>
      </c>
      <c r="O197" s="86"/>
      <c r="P197" s="215">
        <f>O197*H197</f>
        <v>0</v>
      </c>
      <c r="Q197" s="215">
        <v>0</v>
      </c>
      <c r="R197" s="215">
        <f>Q197*H197</f>
        <v>0</v>
      </c>
      <c r="S197" s="215">
        <v>0</v>
      </c>
      <c r="T197" s="21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17" t="s">
        <v>171</v>
      </c>
      <c r="AT197" s="217" t="s">
        <v>254</v>
      </c>
      <c r="AU197" s="217" t="s">
        <v>79</v>
      </c>
      <c r="AY197" s="19" t="s">
        <v>150</v>
      </c>
      <c r="BE197" s="218">
        <f>IF(N197="základní",J197,0)</f>
        <v>0</v>
      </c>
      <c r="BF197" s="218">
        <f>IF(N197="snížená",J197,0)</f>
        <v>0</v>
      </c>
      <c r="BG197" s="218">
        <f>IF(N197="zákl. přenesená",J197,0)</f>
        <v>0</v>
      </c>
      <c r="BH197" s="218">
        <f>IF(N197="sníž. přenesená",J197,0)</f>
        <v>0</v>
      </c>
      <c r="BI197" s="218">
        <f>IF(N197="nulová",J197,0)</f>
        <v>0</v>
      </c>
      <c r="BJ197" s="19" t="s">
        <v>77</v>
      </c>
      <c r="BK197" s="218">
        <f>ROUND(I197*H197,2)</f>
        <v>0</v>
      </c>
      <c r="BL197" s="19" t="s">
        <v>158</v>
      </c>
      <c r="BM197" s="217" t="s">
        <v>1255</v>
      </c>
    </row>
    <row r="198" s="2" customFormat="1" ht="49.05" customHeight="1">
      <c r="A198" s="40"/>
      <c r="B198" s="41"/>
      <c r="C198" s="206" t="s">
        <v>323</v>
      </c>
      <c r="D198" s="206" t="s">
        <v>153</v>
      </c>
      <c r="E198" s="207" t="s">
        <v>1256</v>
      </c>
      <c r="F198" s="208" t="s">
        <v>1257</v>
      </c>
      <c r="G198" s="209" t="s">
        <v>252</v>
      </c>
      <c r="H198" s="210">
        <v>2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1258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1259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1260</v>
      </c>
      <c r="G200" s="243"/>
      <c r="H200" s="247">
        <v>2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2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2" customFormat="1" ht="33" customHeight="1">
      <c r="A202" s="40"/>
      <c r="B202" s="41"/>
      <c r="C202" s="228" t="s">
        <v>417</v>
      </c>
      <c r="D202" s="228" t="s">
        <v>254</v>
      </c>
      <c r="E202" s="229" t="s">
        <v>1261</v>
      </c>
      <c r="F202" s="230" t="s">
        <v>1262</v>
      </c>
      <c r="G202" s="231" t="s">
        <v>252</v>
      </c>
      <c r="H202" s="232">
        <v>2</v>
      </c>
      <c r="I202" s="233"/>
      <c r="J202" s="234">
        <f>ROUND(I202*H202,2)</f>
        <v>0</v>
      </c>
      <c r="K202" s="230" t="s">
        <v>157</v>
      </c>
      <c r="L202" s="235"/>
      <c r="M202" s="236" t="s">
        <v>19</v>
      </c>
      <c r="N202" s="237" t="s">
        <v>40</v>
      </c>
      <c r="O202" s="86"/>
      <c r="P202" s="215">
        <f>O202*H202</f>
        <v>0</v>
      </c>
      <c r="Q202" s="215">
        <v>0.037999999999999999</v>
      </c>
      <c r="R202" s="215">
        <f>Q202*H202</f>
        <v>0.075999999999999998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171</v>
      </c>
      <c r="AT202" s="217" t="s">
        <v>254</v>
      </c>
      <c r="AU202" s="217" t="s">
        <v>79</v>
      </c>
      <c r="AY202" s="19" t="s">
        <v>150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158</v>
      </c>
      <c r="BM202" s="217" t="s">
        <v>1263</v>
      </c>
    </row>
    <row r="203" s="2" customFormat="1" ht="44.25" customHeight="1">
      <c r="A203" s="40"/>
      <c r="B203" s="41"/>
      <c r="C203" s="206" t="s">
        <v>328</v>
      </c>
      <c r="D203" s="206" t="s">
        <v>153</v>
      </c>
      <c r="E203" s="207" t="s">
        <v>1264</v>
      </c>
      <c r="F203" s="208" t="s">
        <v>1265</v>
      </c>
      <c r="G203" s="209" t="s">
        <v>252</v>
      </c>
      <c r="H203" s="210">
        <v>2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0.0064999999999999997</v>
      </c>
      <c r="R203" s="215">
        <f>Q203*H203</f>
        <v>0.012999999999999999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158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1266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1267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13" customFormat="1">
      <c r="A205" s="13"/>
      <c r="B205" s="242"/>
      <c r="C205" s="243"/>
      <c r="D205" s="244" t="s">
        <v>593</v>
      </c>
      <c r="E205" s="245" t="s">
        <v>19</v>
      </c>
      <c r="F205" s="246" t="s">
        <v>1268</v>
      </c>
      <c r="G205" s="243"/>
      <c r="H205" s="247">
        <v>1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593</v>
      </c>
      <c r="AU205" s="253" t="s">
        <v>79</v>
      </c>
      <c r="AV205" s="13" t="s">
        <v>79</v>
      </c>
      <c r="AW205" s="13" t="s">
        <v>31</v>
      </c>
      <c r="AX205" s="13" t="s">
        <v>69</v>
      </c>
      <c r="AY205" s="253" t="s">
        <v>150</v>
      </c>
    </row>
    <row r="206" s="13" customFormat="1">
      <c r="A206" s="13"/>
      <c r="B206" s="242"/>
      <c r="C206" s="243"/>
      <c r="D206" s="244" t="s">
        <v>593</v>
      </c>
      <c r="E206" s="245" t="s">
        <v>19</v>
      </c>
      <c r="F206" s="246" t="s">
        <v>1269</v>
      </c>
      <c r="G206" s="243"/>
      <c r="H206" s="247">
        <v>1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593</v>
      </c>
      <c r="AU206" s="253" t="s">
        <v>79</v>
      </c>
      <c r="AV206" s="13" t="s">
        <v>79</v>
      </c>
      <c r="AW206" s="13" t="s">
        <v>31</v>
      </c>
      <c r="AX206" s="13" t="s">
        <v>69</v>
      </c>
      <c r="AY206" s="253" t="s">
        <v>150</v>
      </c>
    </row>
    <row r="207" s="14" customFormat="1">
      <c r="A207" s="14"/>
      <c r="B207" s="254"/>
      <c r="C207" s="255"/>
      <c r="D207" s="244" t="s">
        <v>593</v>
      </c>
      <c r="E207" s="256" t="s">
        <v>19</v>
      </c>
      <c r="F207" s="257" t="s">
        <v>595</v>
      </c>
      <c r="G207" s="255"/>
      <c r="H207" s="258">
        <v>2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593</v>
      </c>
      <c r="AU207" s="264" t="s">
        <v>79</v>
      </c>
      <c r="AV207" s="14" t="s">
        <v>158</v>
      </c>
      <c r="AW207" s="14" t="s">
        <v>31</v>
      </c>
      <c r="AX207" s="14" t="s">
        <v>77</v>
      </c>
      <c r="AY207" s="264" t="s">
        <v>150</v>
      </c>
    </row>
    <row r="208" s="2" customFormat="1" ht="33" customHeight="1">
      <c r="A208" s="40"/>
      <c r="B208" s="41"/>
      <c r="C208" s="228" t="s">
        <v>425</v>
      </c>
      <c r="D208" s="228" t="s">
        <v>254</v>
      </c>
      <c r="E208" s="229" t="s">
        <v>1270</v>
      </c>
      <c r="F208" s="230" t="s">
        <v>1271</v>
      </c>
      <c r="G208" s="231" t="s">
        <v>252</v>
      </c>
      <c r="H208" s="232">
        <v>1</v>
      </c>
      <c r="I208" s="233"/>
      <c r="J208" s="234">
        <f>ROUND(I208*H208,2)</f>
        <v>0</v>
      </c>
      <c r="K208" s="230" t="s">
        <v>157</v>
      </c>
      <c r="L208" s="235"/>
      <c r="M208" s="236" t="s">
        <v>19</v>
      </c>
      <c r="N208" s="237" t="s">
        <v>40</v>
      </c>
      <c r="O208" s="86"/>
      <c r="P208" s="215">
        <f>O208*H208</f>
        <v>0</v>
      </c>
      <c r="Q208" s="215">
        <v>0.067500000000000004</v>
      </c>
      <c r="R208" s="215">
        <f>Q208*H208</f>
        <v>0.067500000000000004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171</v>
      </c>
      <c r="AT208" s="217" t="s">
        <v>254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1272</v>
      </c>
    </row>
    <row r="209" s="2" customFormat="1" ht="33" customHeight="1">
      <c r="A209" s="40"/>
      <c r="B209" s="41"/>
      <c r="C209" s="228" t="s">
        <v>333</v>
      </c>
      <c r="D209" s="228" t="s">
        <v>254</v>
      </c>
      <c r="E209" s="229" t="s">
        <v>1273</v>
      </c>
      <c r="F209" s="230" t="s">
        <v>1274</v>
      </c>
      <c r="G209" s="231" t="s">
        <v>252</v>
      </c>
      <c r="H209" s="232">
        <v>1</v>
      </c>
      <c r="I209" s="233"/>
      <c r="J209" s="234">
        <f>ROUND(I209*H209,2)</f>
        <v>0</v>
      </c>
      <c r="K209" s="230" t="s">
        <v>157</v>
      </c>
      <c r="L209" s="235"/>
      <c r="M209" s="236" t="s">
        <v>19</v>
      </c>
      <c r="N209" s="237" t="s">
        <v>40</v>
      </c>
      <c r="O209" s="86"/>
      <c r="P209" s="215">
        <f>O209*H209</f>
        <v>0</v>
      </c>
      <c r="Q209" s="215">
        <v>0.088400000000000006</v>
      </c>
      <c r="R209" s="215">
        <f>Q209*H209</f>
        <v>0.088400000000000006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171</v>
      </c>
      <c r="AT209" s="217" t="s">
        <v>254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1275</v>
      </c>
    </row>
    <row r="210" s="2" customFormat="1" ht="37.8" customHeight="1">
      <c r="A210" s="40"/>
      <c r="B210" s="41"/>
      <c r="C210" s="206" t="s">
        <v>433</v>
      </c>
      <c r="D210" s="206" t="s">
        <v>153</v>
      </c>
      <c r="E210" s="207" t="s">
        <v>1276</v>
      </c>
      <c r="F210" s="208" t="s">
        <v>1277</v>
      </c>
      <c r="G210" s="209" t="s">
        <v>310</v>
      </c>
      <c r="H210" s="210">
        <v>4.5</v>
      </c>
      <c r="I210" s="211"/>
      <c r="J210" s="212">
        <f>ROUND(I210*H210,2)</f>
        <v>0</v>
      </c>
      <c r="K210" s="208" t="s">
        <v>157</v>
      </c>
      <c r="L210" s="46"/>
      <c r="M210" s="213" t="s">
        <v>19</v>
      </c>
      <c r="N210" s="214" t="s">
        <v>40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158</v>
      </c>
      <c r="AT210" s="217" t="s">
        <v>153</v>
      </c>
      <c r="AU210" s="217" t="s">
        <v>79</v>
      </c>
      <c r="AY210" s="19" t="s">
        <v>150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77</v>
      </c>
      <c r="BK210" s="218">
        <f>ROUND(I210*H210,2)</f>
        <v>0</v>
      </c>
      <c r="BL210" s="19" t="s">
        <v>158</v>
      </c>
      <c r="BM210" s="217" t="s">
        <v>1278</v>
      </c>
    </row>
    <row r="211" s="2" customFormat="1">
      <c r="A211" s="40"/>
      <c r="B211" s="41"/>
      <c r="C211" s="42"/>
      <c r="D211" s="219" t="s">
        <v>159</v>
      </c>
      <c r="E211" s="42"/>
      <c r="F211" s="220" t="s">
        <v>1279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159</v>
      </c>
      <c r="AU211" s="19" t="s">
        <v>79</v>
      </c>
    </row>
    <row r="212" s="13" customFormat="1">
      <c r="A212" s="13"/>
      <c r="B212" s="242"/>
      <c r="C212" s="243"/>
      <c r="D212" s="244" t="s">
        <v>593</v>
      </c>
      <c r="E212" s="245" t="s">
        <v>19</v>
      </c>
      <c r="F212" s="246" t="s">
        <v>1280</v>
      </c>
      <c r="G212" s="243"/>
      <c r="H212" s="247">
        <v>4.5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31</v>
      </c>
      <c r="AX212" s="13" t="s">
        <v>69</v>
      </c>
      <c r="AY212" s="253" t="s">
        <v>150</v>
      </c>
    </row>
    <row r="213" s="14" customFormat="1">
      <c r="A213" s="14"/>
      <c r="B213" s="254"/>
      <c r="C213" s="255"/>
      <c r="D213" s="244" t="s">
        <v>593</v>
      </c>
      <c r="E213" s="256" t="s">
        <v>19</v>
      </c>
      <c r="F213" s="257" t="s">
        <v>595</v>
      </c>
      <c r="G213" s="255"/>
      <c r="H213" s="258">
        <v>4.5</v>
      </c>
      <c r="I213" s="259"/>
      <c r="J213" s="255"/>
      <c r="K213" s="255"/>
      <c r="L213" s="260"/>
      <c r="M213" s="261"/>
      <c r="N213" s="262"/>
      <c r="O213" s="262"/>
      <c r="P213" s="262"/>
      <c r="Q213" s="262"/>
      <c r="R213" s="262"/>
      <c r="S213" s="262"/>
      <c r="T213" s="26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4" t="s">
        <v>593</v>
      </c>
      <c r="AU213" s="264" t="s">
        <v>79</v>
      </c>
      <c r="AV213" s="14" t="s">
        <v>158</v>
      </c>
      <c r="AW213" s="14" t="s">
        <v>31</v>
      </c>
      <c r="AX213" s="14" t="s">
        <v>77</v>
      </c>
      <c r="AY213" s="264" t="s">
        <v>150</v>
      </c>
    </row>
    <row r="214" s="2" customFormat="1" ht="16.5" customHeight="1">
      <c r="A214" s="40"/>
      <c r="B214" s="41"/>
      <c r="C214" s="228" t="s">
        <v>337</v>
      </c>
      <c r="D214" s="228" t="s">
        <v>254</v>
      </c>
      <c r="E214" s="229" t="s">
        <v>1281</v>
      </c>
      <c r="F214" s="230" t="s">
        <v>1282</v>
      </c>
      <c r="G214" s="231" t="s">
        <v>310</v>
      </c>
      <c r="H214" s="232">
        <v>4.5</v>
      </c>
      <c r="I214" s="233"/>
      <c r="J214" s="234">
        <f>ROUND(I214*H214,2)</f>
        <v>0</v>
      </c>
      <c r="K214" s="230" t="s">
        <v>19</v>
      </c>
      <c r="L214" s="235"/>
      <c r="M214" s="236" t="s">
        <v>19</v>
      </c>
      <c r="N214" s="237" t="s">
        <v>40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171</v>
      </c>
      <c r="AT214" s="217" t="s">
        <v>254</v>
      </c>
      <c r="AU214" s="217" t="s">
        <v>79</v>
      </c>
      <c r="AY214" s="19" t="s">
        <v>150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77</v>
      </c>
      <c r="BK214" s="218">
        <f>ROUND(I214*H214,2)</f>
        <v>0</v>
      </c>
      <c r="BL214" s="19" t="s">
        <v>158</v>
      </c>
      <c r="BM214" s="217" t="s">
        <v>1283</v>
      </c>
    </row>
    <row r="215" s="2" customFormat="1" ht="49.05" customHeight="1">
      <c r="A215" s="40"/>
      <c r="B215" s="41"/>
      <c r="C215" s="206" t="s">
        <v>442</v>
      </c>
      <c r="D215" s="206" t="s">
        <v>153</v>
      </c>
      <c r="E215" s="207" t="s">
        <v>1284</v>
      </c>
      <c r="F215" s="208" t="s">
        <v>1285</v>
      </c>
      <c r="G215" s="209" t="s">
        <v>252</v>
      </c>
      <c r="H215" s="210">
        <v>3</v>
      </c>
      <c r="I215" s="211"/>
      <c r="J215" s="212">
        <f>ROUND(I215*H215,2)</f>
        <v>0</v>
      </c>
      <c r="K215" s="208" t="s">
        <v>157</v>
      </c>
      <c r="L215" s="46"/>
      <c r="M215" s="213" t="s">
        <v>19</v>
      </c>
      <c r="N215" s="214" t="s">
        <v>40</v>
      </c>
      <c r="O215" s="86"/>
      <c r="P215" s="215">
        <f>O215*H215</f>
        <v>0</v>
      </c>
      <c r="Q215" s="215">
        <v>0.0016199999999999999</v>
      </c>
      <c r="R215" s="215">
        <f>Q215*H215</f>
        <v>0.0048599999999999997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158</v>
      </c>
      <c r="AT215" s="217" t="s">
        <v>153</v>
      </c>
      <c r="AU215" s="217" t="s">
        <v>79</v>
      </c>
      <c r="AY215" s="19" t="s">
        <v>150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77</v>
      </c>
      <c r="BK215" s="218">
        <f>ROUND(I215*H215,2)</f>
        <v>0</v>
      </c>
      <c r="BL215" s="19" t="s">
        <v>158</v>
      </c>
      <c r="BM215" s="217" t="s">
        <v>1286</v>
      </c>
    </row>
    <row r="216" s="2" customFormat="1">
      <c r="A216" s="40"/>
      <c r="B216" s="41"/>
      <c r="C216" s="42"/>
      <c r="D216" s="219" t="s">
        <v>159</v>
      </c>
      <c r="E216" s="42"/>
      <c r="F216" s="220" t="s">
        <v>1287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159</v>
      </c>
      <c r="AU216" s="19" t="s">
        <v>79</v>
      </c>
    </row>
    <row r="217" s="2" customFormat="1" ht="16.5" customHeight="1">
      <c r="A217" s="40"/>
      <c r="B217" s="41"/>
      <c r="C217" s="228" t="s">
        <v>341</v>
      </c>
      <c r="D217" s="228" t="s">
        <v>254</v>
      </c>
      <c r="E217" s="229" t="s">
        <v>1288</v>
      </c>
      <c r="F217" s="230" t="s">
        <v>1289</v>
      </c>
      <c r="G217" s="231" t="s">
        <v>252</v>
      </c>
      <c r="H217" s="232">
        <v>3</v>
      </c>
      <c r="I217" s="233"/>
      <c r="J217" s="234">
        <f>ROUND(I217*H217,2)</f>
        <v>0</v>
      </c>
      <c r="K217" s="230" t="s">
        <v>19</v>
      </c>
      <c r="L217" s="235"/>
      <c r="M217" s="236" t="s">
        <v>19</v>
      </c>
      <c r="N217" s="237" t="s">
        <v>40</v>
      </c>
      <c r="O217" s="86"/>
      <c r="P217" s="215">
        <f>O217*H217</f>
        <v>0</v>
      </c>
      <c r="Q217" s="215">
        <v>0</v>
      </c>
      <c r="R217" s="215">
        <f>Q217*H217</f>
        <v>0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171</v>
      </c>
      <c r="AT217" s="217" t="s">
        <v>254</v>
      </c>
      <c r="AU217" s="217" t="s">
        <v>79</v>
      </c>
      <c r="AY217" s="19" t="s">
        <v>150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77</v>
      </c>
      <c r="BK217" s="218">
        <f>ROUND(I217*H217,2)</f>
        <v>0</v>
      </c>
      <c r="BL217" s="19" t="s">
        <v>158</v>
      </c>
      <c r="BM217" s="217" t="s">
        <v>1290</v>
      </c>
    </row>
    <row r="218" s="2" customFormat="1" ht="21.75" customHeight="1">
      <c r="A218" s="40"/>
      <c r="B218" s="41"/>
      <c r="C218" s="228" t="s">
        <v>450</v>
      </c>
      <c r="D218" s="228" t="s">
        <v>254</v>
      </c>
      <c r="E218" s="229" t="s">
        <v>1291</v>
      </c>
      <c r="F218" s="230" t="s">
        <v>1292</v>
      </c>
      <c r="G218" s="231" t="s">
        <v>252</v>
      </c>
      <c r="H218" s="232">
        <v>3</v>
      </c>
      <c r="I218" s="233"/>
      <c r="J218" s="234">
        <f>ROUND(I218*H218,2)</f>
        <v>0</v>
      </c>
      <c r="K218" s="230" t="s">
        <v>157</v>
      </c>
      <c r="L218" s="235"/>
      <c r="M218" s="236" t="s">
        <v>19</v>
      </c>
      <c r="N218" s="237" t="s">
        <v>40</v>
      </c>
      <c r="O218" s="86"/>
      <c r="P218" s="215">
        <f>O218*H218</f>
        <v>0</v>
      </c>
      <c r="Q218" s="215">
        <v>0.0035000000000000001</v>
      </c>
      <c r="R218" s="215">
        <f>Q218*H218</f>
        <v>0.010500000000000001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171</v>
      </c>
      <c r="AT218" s="217" t="s">
        <v>254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1293</v>
      </c>
    </row>
    <row r="219" s="2" customFormat="1" ht="24.15" customHeight="1">
      <c r="A219" s="40"/>
      <c r="B219" s="41"/>
      <c r="C219" s="206" t="s">
        <v>345</v>
      </c>
      <c r="D219" s="206" t="s">
        <v>153</v>
      </c>
      <c r="E219" s="207" t="s">
        <v>1294</v>
      </c>
      <c r="F219" s="208" t="s">
        <v>1295</v>
      </c>
      <c r="G219" s="209" t="s">
        <v>252</v>
      </c>
      <c r="H219" s="210">
        <v>3</v>
      </c>
      <c r="I219" s="211"/>
      <c r="J219" s="212">
        <f>ROUND(I219*H219,2)</f>
        <v>0</v>
      </c>
      <c r="K219" s="208" t="s">
        <v>157</v>
      </c>
      <c r="L219" s="46"/>
      <c r="M219" s="213" t="s">
        <v>19</v>
      </c>
      <c r="N219" s="214" t="s">
        <v>40</v>
      </c>
      <c r="O219" s="86"/>
      <c r="P219" s="215">
        <f>O219*H219</f>
        <v>0</v>
      </c>
      <c r="Q219" s="215">
        <v>0.0013600000000000001</v>
      </c>
      <c r="R219" s="215">
        <f>Q219*H219</f>
        <v>0.0040800000000000003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158</v>
      </c>
      <c r="AT219" s="217" t="s">
        <v>153</v>
      </c>
      <c r="AU219" s="217" t="s">
        <v>79</v>
      </c>
      <c r="AY219" s="19" t="s">
        <v>150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77</v>
      </c>
      <c r="BK219" s="218">
        <f>ROUND(I219*H219,2)</f>
        <v>0</v>
      </c>
      <c r="BL219" s="19" t="s">
        <v>158</v>
      </c>
      <c r="BM219" s="217" t="s">
        <v>1296</v>
      </c>
    </row>
    <row r="220" s="2" customFormat="1">
      <c r="A220" s="40"/>
      <c r="B220" s="41"/>
      <c r="C220" s="42"/>
      <c r="D220" s="219" t="s">
        <v>159</v>
      </c>
      <c r="E220" s="42"/>
      <c r="F220" s="220" t="s">
        <v>1297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159</v>
      </c>
      <c r="AU220" s="19" t="s">
        <v>79</v>
      </c>
    </row>
    <row r="221" s="2" customFormat="1" ht="24.15" customHeight="1">
      <c r="A221" s="40"/>
      <c r="B221" s="41"/>
      <c r="C221" s="228" t="s">
        <v>457</v>
      </c>
      <c r="D221" s="228" t="s">
        <v>254</v>
      </c>
      <c r="E221" s="229" t="s">
        <v>1298</v>
      </c>
      <c r="F221" s="230" t="s">
        <v>1299</v>
      </c>
      <c r="G221" s="231" t="s">
        <v>252</v>
      </c>
      <c r="H221" s="232">
        <v>3</v>
      </c>
      <c r="I221" s="233"/>
      <c r="J221" s="234">
        <f>ROUND(I221*H221,2)</f>
        <v>0</v>
      </c>
      <c r="K221" s="230" t="s">
        <v>157</v>
      </c>
      <c r="L221" s="235"/>
      <c r="M221" s="236" t="s">
        <v>19</v>
      </c>
      <c r="N221" s="237" t="s">
        <v>40</v>
      </c>
      <c r="O221" s="86"/>
      <c r="P221" s="215">
        <f>O221*H221</f>
        <v>0</v>
      </c>
      <c r="Q221" s="215">
        <v>0.042500000000000003</v>
      </c>
      <c r="R221" s="215">
        <f>Q221*H221</f>
        <v>0.1275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171</v>
      </c>
      <c r="AT221" s="217" t="s">
        <v>254</v>
      </c>
      <c r="AU221" s="217" t="s">
        <v>79</v>
      </c>
      <c r="AY221" s="19" t="s">
        <v>150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77</v>
      </c>
      <c r="BK221" s="218">
        <f>ROUND(I221*H221,2)</f>
        <v>0</v>
      </c>
      <c r="BL221" s="19" t="s">
        <v>158</v>
      </c>
      <c r="BM221" s="217" t="s">
        <v>1300</v>
      </c>
    </row>
    <row r="222" s="2" customFormat="1">
      <c r="A222" s="40"/>
      <c r="B222" s="41"/>
      <c r="C222" s="42"/>
      <c r="D222" s="244" t="s">
        <v>1183</v>
      </c>
      <c r="E222" s="42"/>
      <c r="F222" s="278" t="s">
        <v>1301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1183</v>
      </c>
      <c r="AU222" s="19" t="s">
        <v>79</v>
      </c>
    </row>
    <row r="223" s="2" customFormat="1" ht="49.05" customHeight="1">
      <c r="A223" s="40"/>
      <c r="B223" s="41"/>
      <c r="C223" s="206" t="s">
        <v>349</v>
      </c>
      <c r="D223" s="206" t="s">
        <v>153</v>
      </c>
      <c r="E223" s="207" t="s">
        <v>1302</v>
      </c>
      <c r="F223" s="208" t="s">
        <v>1303</v>
      </c>
      <c r="G223" s="209" t="s">
        <v>252</v>
      </c>
      <c r="H223" s="210">
        <v>2</v>
      </c>
      <c r="I223" s="211"/>
      <c r="J223" s="212">
        <f>ROUND(I223*H223,2)</f>
        <v>0</v>
      </c>
      <c r="K223" s="208" t="s">
        <v>157</v>
      </c>
      <c r="L223" s="46"/>
      <c r="M223" s="213" t="s">
        <v>19</v>
      </c>
      <c r="N223" s="214" t="s">
        <v>40</v>
      </c>
      <c r="O223" s="86"/>
      <c r="P223" s="215">
        <f>O223*H223</f>
        <v>0</v>
      </c>
      <c r="Q223" s="215">
        <v>0.0050800000000000003</v>
      </c>
      <c r="R223" s="215">
        <f>Q223*H223</f>
        <v>0.010160000000000001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158</v>
      </c>
      <c r="AT223" s="217" t="s">
        <v>153</v>
      </c>
      <c r="AU223" s="217" t="s">
        <v>79</v>
      </c>
      <c r="AY223" s="19" t="s">
        <v>150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77</v>
      </c>
      <c r="BK223" s="218">
        <f>ROUND(I223*H223,2)</f>
        <v>0</v>
      </c>
      <c r="BL223" s="19" t="s">
        <v>158</v>
      </c>
      <c r="BM223" s="217" t="s">
        <v>1304</v>
      </c>
    </row>
    <row r="224" s="2" customFormat="1">
      <c r="A224" s="40"/>
      <c r="B224" s="41"/>
      <c r="C224" s="42"/>
      <c r="D224" s="219" t="s">
        <v>159</v>
      </c>
      <c r="E224" s="42"/>
      <c r="F224" s="220" t="s">
        <v>1305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159</v>
      </c>
      <c r="AU224" s="19" t="s">
        <v>79</v>
      </c>
    </row>
    <row r="225" s="2" customFormat="1" ht="16.5" customHeight="1">
      <c r="A225" s="40"/>
      <c r="B225" s="41"/>
      <c r="C225" s="228" t="s">
        <v>463</v>
      </c>
      <c r="D225" s="228" t="s">
        <v>254</v>
      </c>
      <c r="E225" s="229" t="s">
        <v>1306</v>
      </c>
      <c r="F225" s="230" t="s">
        <v>1307</v>
      </c>
      <c r="G225" s="231" t="s">
        <v>252</v>
      </c>
      <c r="H225" s="232">
        <v>2</v>
      </c>
      <c r="I225" s="233"/>
      <c r="J225" s="234">
        <f>ROUND(I225*H225,2)</f>
        <v>0</v>
      </c>
      <c r="K225" s="230" t="s">
        <v>19</v>
      </c>
      <c r="L225" s="235"/>
      <c r="M225" s="236" t="s">
        <v>19</v>
      </c>
      <c r="N225" s="237" t="s">
        <v>40</v>
      </c>
      <c r="O225" s="86"/>
      <c r="P225" s="215">
        <f>O225*H225</f>
        <v>0</v>
      </c>
      <c r="Q225" s="215">
        <v>0</v>
      </c>
      <c r="R225" s="215">
        <f>Q225*H225</f>
        <v>0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171</v>
      </c>
      <c r="AT225" s="217" t="s">
        <v>254</v>
      </c>
      <c r="AU225" s="217" t="s">
        <v>79</v>
      </c>
      <c r="AY225" s="19" t="s">
        <v>150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77</v>
      </c>
      <c r="BK225" s="218">
        <f>ROUND(I225*H225,2)</f>
        <v>0</v>
      </c>
      <c r="BL225" s="19" t="s">
        <v>158</v>
      </c>
      <c r="BM225" s="217" t="s">
        <v>1308</v>
      </c>
    </row>
    <row r="226" s="2" customFormat="1" ht="24.15" customHeight="1">
      <c r="A226" s="40"/>
      <c r="B226" s="41"/>
      <c r="C226" s="228" t="s">
        <v>352</v>
      </c>
      <c r="D226" s="228" t="s">
        <v>254</v>
      </c>
      <c r="E226" s="229" t="s">
        <v>1309</v>
      </c>
      <c r="F226" s="230" t="s">
        <v>1310</v>
      </c>
      <c r="G226" s="231" t="s">
        <v>252</v>
      </c>
      <c r="H226" s="232">
        <v>2</v>
      </c>
      <c r="I226" s="233"/>
      <c r="J226" s="234">
        <f>ROUND(I226*H226,2)</f>
        <v>0</v>
      </c>
      <c r="K226" s="230" t="s">
        <v>157</v>
      </c>
      <c r="L226" s="235"/>
      <c r="M226" s="236" t="s">
        <v>19</v>
      </c>
      <c r="N226" s="237" t="s">
        <v>40</v>
      </c>
      <c r="O226" s="86"/>
      <c r="P226" s="215">
        <f>O226*H226</f>
        <v>0</v>
      </c>
      <c r="Q226" s="215">
        <v>0.0050000000000000001</v>
      </c>
      <c r="R226" s="215">
        <f>Q226*H226</f>
        <v>0.01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171</v>
      </c>
      <c r="AT226" s="217" t="s">
        <v>254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158</v>
      </c>
      <c r="BM226" s="217" t="s">
        <v>1311</v>
      </c>
    </row>
    <row r="227" s="2" customFormat="1" ht="16.5" customHeight="1">
      <c r="A227" s="40"/>
      <c r="B227" s="41"/>
      <c r="C227" s="206" t="s">
        <v>470</v>
      </c>
      <c r="D227" s="206" t="s">
        <v>153</v>
      </c>
      <c r="E227" s="207" t="s">
        <v>1312</v>
      </c>
      <c r="F227" s="208" t="s">
        <v>1313</v>
      </c>
      <c r="G227" s="209" t="s">
        <v>310</v>
      </c>
      <c r="H227" s="210">
        <v>3.6000000000000001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40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158</v>
      </c>
      <c r="AT227" s="217" t="s">
        <v>153</v>
      </c>
      <c r="AU227" s="217" t="s">
        <v>79</v>
      </c>
      <c r="AY227" s="19" t="s">
        <v>150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77</v>
      </c>
      <c r="BK227" s="218">
        <f>ROUND(I227*H227,2)</f>
        <v>0</v>
      </c>
      <c r="BL227" s="19" t="s">
        <v>158</v>
      </c>
      <c r="BM227" s="217" t="s">
        <v>1314</v>
      </c>
    </row>
    <row r="228" s="2" customFormat="1">
      <c r="A228" s="40"/>
      <c r="B228" s="41"/>
      <c r="C228" s="42"/>
      <c r="D228" s="219" t="s">
        <v>159</v>
      </c>
      <c r="E228" s="42"/>
      <c r="F228" s="220" t="s">
        <v>1315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159</v>
      </c>
      <c r="AU228" s="19" t="s">
        <v>79</v>
      </c>
    </row>
    <row r="229" s="13" customFormat="1">
      <c r="A229" s="13"/>
      <c r="B229" s="242"/>
      <c r="C229" s="243"/>
      <c r="D229" s="244" t="s">
        <v>593</v>
      </c>
      <c r="E229" s="245" t="s">
        <v>19</v>
      </c>
      <c r="F229" s="246" t="s">
        <v>1316</v>
      </c>
      <c r="G229" s="243"/>
      <c r="H229" s="247">
        <v>3.6000000000000001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593</v>
      </c>
      <c r="AU229" s="253" t="s">
        <v>79</v>
      </c>
      <c r="AV229" s="13" t="s">
        <v>79</v>
      </c>
      <c r="AW229" s="13" t="s">
        <v>31</v>
      </c>
      <c r="AX229" s="13" t="s">
        <v>69</v>
      </c>
      <c r="AY229" s="253" t="s">
        <v>150</v>
      </c>
    </row>
    <row r="230" s="14" customFormat="1">
      <c r="A230" s="14"/>
      <c r="B230" s="254"/>
      <c r="C230" s="255"/>
      <c r="D230" s="244" t="s">
        <v>593</v>
      </c>
      <c r="E230" s="256" t="s">
        <v>19</v>
      </c>
      <c r="F230" s="257" t="s">
        <v>595</v>
      </c>
      <c r="G230" s="255"/>
      <c r="H230" s="258">
        <v>3.6000000000000001</v>
      </c>
      <c r="I230" s="259"/>
      <c r="J230" s="255"/>
      <c r="K230" s="255"/>
      <c r="L230" s="260"/>
      <c r="M230" s="261"/>
      <c r="N230" s="262"/>
      <c r="O230" s="262"/>
      <c r="P230" s="262"/>
      <c r="Q230" s="262"/>
      <c r="R230" s="262"/>
      <c r="S230" s="262"/>
      <c r="T230" s="26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4" t="s">
        <v>593</v>
      </c>
      <c r="AU230" s="264" t="s">
        <v>79</v>
      </c>
      <c r="AV230" s="14" t="s">
        <v>158</v>
      </c>
      <c r="AW230" s="14" t="s">
        <v>31</v>
      </c>
      <c r="AX230" s="14" t="s">
        <v>77</v>
      </c>
      <c r="AY230" s="264" t="s">
        <v>150</v>
      </c>
    </row>
    <row r="231" s="2" customFormat="1" ht="24.15" customHeight="1">
      <c r="A231" s="40"/>
      <c r="B231" s="41"/>
      <c r="C231" s="206" t="s">
        <v>358</v>
      </c>
      <c r="D231" s="206" t="s">
        <v>153</v>
      </c>
      <c r="E231" s="207" t="s">
        <v>1317</v>
      </c>
      <c r="F231" s="208" t="s">
        <v>1318</v>
      </c>
      <c r="G231" s="209" t="s">
        <v>310</v>
      </c>
      <c r="H231" s="210">
        <v>3.6000000000000001</v>
      </c>
      <c r="I231" s="211"/>
      <c r="J231" s="212">
        <f>ROUND(I231*H231,2)</f>
        <v>0</v>
      </c>
      <c r="K231" s="208" t="s">
        <v>157</v>
      </c>
      <c r="L231" s="46"/>
      <c r="M231" s="213" t="s">
        <v>19</v>
      </c>
      <c r="N231" s="214" t="s">
        <v>40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158</v>
      </c>
      <c r="AT231" s="217" t="s">
        <v>153</v>
      </c>
      <c r="AU231" s="217" t="s">
        <v>79</v>
      </c>
      <c r="AY231" s="19" t="s">
        <v>150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77</v>
      </c>
      <c r="BK231" s="218">
        <f>ROUND(I231*H231,2)</f>
        <v>0</v>
      </c>
      <c r="BL231" s="19" t="s">
        <v>158</v>
      </c>
      <c r="BM231" s="217" t="s">
        <v>1319</v>
      </c>
    </row>
    <row r="232" s="2" customFormat="1">
      <c r="A232" s="40"/>
      <c r="B232" s="41"/>
      <c r="C232" s="42"/>
      <c r="D232" s="219" t="s">
        <v>159</v>
      </c>
      <c r="E232" s="42"/>
      <c r="F232" s="220" t="s">
        <v>1320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159</v>
      </c>
      <c r="AU232" s="19" t="s">
        <v>79</v>
      </c>
    </row>
    <row r="233" s="13" customFormat="1">
      <c r="A233" s="13"/>
      <c r="B233" s="242"/>
      <c r="C233" s="243"/>
      <c r="D233" s="244" t="s">
        <v>593</v>
      </c>
      <c r="E233" s="245" t="s">
        <v>19</v>
      </c>
      <c r="F233" s="246" t="s">
        <v>1321</v>
      </c>
      <c r="G233" s="243"/>
      <c r="H233" s="247">
        <v>3.6000000000000001</v>
      </c>
      <c r="I233" s="248"/>
      <c r="J233" s="243"/>
      <c r="K233" s="243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593</v>
      </c>
      <c r="AU233" s="253" t="s">
        <v>79</v>
      </c>
      <c r="AV233" s="13" t="s">
        <v>79</v>
      </c>
      <c r="AW233" s="13" t="s">
        <v>31</v>
      </c>
      <c r="AX233" s="13" t="s">
        <v>69</v>
      </c>
      <c r="AY233" s="253" t="s">
        <v>150</v>
      </c>
    </row>
    <row r="234" s="14" customFormat="1">
      <c r="A234" s="14"/>
      <c r="B234" s="254"/>
      <c r="C234" s="255"/>
      <c r="D234" s="244" t="s">
        <v>593</v>
      </c>
      <c r="E234" s="256" t="s">
        <v>19</v>
      </c>
      <c r="F234" s="257" t="s">
        <v>595</v>
      </c>
      <c r="G234" s="255"/>
      <c r="H234" s="258">
        <v>3.6000000000000001</v>
      </c>
      <c r="I234" s="259"/>
      <c r="J234" s="255"/>
      <c r="K234" s="255"/>
      <c r="L234" s="260"/>
      <c r="M234" s="261"/>
      <c r="N234" s="262"/>
      <c r="O234" s="262"/>
      <c r="P234" s="262"/>
      <c r="Q234" s="262"/>
      <c r="R234" s="262"/>
      <c r="S234" s="262"/>
      <c r="T234" s="26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4" t="s">
        <v>593</v>
      </c>
      <c r="AU234" s="264" t="s">
        <v>79</v>
      </c>
      <c r="AV234" s="14" t="s">
        <v>158</v>
      </c>
      <c r="AW234" s="14" t="s">
        <v>31</v>
      </c>
      <c r="AX234" s="14" t="s">
        <v>77</v>
      </c>
      <c r="AY234" s="264" t="s">
        <v>150</v>
      </c>
    </row>
    <row r="235" s="2" customFormat="1" ht="24.15" customHeight="1">
      <c r="A235" s="40"/>
      <c r="B235" s="41"/>
      <c r="C235" s="206" t="s">
        <v>789</v>
      </c>
      <c r="D235" s="206" t="s">
        <v>153</v>
      </c>
      <c r="E235" s="207" t="s">
        <v>1322</v>
      </c>
      <c r="F235" s="208" t="s">
        <v>1323</v>
      </c>
      <c r="G235" s="209" t="s">
        <v>252</v>
      </c>
      <c r="H235" s="210">
        <v>2</v>
      </c>
      <c r="I235" s="211"/>
      <c r="J235" s="212">
        <f>ROUND(I235*H235,2)</f>
        <v>0</v>
      </c>
      <c r="K235" s="208" t="s">
        <v>157</v>
      </c>
      <c r="L235" s="46"/>
      <c r="M235" s="213" t="s">
        <v>19</v>
      </c>
      <c r="N235" s="214" t="s">
        <v>40</v>
      </c>
      <c r="O235" s="86"/>
      <c r="P235" s="215">
        <f>O235*H235</f>
        <v>0</v>
      </c>
      <c r="Q235" s="215">
        <v>0.45937</v>
      </c>
      <c r="R235" s="215">
        <f>Q235*H235</f>
        <v>0.91874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158</v>
      </c>
      <c r="AT235" s="217" t="s">
        <v>153</v>
      </c>
      <c r="AU235" s="217" t="s">
        <v>79</v>
      </c>
      <c r="AY235" s="19" t="s">
        <v>150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77</v>
      </c>
      <c r="BK235" s="218">
        <f>ROUND(I235*H235,2)</f>
        <v>0</v>
      </c>
      <c r="BL235" s="19" t="s">
        <v>158</v>
      </c>
      <c r="BM235" s="217" t="s">
        <v>1324</v>
      </c>
    </row>
    <row r="236" s="2" customFormat="1">
      <c r="A236" s="40"/>
      <c r="B236" s="41"/>
      <c r="C236" s="42"/>
      <c r="D236" s="219" t="s">
        <v>159</v>
      </c>
      <c r="E236" s="42"/>
      <c r="F236" s="220" t="s">
        <v>1325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159</v>
      </c>
      <c r="AU236" s="19" t="s">
        <v>79</v>
      </c>
    </row>
    <row r="237" s="2" customFormat="1" ht="24.15" customHeight="1">
      <c r="A237" s="40"/>
      <c r="B237" s="41"/>
      <c r="C237" s="206" t="s">
        <v>362</v>
      </c>
      <c r="D237" s="206" t="s">
        <v>153</v>
      </c>
      <c r="E237" s="207" t="s">
        <v>1326</v>
      </c>
      <c r="F237" s="208" t="s">
        <v>1327</v>
      </c>
      <c r="G237" s="209" t="s">
        <v>310</v>
      </c>
      <c r="H237" s="210">
        <v>200</v>
      </c>
      <c r="I237" s="211"/>
      <c r="J237" s="212">
        <f>ROUND(I237*H237,2)</f>
        <v>0</v>
      </c>
      <c r="K237" s="208" t="s">
        <v>157</v>
      </c>
      <c r="L237" s="46"/>
      <c r="M237" s="213" t="s">
        <v>19</v>
      </c>
      <c r="N237" s="214" t="s">
        <v>40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158</v>
      </c>
      <c r="AT237" s="217" t="s">
        <v>153</v>
      </c>
      <c r="AU237" s="217" t="s">
        <v>79</v>
      </c>
      <c r="AY237" s="19" t="s">
        <v>150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77</v>
      </c>
      <c r="BK237" s="218">
        <f>ROUND(I237*H237,2)</f>
        <v>0</v>
      </c>
      <c r="BL237" s="19" t="s">
        <v>158</v>
      </c>
      <c r="BM237" s="217" t="s">
        <v>1328</v>
      </c>
    </row>
    <row r="238" s="2" customFormat="1">
      <c r="A238" s="40"/>
      <c r="B238" s="41"/>
      <c r="C238" s="42"/>
      <c r="D238" s="219" t="s">
        <v>159</v>
      </c>
      <c r="E238" s="42"/>
      <c r="F238" s="220" t="s">
        <v>1329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159</v>
      </c>
      <c r="AU238" s="19" t="s">
        <v>79</v>
      </c>
    </row>
    <row r="239" s="2" customFormat="1" ht="24.15" customHeight="1">
      <c r="A239" s="40"/>
      <c r="B239" s="41"/>
      <c r="C239" s="206" t="s">
        <v>800</v>
      </c>
      <c r="D239" s="206" t="s">
        <v>153</v>
      </c>
      <c r="E239" s="207" t="s">
        <v>1330</v>
      </c>
      <c r="F239" s="208" t="s">
        <v>1331</v>
      </c>
      <c r="G239" s="209" t="s">
        <v>310</v>
      </c>
      <c r="H239" s="210">
        <v>200</v>
      </c>
      <c r="I239" s="211"/>
      <c r="J239" s="212">
        <f>ROUND(I239*H239,2)</f>
        <v>0</v>
      </c>
      <c r="K239" s="208" t="s">
        <v>157</v>
      </c>
      <c r="L239" s="46"/>
      <c r="M239" s="213" t="s">
        <v>19</v>
      </c>
      <c r="N239" s="214" t="s">
        <v>40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153</v>
      </c>
      <c r="AU239" s="217" t="s">
        <v>79</v>
      </c>
      <c r="AY239" s="19" t="s">
        <v>150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77</v>
      </c>
      <c r="BK239" s="218">
        <f>ROUND(I239*H239,2)</f>
        <v>0</v>
      </c>
      <c r="BL239" s="19" t="s">
        <v>158</v>
      </c>
      <c r="BM239" s="217" t="s">
        <v>1332</v>
      </c>
    </row>
    <row r="240" s="2" customFormat="1">
      <c r="A240" s="40"/>
      <c r="B240" s="41"/>
      <c r="C240" s="42"/>
      <c r="D240" s="219" t="s">
        <v>159</v>
      </c>
      <c r="E240" s="42"/>
      <c r="F240" s="220" t="s">
        <v>1333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159</v>
      </c>
      <c r="AU240" s="19" t="s">
        <v>79</v>
      </c>
    </row>
    <row r="241" s="2" customFormat="1" ht="24.15" customHeight="1">
      <c r="A241" s="40"/>
      <c r="B241" s="41"/>
      <c r="C241" s="206" t="s">
        <v>366</v>
      </c>
      <c r="D241" s="206" t="s">
        <v>153</v>
      </c>
      <c r="E241" s="207" t="s">
        <v>1334</v>
      </c>
      <c r="F241" s="208" t="s">
        <v>1335</v>
      </c>
      <c r="G241" s="209" t="s">
        <v>252</v>
      </c>
      <c r="H241" s="210">
        <v>5</v>
      </c>
      <c r="I241" s="211"/>
      <c r="J241" s="212">
        <f>ROUND(I241*H241,2)</f>
        <v>0</v>
      </c>
      <c r="K241" s="208" t="s">
        <v>157</v>
      </c>
      <c r="L241" s="46"/>
      <c r="M241" s="213" t="s">
        <v>19</v>
      </c>
      <c r="N241" s="214" t="s">
        <v>40</v>
      </c>
      <c r="O241" s="86"/>
      <c r="P241" s="215">
        <f>O241*H241</f>
        <v>0</v>
      </c>
      <c r="Q241" s="215">
        <v>0.040000000000000001</v>
      </c>
      <c r="R241" s="215">
        <f>Q241*H241</f>
        <v>0.20000000000000001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158</v>
      </c>
      <c r="AT241" s="217" t="s">
        <v>153</v>
      </c>
      <c r="AU241" s="217" t="s">
        <v>79</v>
      </c>
      <c r="AY241" s="19" t="s">
        <v>150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77</v>
      </c>
      <c r="BK241" s="218">
        <f>ROUND(I241*H241,2)</f>
        <v>0</v>
      </c>
      <c r="BL241" s="19" t="s">
        <v>158</v>
      </c>
      <c r="BM241" s="217" t="s">
        <v>1336</v>
      </c>
    </row>
    <row r="242" s="2" customFormat="1">
      <c r="A242" s="40"/>
      <c r="B242" s="41"/>
      <c r="C242" s="42"/>
      <c r="D242" s="219" t="s">
        <v>159</v>
      </c>
      <c r="E242" s="42"/>
      <c r="F242" s="220" t="s">
        <v>1337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159</v>
      </c>
      <c r="AU242" s="19" t="s">
        <v>79</v>
      </c>
    </row>
    <row r="243" s="13" customFormat="1">
      <c r="A243" s="13"/>
      <c r="B243" s="242"/>
      <c r="C243" s="243"/>
      <c r="D243" s="244" t="s">
        <v>593</v>
      </c>
      <c r="E243" s="245" t="s">
        <v>19</v>
      </c>
      <c r="F243" s="246" t="s">
        <v>1338</v>
      </c>
      <c r="G243" s="243"/>
      <c r="H243" s="247">
        <v>5</v>
      </c>
      <c r="I243" s="248"/>
      <c r="J243" s="243"/>
      <c r="K243" s="243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593</v>
      </c>
      <c r="AU243" s="253" t="s">
        <v>79</v>
      </c>
      <c r="AV243" s="13" t="s">
        <v>79</v>
      </c>
      <c r="AW243" s="13" t="s">
        <v>31</v>
      </c>
      <c r="AX243" s="13" t="s">
        <v>69</v>
      </c>
      <c r="AY243" s="253" t="s">
        <v>150</v>
      </c>
    </row>
    <row r="244" s="14" customFormat="1">
      <c r="A244" s="14"/>
      <c r="B244" s="254"/>
      <c r="C244" s="255"/>
      <c r="D244" s="244" t="s">
        <v>593</v>
      </c>
      <c r="E244" s="256" t="s">
        <v>19</v>
      </c>
      <c r="F244" s="257" t="s">
        <v>595</v>
      </c>
      <c r="G244" s="255"/>
      <c r="H244" s="258">
        <v>5</v>
      </c>
      <c r="I244" s="259"/>
      <c r="J244" s="255"/>
      <c r="K244" s="255"/>
      <c r="L244" s="260"/>
      <c r="M244" s="261"/>
      <c r="N244" s="262"/>
      <c r="O244" s="262"/>
      <c r="P244" s="262"/>
      <c r="Q244" s="262"/>
      <c r="R244" s="262"/>
      <c r="S244" s="262"/>
      <c r="T244" s="263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4" t="s">
        <v>593</v>
      </c>
      <c r="AU244" s="264" t="s">
        <v>79</v>
      </c>
      <c r="AV244" s="14" t="s">
        <v>158</v>
      </c>
      <c r="AW244" s="14" t="s">
        <v>31</v>
      </c>
      <c r="AX244" s="14" t="s">
        <v>77</v>
      </c>
      <c r="AY244" s="264" t="s">
        <v>150</v>
      </c>
    </row>
    <row r="245" s="2" customFormat="1" ht="24.15" customHeight="1">
      <c r="A245" s="40"/>
      <c r="B245" s="41"/>
      <c r="C245" s="228" t="s">
        <v>807</v>
      </c>
      <c r="D245" s="228" t="s">
        <v>254</v>
      </c>
      <c r="E245" s="229" t="s">
        <v>1339</v>
      </c>
      <c r="F245" s="230" t="s">
        <v>1340</v>
      </c>
      <c r="G245" s="231" t="s">
        <v>252</v>
      </c>
      <c r="H245" s="232">
        <v>5</v>
      </c>
      <c r="I245" s="233"/>
      <c r="J245" s="234">
        <f>ROUND(I245*H245,2)</f>
        <v>0</v>
      </c>
      <c r="K245" s="230" t="s">
        <v>157</v>
      </c>
      <c r="L245" s="235"/>
      <c r="M245" s="236" t="s">
        <v>19</v>
      </c>
      <c r="N245" s="237" t="s">
        <v>40</v>
      </c>
      <c r="O245" s="86"/>
      <c r="P245" s="215">
        <f>O245*H245</f>
        <v>0</v>
      </c>
      <c r="Q245" s="215">
        <v>0.011100000000000001</v>
      </c>
      <c r="R245" s="215">
        <f>Q245*H245</f>
        <v>0.055500000000000001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171</v>
      </c>
      <c r="AT245" s="217" t="s">
        <v>254</v>
      </c>
      <c r="AU245" s="217" t="s">
        <v>79</v>
      </c>
      <c r="AY245" s="19" t="s">
        <v>150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77</v>
      </c>
      <c r="BK245" s="218">
        <f>ROUND(I245*H245,2)</f>
        <v>0</v>
      </c>
      <c r="BL245" s="19" t="s">
        <v>158</v>
      </c>
      <c r="BM245" s="217" t="s">
        <v>1341</v>
      </c>
    </row>
    <row r="246" s="2" customFormat="1" ht="24.15" customHeight="1">
      <c r="A246" s="40"/>
      <c r="B246" s="41"/>
      <c r="C246" s="228" t="s">
        <v>259</v>
      </c>
      <c r="D246" s="228" t="s">
        <v>254</v>
      </c>
      <c r="E246" s="229" t="s">
        <v>1342</v>
      </c>
      <c r="F246" s="230" t="s">
        <v>1343</v>
      </c>
      <c r="G246" s="231" t="s">
        <v>252</v>
      </c>
      <c r="H246" s="232">
        <v>5</v>
      </c>
      <c r="I246" s="233"/>
      <c r="J246" s="234">
        <f>ROUND(I246*H246,2)</f>
        <v>0</v>
      </c>
      <c r="K246" s="230" t="s">
        <v>19</v>
      </c>
      <c r="L246" s="235"/>
      <c r="M246" s="236" t="s">
        <v>19</v>
      </c>
      <c r="N246" s="237" t="s">
        <v>40</v>
      </c>
      <c r="O246" s="86"/>
      <c r="P246" s="215">
        <f>O246*H246</f>
        <v>0</v>
      </c>
      <c r="Q246" s="215">
        <v>0.00029999999999999997</v>
      </c>
      <c r="R246" s="215">
        <f>Q246*H246</f>
        <v>0.0014999999999999998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171</v>
      </c>
      <c r="AT246" s="217" t="s">
        <v>254</v>
      </c>
      <c r="AU246" s="217" t="s">
        <v>79</v>
      </c>
      <c r="AY246" s="19" t="s">
        <v>150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77</v>
      </c>
      <c r="BK246" s="218">
        <f>ROUND(I246*H246,2)</f>
        <v>0</v>
      </c>
      <c r="BL246" s="19" t="s">
        <v>158</v>
      </c>
      <c r="BM246" s="217" t="s">
        <v>1344</v>
      </c>
    </row>
    <row r="247" s="2" customFormat="1" ht="24.15" customHeight="1">
      <c r="A247" s="40"/>
      <c r="B247" s="41"/>
      <c r="C247" s="206" t="s">
        <v>816</v>
      </c>
      <c r="D247" s="206" t="s">
        <v>153</v>
      </c>
      <c r="E247" s="207" t="s">
        <v>1345</v>
      </c>
      <c r="F247" s="208" t="s">
        <v>1346</v>
      </c>
      <c r="G247" s="209" t="s">
        <v>252</v>
      </c>
      <c r="H247" s="210">
        <v>3</v>
      </c>
      <c r="I247" s="211"/>
      <c r="J247" s="212">
        <f>ROUND(I247*H247,2)</f>
        <v>0</v>
      </c>
      <c r="K247" s="208" t="s">
        <v>157</v>
      </c>
      <c r="L247" s="46"/>
      <c r="M247" s="213" t="s">
        <v>19</v>
      </c>
      <c r="N247" s="214" t="s">
        <v>40</v>
      </c>
      <c r="O247" s="86"/>
      <c r="P247" s="215">
        <f>O247*H247</f>
        <v>0</v>
      </c>
      <c r="Q247" s="215">
        <v>0.050000000000000003</v>
      </c>
      <c r="R247" s="215">
        <f>Q247*H247</f>
        <v>0.15000000000000002</v>
      </c>
      <c r="S247" s="215">
        <v>0</v>
      </c>
      <c r="T247" s="216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7" t="s">
        <v>158</v>
      </c>
      <c r="AT247" s="217" t="s">
        <v>153</v>
      </c>
      <c r="AU247" s="217" t="s">
        <v>79</v>
      </c>
      <c r="AY247" s="19" t="s">
        <v>150</v>
      </c>
      <c r="BE247" s="218">
        <f>IF(N247="základní",J247,0)</f>
        <v>0</v>
      </c>
      <c r="BF247" s="218">
        <f>IF(N247="snížená",J247,0)</f>
        <v>0</v>
      </c>
      <c r="BG247" s="218">
        <f>IF(N247="zákl. přenesená",J247,0)</f>
        <v>0</v>
      </c>
      <c r="BH247" s="218">
        <f>IF(N247="sníž. přenesená",J247,0)</f>
        <v>0</v>
      </c>
      <c r="BI247" s="218">
        <f>IF(N247="nulová",J247,0)</f>
        <v>0</v>
      </c>
      <c r="BJ247" s="19" t="s">
        <v>77</v>
      </c>
      <c r="BK247" s="218">
        <f>ROUND(I247*H247,2)</f>
        <v>0</v>
      </c>
      <c r="BL247" s="19" t="s">
        <v>158</v>
      </c>
      <c r="BM247" s="217" t="s">
        <v>1347</v>
      </c>
    </row>
    <row r="248" s="2" customFormat="1">
      <c r="A248" s="40"/>
      <c r="B248" s="41"/>
      <c r="C248" s="42"/>
      <c r="D248" s="219" t="s">
        <v>159</v>
      </c>
      <c r="E248" s="42"/>
      <c r="F248" s="220" t="s">
        <v>1348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159</v>
      </c>
      <c r="AU248" s="19" t="s">
        <v>79</v>
      </c>
    </row>
    <row r="249" s="2" customFormat="1" ht="24.15" customHeight="1">
      <c r="A249" s="40"/>
      <c r="B249" s="41"/>
      <c r="C249" s="228" t="s">
        <v>376</v>
      </c>
      <c r="D249" s="228" t="s">
        <v>254</v>
      </c>
      <c r="E249" s="229" t="s">
        <v>1349</v>
      </c>
      <c r="F249" s="230" t="s">
        <v>1350</v>
      </c>
      <c r="G249" s="231" t="s">
        <v>252</v>
      </c>
      <c r="H249" s="232">
        <v>3</v>
      </c>
      <c r="I249" s="233"/>
      <c r="J249" s="234">
        <f>ROUND(I249*H249,2)</f>
        <v>0</v>
      </c>
      <c r="K249" s="230" t="s">
        <v>157</v>
      </c>
      <c r="L249" s="235"/>
      <c r="M249" s="236" t="s">
        <v>19</v>
      </c>
      <c r="N249" s="237" t="s">
        <v>40</v>
      </c>
      <c r="O249" s="86"/>
      <c r="P249" s="215">
        <f>O249*H249</f>
        <v>0</v>
      </c>
      <c r="Q249" s="215">
        <v>0.0025000000000000001</v>
      </c>
      <c r="R249" s="215">
        <f>Q249*H249</f>
        <v>0.0074999999999999997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171</v>
      </c>
      <c r="AT249" s="217" t="s">
        <v>254</v>
      </c>
      <c r="AU249" s="217" t="s">
        <v>79</v>
      </c>
      <c r="AY249" s="19" t="s">
        <v>150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77</v>
      </c>
      <c r="BK249" s="218">
        <f>ROUND(I249*H249,2)</f>
        <v>0</v>
      </c>
      <c r="BL249" s="19" t="s">
        <v>158</v>
      </c>
      <c r="BM249" s="217" t="s">
        <v>1351</v>
      </c>
    </row>
    <row r="250" s="2" customFormat="1" ht="16.5" customHeight="1">
      <c r="A250" s="40"/>
      <c r="B250" s="41"/>
      <c r="C250" s="228" t="s">
        <v>828</v>
      </c>
      <c r="D250" s="228" t="s">
        <v>254</v>
      </c>
      <c r="E250" s="229" t="s">
        <v>1352</v>
      </c>
      <c r="F250" s="230" t="s">
        <v>1353</v>
      </c>
      <c r="G250" s="231" t="s">
        <v>252</v>
      </c>
      <c r="H250" s="232">
        <v>3</v>
      </c>
      <c r="I250" s="233"/>
      <c r="J250" s="234">
        <f>ROUND(I250*H250,2)</f>
        <v>0</v>
      </c>
      <c r="K250" s="230" t="s">
        <v>157</v>
      </c>
      <c r="L250" s="235"/>
      <c r="M250" s="236" t="s">
        <v>19</v>
      </c>
      <c r="N250" s="237" t="s">
        <v>40</v>
      </c>
      <c r="O250" s="86"/>
      <c r="P250" s="215">
        <f>O250*H250</f>
        <v>0</v>
      </c>
      <c r="Q250" s="215">
        <v>0.024</v>
      </c>
      <c r="R250" s="215">
        <f>Q250*H250</f>
        <v>0.072000000000000008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171</v>
      </c>
      <c r="AT250" s="217" t="s">
        <v>254</v>
      </c>
      <c r="AU250" s="217" t="s">
        <v>79</v>
      </c>
      <c r="AY250" s="19" t="s">
        <v>150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77</v>
      </c>
      <c r="BK250" s="218">
        <f>ROUND(I250*H250,2)</f>
        <v>0</v>
      </c>
      <c r="BL250" s="19" t="s">
        <v>158</v>
      </c>
      <c r="BM250" s="217" t="s">
        <v>1354</v>
      </c>
    </row>
    <row r="251" s="2" customFormat="1" ht="24.15" customHeight="1">
      <c r="A251" s="40"/>
      <c r="B251" s="41"/>
      <c r="C251" s="228" t="s">
        <v>381</v>
      </c>
      <c r="D251" s="228" t="s">
        <v>254</v>
      </c>
      <c r="E251" s="229" t="s">
        <v>1355</v>
      </c>
      <c r="F251" s="230" t="s">
        <v>1356</v>
      </c>
      <c r="G251" s="231" t="s">
        <v>252</v>
      </c>
      <c r="H251" s="232">
        <v>3</v>
      </c>
      <c r="I251" s="233"/>
      <c r="J251" s="234">
        <f>ROUND(I251*H251,2)</f>
        <v>0</v>
      </c>
      <c r="K251" s="230" t="s">
        <v>157</v>
      </c>
      <c r="L251" s="235"/>
      <c r="M251" s="236" t="s">
        <v>19</v>
      </c>
      <c r="N251" s="237" t="s">
        <v>40</v>
      </c>
      <c r="O251" s="86"/>
      <c r="P251" s="215">
        <f>O251*H251</f>
        <v>0</v>
      </c>
      <c r="Q251" s="215">
        <v>0.01</v>
      </c>
      <c r="R251" s="215">
        <f>Q251*H251</f>
        <v>0.029999999999999999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171</v>
      </c>
      <c r="AT251" s="217" t="s">
        <v>254</v>
      </c>
      <c r="AU251" s="217" t="s">
        <v>79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158</v>
      </c>
      <c r="BM251" s="217" t="s">
        <v>1357</v>
      </c>
    </row>
    <row r="252" s="2" customFormat="1" ht="33" customHeight="1">
      <c r="A252" s="40"/>
      <c r="B252" s="41"/>
      <c r="C252" s="206" t="s">
        <v>838</v>
      </c>
      <c r="D252" s="206" t="s">
        <v>153</v>
      </c>
      <c r="E252" s="207" t="s">
        <v>1358</v>
      </c>
      <c r="F252" s="208" t="s">
        <v>1359</v>
      </c>
      <c r="G252" s="209" t="s">
        <v>252</v>
      </c>
      <c r="H252" s="210">
        <v>3</v>
      </c>
      <c r="I252" s="211"/>
      <c r="J252" s="212">
        <f>ROUND(I252*H252,2)</f>
        <v>0</v>
      </c>
      <c r="K252" s="208" t="s">
        <v>157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0.00016000000000000001</v>
      </c>
      <c r="R252" s="215">
        <f>Q252*H252</f>
        <v>0.00048000000000000007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158</v>
      </c>
      <c r="AT252" s="217" t="s">
        <v>153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1360</v>
      </c>
    </row>
    <row r="253" s="2" customFormat="1">
      <c r="A253" s="40"/>
      <c r="B253" s="41"/>
      <c r="C253" s="42"/>
      <c r="D253" s="219" t="s">
        <v>159</v>
      </c>
      <c r="E253" s="42"/>
      <c r="F253" s="220" t="s">
        <v>1361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159</v>
      </c>
      <c r="AU253" s="19" t="s">
        <v>79</v>
      </c>
    </row>
    <row r="254" s="2" customFormat="1">
      <c r="A254" s="40"/>
      <c r="B254" s="41"/>
      <c r="C254" s="42"/>
      <c r="D254" s="244" t="s">
        <v>1183</v>
      </c>
      <c r="E254" s="42"/>
      <c r="F254" s="278" t="s">
        <v>1362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1183</v>
      </c>
      <c r="AU254" s="19" t="s">
        <v>79</v>
      </c>
    </row>
    <row r="255" s="2" customFormat="1" ht="16.5" customHeight="1">
      <c r="A255" s="40"/>
      <c r="B255" s="41"/>
      <c r="C255" s="228" t="s">
        <v>385</v>
      </c>
      <c r="D255" s="228" t="s">
        <v>254</v>
      </c>
      <c r="E255" s="229" t="s">
        <v>1363</v>
      </c>
      <c r="F255" s="230" t="s">
        <v>1364</v>
      </c>
      <c r="G255" s="231" t="s">
        <v>252</v>
      </c>
      <c r="H255" s="232">
        <v>3</v>
      </c>
      <c r="I255" s="233"/>
      <c r="J255" s="234">
        <f>ROUND(I255*H255,2)</f>
        <v>0</v>
      </c>
      <c r="K255" s="230" t="s">
        <v>19</v>
      </c>
      <c r="L255" s="235"/>
      <c r="M255" s="236" t="s">
        <v>19</v>
      </c>
      <c r="N255" s="237" t="s">
        <v>40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171</v>
      </c>
      <c r="AT255" s="217" t="s">
        <v>254</v>
      </c>
      <c r="AU255" s="217" t="s">
        <v>79</v>
      </c>
      <c r="AY255" s="19" t="s">
        <v>150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77</v>
      </c>
      <c r="BK255" s="218">
        <f>ROUND(I255*H255,2)</f>
        <v>0</v>
      </c>
      <c r="BL255" s="19" t="s">
        <v>158</v>
      </c>
      <c r="BM255" s="217" t="s">
        <v>1365</v>
      </c>
    </row>
    <row r="256" s="2" customFormat="1" ht="16.5" customHeight="1">
      <c r="A256" s="40"/>
      <c r="B256" s="41"/>
      <c r="C256" s="206" t="s">
        <v>847</v>
      </c>
      <c r="D256" s="206" t="s">
        <v>153</v>
      </c>
      <c r="E256" s="207" t="s">
        <v>1366</v>
      </c>
      <c r="F256" s="208" t="s">
        <v>1367</v>
      </c>
      <c r="G256" s="209" t="s">
        <v>310</v>
      </c>
      <c r="H256" s="210">
        <v>203.59999999999999</v>
      </c>
      <c r="I256" s="211"/>
      <c r="J256" s="212">
        <f>ROUND(I256*H256,2)</f>
        <v>0</v>
      </c>
      <c r="K256" s="208" t="s">
        <v>157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0.00019000000000000001</v>
      </c>
      <c r="R256" s="215">
        <f>Q256*H256</f>
        <v>0.038684000000000003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158</v>
      </c>
      <c r="AT256" s="217" t="s">
        <v>153</v>
      </c>
      <c r="AU256" s="217" t="s">
        <v>79</v>
      </c>
      <c r="AY256" s="19" t="s">
        <v>150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158</v>
      </c>
      <c r="BM256" s="217" t="s">
        <v>1368</v>
      </c>
    </row>
    <row r="257" s="2" customFormat="1">
      <c r="A257" s="40"/>
      <c r="B257" s="41"/>
      <c r="C257" s="42"/>
      <c r="D257" s="219" t="s">
        <v>159</v>
      </c>
      <c r="E257" s="42"/>
      <c r="F257" s="220" t="s">
        <v>1369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159</v>
      </c>
      <c r="AU257" s="19" t="s">
        <v>79</v>
      </c>
    </row>
    <row r="258" s="2" customFormat="1">
      <c r="A258" s="40"/>
      <c r="B258" s="41"/>
      <c r="C258" s="42"/>
      <c r="D258" s="244" t="s">
        <v>1183</v>
      </c>
      <c r="E258" s="42"/>
      <c r="F258" s="278" t="s">
        <v>1370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1183</v>
      </c>
      <c r="AU258" s="19" t="s">
        <v>79</v>
      </c>
    </row>
    <row r="259" s="13" customFormat="1">
      <c r="A259" s="13"/>
      <c r="B259" s="242"/>
      <c r="C259" s="243"/>
      <c r="D259" s="244" t="s">
        <v>593</v>
      </c>
      <c r="E259" s="245" t="s">
        <v>19</v>
      </c>
      <c r="F259" s="246" t="s">
        <v>1371</v>
      </c>
      <c r="G259" s="243"/>
      <c r="H259" s="247">
        <v>203.59999999999999</v>
      </c>
      <c r="I259" s="248"/>
      <c r="J259" s="243"/>
      <c r="K259" s="243"/>
      <c r="L259" s="249"/>
      <c r="M259" s="250"/>
      <c r="N259" s="251"/>
      <c r="O259" s="251"/>
      <c r="P259" s="251"/>
      <c r="Q259" s="251"/>
      <c r="R259" s="251"/>
      <c r="S259" s="251"/>
      <c r="T259" s="25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3" t="s">
        <v>593</v>
      </c>
      <c r="AU259" s="253" t="s">
        <v>79</v>
      </c>
      <c r="AV259" s="13" t="s">
        <v>79</v>
      </c>
      <c r="AW259" s="13" t="s">
        <v>31</v>
      </c>
      <c r="AX259" s="13" t="s">
        <v>69</v>
      </c>
      <c r="AY259" s="253" t="s">
        <v>150</v>
      </c>
    </row>
    <row r="260" s="14" customFormat="1">
      <c r="A260" s="14"/>
      <c r="B260" s="254"/>
      <c r="C260" s="255"/>
      <c r="D260" s="244" t="s">
        <v>593</v>
      </c>
      <c r="E260" s="256" t="s">
        <v>19</v>
      </c>
      <c r="F260" s="257" t="s">
        <v>595</v>
      </c>
      <c r="G260" s="255"/>
      <c r="H260" s="258">
        <v>203.59999999999999</v>
      </c>
      <c r="I260" s="259"/>
      <c r="J260" s="255"/>
      <c r="K260" s="255"/>
      <c r="L260" s="260"/>
      <c r="M260" s="261"/>
      <c r="N260" s="262"/>
      <c r="O260" s="262"/>
      <c r="P260" s="262"/>
      <c r="Q260" s="262"/>
      <c r="R260" s="262"/>
      <c r="S260" s="262"/>
      <c r="T260" s="26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4" t="s">
        <v>593</v>
      </c>
      <c r="AU260" s="264" t="s">
        <v>79</v>
      </c>
      <c r="AV260" s="14" t="s">
        <v>158</v>
      </c>
      <c r="AW260" s="14" t="s">
        <v>31</v>
      </c>
      <c r="AX260" s="14" t="s">
        <v>77</v>
      </c>
      <c r="AY260" s="264" t="s">
        <v>150</v>
      </c>
    </row>
    <row r="261" s="2" customFormat="1" ht="24.15" customHeight="1">
      <c r="A261" s="40"/>
      <c r="B261" s="41"/>
      <c r="C261" s="206" t="s">
        <v>388</v>
      </c>
      <c r="D261" s="206" t="s">
        <v>153</v>
      </c>
      <c r="E261" s="207" t="s">
        <v>1372</v>
      </c>
      <c r="F261" s="208" t="s">
        <v>1373</v>
      </c>
      <c r="G261" s="209" t="s">
        <v>310</v>
      </c>
      <c r="H261" s="210">
        <v>203.59999999999999</v>
      </c>
      <c r="I261" s="211"/>
      <c r="J261" s="212">
        <f>ROUND(I261*H261,2)</f>
        <v>0</v>
      </c>
      <c r="K261" s="208" t="s">
        <v>157</v>
      </c>
      <c r="L261" s="46"/>
      <c r="M261" s="213" t="s">
        <v>19</v>
      </c>
      <c r="N261" s="214" t="s">
        <v>40</v>
      </c>
      <c r="O261" s="86"/>
      <c r="P261" s="215">
        <f>O261*H261</f>
        <v>0</v>
      </c>
      <c r="Q261" s="215">
        <v>6.0000000000000002E-05</v>
      </c>
      <c r="R261" s="215">
        <f>Q261*H261</f>
        <v>0.012215999999999999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158</v>
      </c>
      <c r="AT261" s="217" t="s">
        <v>153</v>
      </c>
      <c r="AU261" s="217" t="s">
        <v>79</v>
      </c>
      <c r="AY261" s="19" t="s">
        <v>150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77</v>
      </c>
      <c r="BK261" s="218">
        <f>ROUND(I261*H261,2)</f>
        <v>0</v>
      </c>
      <c r="BL261" s="19" t="s">
        <v>158</v>
      </c>
      <c r="BM261" s="217" t="s">
        <v>1374</v>
      </c>
    </row>
    <row r="262" s="2" customFormat="1">
      <c r="A262" s="40"/>
      <c r="B262" s="41"/>
      <c r="C262" s="42"/>
      <c r="D262" s="219" t="s">
        <v>159</v>
      </c>
      <c r="E262" s="42"/>
      <c r="F262" s="220" t="s">
        <v>1375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159</v>
      </c>
      <c r="AU262" s="19" t="s">
        <v>79</v>
      </c>
    </row>
    <row r="263" s="2" customFormat="1">
      <c r="A263" s="40"/>
      <c r="B263" s="41"/>
      <c r="C263" s="42"/>
      <c r="D263" s="244" t="s">
        <v>1183</v>
      </c>
      <c r="E263" s="42"/>
      <c r="F263" s="278" t="s">
        <v>1376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1183</v>
      </c>
      <c r="AU263" s="19" t="s">
        <v>79</v>
      </c>
    </row>
    <row r="264" s="13" customFormat="1">
      <c r="A264" s="13"/>
      <c r="B264" s="242"/>
      <c r="C264" s="243"/>
      <c r="D264" s="244" t="s">
        <v>593</v>
      </c>
      <c r="E264" s="245" t="s">
        <v>19</v>
      </c>
      <c r="F264" s="246" t="s">
        <v>1371</v>
      </c>
      <c r="G264" s="243"/>
      <c r="H264" s="247">
        <v>203.59999999999999</v>
      </c>
      <c r="I264" s="248"/>
      <c r="J264" s="243"/>
      <c r="K264" s="243"/>
      <c r="L264" s="249"/>
      <c r="M264" s="250"/>
      <c r="N264" s="251"/>
      <c r="O264" s="251"/>
      <c r="P264" s="251"/>
      <c r="Q264" s="251"/>
      <c r="R264" s="251"/>
      <c r="S264" s="251"/>
      <c r="T264" s="25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3" t="s">
        <v>593</v>
      </c>
      <c r="AU264" s="253" t="s">
        <v>79</v>
      </c>
      <c r="AV264" s="13" t="s">
        <v>79</v>
      </c>
      <c r="AW264" s="13" t="s">
        <v>31</v>
      </c>
      <c r="AX264" s="13" t="s">
        <v>69</v>
      </c>
      <c r="AY264" s="253" t="s">
        <v>150</v>
      </c>
    </row>
    <row r="265" s="14" customFormat="1">
      <c r="A265" s="14"/>
      <c r="B265" s="254"/>
      <c r="C265" s="255"/>
      <c r="D265" s="244" t="s">
        <v>593</v>
      </c>
      <c r="E265" s="256" t="s">
        <v>19</v>
      </c>
      <c r="F265" s="257" t="s">
        <v>595</v>
      </c>
      <c r="G265" s="255"/>
      <c r="H265" s="258">
        <v>203.59999999999999</v>
      </c>
      <c r="I265" s="259"/>
      <c r="J265" s="255"/>
      <c r="K265" s="255"/>
      <c r="L265" s="260"/>
      <c r="M265" s="261"/>
      <c r="N265" s="262"/>
      <c r="O265" s="262"/>
      <c r="P265" s="262"/>
      <c r="Q265" s="262"/>
      <c r="R265" s="262"/>
      <c r="S265" s="262"/>
      <c r="T265" s="26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4" t="s">
        <v>593</v>
      </c>
      <c r="AU265" s="264" t="s">
        <v>79</v>
      </c>
      <c r="AV265" s="14" t="s">
        <v>158</v>
      </c>
      <c r="AW265" s="14" t="s">
        <v>31</v>
      </c>
      <c r="AX265" s="14" t="s">
        <v>77</v>
      </c>
      <c r="AY265" s="264" t="s">
        <v>150</v>
      </c>
    </row>
    <row r="266" s="12" customFormat="1" ht="22.8" customHeight="1">
      <c r="A266" s="12"/>
      <c r="B266" s="190"/>
      <c r="C266" s="191"/>
      <c r="D266" s="192" t="s">
        <v>68</v>
      </c>
      <c r="E266" s="204" t="s">
        <v>190</v>
      </c>
      <c r="F266" s="204" t="s">
        <v>879</v>
      </c>
      <c r="G266" s="191"/>
      <c r="H266" s="191"/>
      <c r="I266" s="194"/>
      <c r="J266" s="205">
        <f>BK266</f>
        <v>0</v>
      </c>
      <c r="K266" s="191"/>
      <c r="L266" s="196"/>
      <c r="M266" s="197"/>
      <c r="N266" s="198"/>
      <c r="O266" s="198"/>
      <c r="P266" s="199">
        <f>SUM(P267:P272)</f>
        <v>0</v>
      </c>
      <c r="Q266" s="198"/>
      <c r="R266" s="199">
        <f>SUM(R267:R272)</f>
        <v>0.590611</v>
      </c>
      <c r="S266" s="198"/>
      <c r="T266" s="200">
        <f>SUM(T267:T272)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1" t="s">
        <v>77</v>
      </c>
      <c r="AT266" s="202" t="s">
        <v>68</v>
      </c>
      <c r="AU266" s="202" t="s">
        <v>77</v>
      </c>
      <c r="AY266" s="201" t="s">
        <v>150</v>
      </c>
      <c r="BK266" s="203">
        <f>SUM(BK267:BK272)</f>
        <v>0</v>
      </c>
    </row>
    <row r="267" s="2" customFormat="1" ht="55.5" customHeight="1">
      <c r="A267" s="40"/>
      <c r="B267" s="41"/>
      <c r="C267" s="206" t="s">
        <v>856</v>
      </c>
      <c r="D267" s="206" t="s">
        <v>153</v>
      </c>
      <c r="E267" s="207" t="s">
        <v>1377</v>
      </c>
      <c r="F267" s="208" t="s">
        <v>1378</v>
      </c>
      <c r="G267" s="209" t="s">
        <v>310</v>
      </c>
      <c r="H267" s="210">
        <v>7.8499999999999996</v>
      </c>
      <c r="I267" s="211"/>
      <c r="J267" s="212">
        <f>ROUND(I267*H267,2)</f>
        <v>0</v>
      </c>
      <c r="K267" s="208" t="s">
        <v>157</v>
      </c>
      <c r="L267" s="46"/>
      <c r="M267" s="213" t="s">
        <v>19</v>
      </c>
      <c r="N267" s="214" t="s">
        <v>40</v>
      </c>
      <c r="O267" s="86"/>
      <c r="P267" s="215">
        <f>O267*H267</f>
        <v>0</v>
      </c>
      <c r="Q267" s="215">
        <v>0.071900000000000006</v>
      </c>
      <c r="R267" s="215">
        <f>Q267*H267</f>
        <v>0.564415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158</v>
      </c>
      <c r="AT267" s="217" t="s">
        <v>153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1379</v>
      </c>
    </row>
    <row r="268" s="2" customFormat="1">
      <c r="A268" s="40"/>
      <c r="B268" s="41"/>
      <c r="C268" s="42"/>
      <c r="D268" s="219" t="s">
        <v>159</v>
      </c>
      <c r="E268" s="42"/>
      <c r="F268" s="220" t="s">
        <v>1380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159</v>
      </c>
      <c r="AU268" s="19" t="s">
        <v>79</v>
      </c>
    </row>
    <row r="269" s="13" customFormat="1">
      <c r="A269" s="13"/>
      <c r="B269" s="242"/>
      <c r="C269" s="243"/>
      <c r="D269" s="244" t="s">
        <v>593</v>
      </c>
      <c r="E269" s="245" t="s">
        <v>19</v>
      </c>
      <c r="F269" s="246" t="s">
        <v>1381</v>
      </c>
      <c r="G269" s="243"/>
      <c r="H269" s="247">
        <v>3.1400000000000001</v>
      </c>
      <c r="I269" s="248"/>
      <c r="J269" s="243"/>
      <c r="K269" s="243"/>
      <c r="L269" s="249"/>
      <c r="M269" s="250"/>
      <c r="N269" s="251"/>
      <c r="O269" s="251"/>
      <c r="P269" s="251"/>
      <c r="Q269" s="251"/>
      <c r="R269" s="251"/>
      <c r="S269" s="251"/>
      <c r="T269" s="25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3" t="s">
        <v>593</v>
      </c>
      <c r="AU269" s="253" t="s">
        <v>79</v>
      </c>
      <c r="AV269" s="13" t="s">
        <v>79</v>
      </c>
      <c r="AW269" s="13" t="s">
        <v>31</v>
      </c>
      <c r="AX269" s="13" t="s">
        <v>69</v>
      </c>
      <c r="AY269" s="253" t="s">
        <v>150</v>
      </c>
    </row>
    <row r="270" s="13" customFormat="1">
      <c r="A270" s="13"/>
      <c r="B270" s="242"/>
      <c r="C270" s="243"/>
      <c r="D270" s="244" t="s">
        <v>593</v>
      </c>
      <c r="E270" s="245" t="s">
        <v>19</v>
      </c>
      <c r="F270" s="246" t="s">
        <v>1382</v>
      </c>
      <c r="G270" s="243"/>
      <c r="H270" s="247">
        <v>4.71</v>
      </c>
      <c r="I270" s="248"/>
      <c r="J270" s="243"/>
      <c r="K270" s="243"/>
      <c r="L270" s="249"/>
      <c r="M270" s="250"/>
      <c r="N270" s="251"/>
      <c r="O270" s="251"/>
      <c r="P270" s="251"/>
      <c r="Q270" s="251"/>
      <c r="R270" s="251"/>
      <c r="S270" s="251"/>
      <c r="T270" s="25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3" t="s">
        <v>593</v>
      </c>
      <c r="AU270" s="253" t="s">
        <v>79</v>
      </c>
      <c r="AV270" s="13" t="s">
        <v>79</v>
      </c>
      <c r="AW270" s="13" t="s">
        <v>31</v>
      </c>
      <c r="AX270" s="13" t="s">
        <v>69</v>
      </c>
      <c r="AY270" s="253" t="s">
        <v>150</v>
      </c>
    </row>
    <row r="271" s="14" customFormat="1">
      <c r="A271" s="14"/>
      <c r="B271" s="254"/>
      <c r="C271" s="255"/>
      <c r="D271" s="244" t="s">
        <v>593</v>
      </c>
      <c r="E271" s="256" t="s">
        <v>19</v>
      </c>
      <c r="F271" s="257" t="s">
        <v>595</v>
      </c>
      <c r="G271" s="255"/>
      <c r="H271" s="258">
        <v>7.8499999999999996</v>
      </c>
      <c r="I271" s="259"/>
      <c r="J271" s="255"/>
      <c r="K271" s="255"/>
      <c r="L271" s="260"/>
      <c r="M271" s="261"/>
      <c r="N271" s="262"/>
      <c r="O271" s="262"/>
      <c r="P271" s="262"/>
      <c r="Q271" s="262"/>
      <c r="R271" s="262"/>
      <c r="S271" s="262"/>
      <c r="T271" s="263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4" t="s">
        <v>593</v>
      </c>
      <c r="AU271" s="264" t="s">
        <v>79</v>
      </c>
      <c r="AV271" s="14" t="s">
        <v>158</v>
      </c>
      <c r="AW271" s="14" t="s">
        <v>31</v>
      </c>
      <c r="AX271" s="14" t="s">
        <v>77</v>
      </c>
      <c r="AY271" s="264" t="s">
        <v>150</v>
      </c>
    </row>
    <row r="272" s="2" customFormat="1" ht="16.5" customHeight="1">
      <c r="A272" s="40"/>
      <c r="B272" s="41"/>
      <c r="C272" s="228" t="s">
        <v>393</v>
      </c>
      <c r="D272" s="228" t="s">
        <v>254</v>
      </c>
      <c r="E272" s="229" t="s">
        <v>1383</v>
      </c>
      <c r="F272" s="230" t="s">
        <v>1384</v>
      </c>
      <c r="G272" s="231" t="s">
        <v>258</v>
      </c>
      <c r="H272" s="232">
        <v>0.11799999999999999</v>
      </c>
      <c r="I272" s="233"/>
      <c r="J272" s="234">
        <f>ROUND(I272*H272,2)</f>
        <v>0</v>
      </c>
      <c r="K272" s="230" t="s">
        <v>19</v>
      </c>
      <c r="L272" s="235"/>
      <c r="M272" s="236" t="s">
        <v>19</v>
      </c>
      <c r="N272" s="237" t="s">
        <v>40</v>
      </c>
      <c r="O272" s="86"/>
      <c r="P272" s="215">
        <f>O272*H272</f>
        <v>0</v>
      </c>
      <c r="Q272" s="215">
        <v>0.222</v>
      </c>
      <c r="R272" s="215">
        <f>Q272*H272</f>
        <v>0.026196000000000001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171</v>
      </c>
      <c r="AT272" s="217" t="s">
        <v>254</v>
      </c>
      <c r="AU272" s="217" t="s">
        <v>79</v>
      </c>
      <c r="AY272" s="19" t="s">
        <v>150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77</v>
      </c>
      <c r="BK272" s="218">
        <f>ROUND(I272*H272,2)</f>
        <v>0</v>
      </c>
      <c r="BL272" s="19" t="s">
        <v>158</v>
      </c>
      <c r="BM272" s="217" t="s">
        <v>1385</v>
      </c>
    </row>
    <row r="273" s="12" customFormat="1" ht="22.8" customHeight="1">
      <c r="A273" s="12"/>
      <c r="B273" s="190"/>
      <c r="C273" s="191"/>
      <c r="D273" s="192" t="s">
        <v>68</v>
      </c>
      <c r="E273" s="204" t="s">
        <v>244</v>
      </c>
      <c r="F273" s="204" t="s">
        <v>1386</v>
      </c>
      <c r="G273" s="191"/>
      <c r="H273" s="191"/>
      <c r="I273" s="194"/>
      <c r="J273" s="205">
        <f>BK273</f>
        <v>0</v>
      </c>
      <c r="K273" s="191"/>
      <c r="L273" s="196"/>
      <c r="M273" s="197"/>
      <c r="N273" s="198"/>
      <c r="O273" s="198"/>
      <c r="P273" s="199">
        <f>SUM(P274:P288)</f>
        <v>0</v>
      </c>
      <c r="Q273" s="198"/>
      <c r="R273" s="199">
        <f>SUM(R274:R288)</f>
        <v>0</v>
      </c>
      <c r="S273" s="198"/>
      <c r="T273" s="200">
        <f>SUM(T274:T288)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1" t="s">
        <v>77</v>
      </c>
      <c r="AT273" s="202" t="s">
        <v>68</v>
      </c>
      <c r="AU273" s="202" t="s">
        <v>77</v>
      </c>
      <c r="AY273" s="201" t="s">
        <v>150</v>
      </c>
      <c r="BK273" s="203">
        <f>SUM(BK274:BK288)</f>
        <v>0</v>
      </c>
    </row>
    <row r="274" s="2" customFormat="1" ht="24.15" customHeight="1">
      <c r="A274" s="40"/>
      <c r="B274" s="41"/>
      <c r="C274" s="206" t="s">
        <v>866</v>
      </c>
      <c r="D274" s="206" t="s">
        <v>153</v>
      </c>
      <c r="E274" s="207" t="s">
        <v>1387</v>
      </c>
      <c r="F274" s="208" t="s">
        <v>1388</v>
      </c>
      <c r="G274" s="209" t="s">
        <v>258</v>
      </c>
      <c r="H274" s="210">
        <v>3.96</v>
      </c>
      <c r="I274" s="211"/>
      <c r="J274" s="212">
        <f>ROUND(I274*H274,2)</f>
        <v>0</v>
      </c>
      <c r="K274" s="208" t="s">
        <v>157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158</v>
      </c>
      <c r="AT274" s="217" t="s">
        <v>153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1389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1390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79</v>
      </c>
    </row>
    <row r="276" s="2" customFormat="1" ht="33" customHeight="1">
      <c r="A276" s="40"/>
      <c r="B276" s="41"/>
      <c r="C276" s="206" t="s">
        <v>397</v>
      </c>
      <c r="D276" s="206" t="s">
        <v>153</v>
      </c>
      <c r="E276" s="207" t="s">
        <v>1391</v>
      </c>
      <c r="F276" s="208" t="s">
        <v>1392</v>
      </c>
      <c r="G276" s="209" t="s">
        <v>258</v>
      </c>
      <c r="H276" s="210">
        <v>3.96</v>
      </c>
      <c r="I276" s="211"/>
      <c r="J276" s="212">
        <f>ROUND(I276*H276,2)</f>
        <v>0</v>
      </c>
      <c r="K276" s="208" t="s">
        <v>157</v>
      </c>
      <c r="L276" s="46"/>
      <c r="M276" s="213" t="s">
        <v>19</v>
      </c>
      <c r="N276" s="214" t="s">
        <v>40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158</v>
      </c>
      <c r="AT276" s="217" t="s">
        <v>153</v>
      </c>
      <c r="AU276" s="217" t="s">
        <v>79</v>
      </c>
      <c r="AY276" s="19" t="s">
        <v>150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77</v>
      </c>
      <c r="BK276" s="218">
        <f>ROUND(I276*H276,2)</f>
        <v>0</v>
      </c>
      <c r="BL276" s="19" t="s">
        <v>158</v>
      </c>
      <c r="BM276" s="217" t="s">
        <v>1393</v>
      </c>
    </row>
    <row r="277" s="2" customFormat="1">
      <c r="A277" s="40"/>
      <c r="B277" s="41"/>
      <c r="C277" s="42"/>
      <c r="D277" s="219" t="s">
        <v>159</v>
      </c>
      <c r="E277" s="42"/>
      <c r="F277" s="220" t="s">
        <v>1394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159</v>
      </c>
      <c r="AU277" s="19" t="s">
        <v>79</v>
      </c>
    </row>
    <row r="278" s="2" customFormat="1" ht="24.15" customHeight="1">
      <c r="A278" s="40"/>
      <c r="B278" s="41"/>
      <c r="C278" s="206" t="s">
        <v>875</v>
      </c>
      <c r="D278" s="206" t="s">
        <v>153</v>
      </c>
      <c r="E278" s="207" t="s">
        <v>1395</v>
      </c>
      <c r="F278" s="208" t="s">
        <v>1396</v>
      </c>
      <c r="G278" s="209" t="s">
        <v>258</v>
      </c>
      <c r="H278" s="210">
        <v>35.640000000000001</v>
      </c>
      <c r="I278" s="211"/>
      <c r="J278" s="212">
        <f>ROUND(I278*H278,2)</f>
        <v>0</v>
      </c>
      <c r="K278" s="208" t="s">
        <v>157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158</v>
      </c>
      <c r="AT278" s="217" t="s">
        <v>153</v>
      </c>
      <c r="AU278" s="217" t="s">
        <v>79</v>
      </c>
      <c r="AY278" s="19" t="s">
        <v>150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158</v>
      </c>
      <c r="BM278" s="217" t="s">
        <v>1397</v>
      </c>
    </row>
    <row r="279" s="2" customFormat="1">
      <c r="A279" s="40"/>
      <c r="B279" s="41"/>
      <c r="C279" s="42"/>
      <c r="D279" s="219" t="s">
        <v>159</v>
      </c>
      <c r="E279" s="42"/>
      <c r="F279" s="220" t="s">
        <v>1398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159</v>
      </c>
      <c r="AU279" s="19" t="s">
        <v>79</v>
      </c>
    </row>
    <row r="280" s="13" customFormat="1">
      <c r="A280" s="13"/>
      <c r="B280" s="242"/>
      <c r="C280" s="243"/>
      <c r="D280" s="244" t="s">
        <v>593</v>
      </c>
      <c r="E280" s="243"/>
      <c r="F280" s="246" t="s">
        <v>1399</v>
      </c>
      <c r="G280" s="243"/>
      <c r="H280" s="247">
        <v>35.640000000000001</v>
      </c>
      <c r="I280" s="248"/>
      <c r="J280" s="243"/>
      <c r="K280" s="243"/>
      <c r="L280" s="249"/>
      <c r="M280" s="250"/>
      <c r="N280" s="251"/>
      <c r="O280" s="251"/>
      <c r="P280" s="251"/>
      <c r="Q280" s="251"/>
      <c r="R280" s="251"/>
      <c r="S280" s="251"/>
      <c r="T280" s="25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593</v>
      </c>
      <c r="AU280" s="253" t="s">
        <v>79</v>
      </c>
      <c r="AV280" s="13" t="s">
        <v>79</v>
      </c>
      <c r="AW280" s="13" t="s">
        <v>4</v>
      </c>
      <c r="AX280" s="13" t="s">
        <v>77</v>
      </c>
      <c r="AY280" s="253" t="s">
        <v>150</v>
      </c>
    </row>
    <row r="281" s="2" customFormat="1" ht="24.15" customHeight="1">
      <c r="A281" s="40"/>
      <c r="B281" s="41"/>
      <c r="C281" s="206" t="s">
        <v>402</v>
      </c>
      <c r="D281" s="206" t="s">
        <v>153</v>
      </c>
      <c r="E281" s="207" t="s">
        <v>1015</v>
      </c>
      <c r="F281" s="208" t="s">
        <v>1016</v>
      </c>
      <c r="G281" s="209" t="s">
        <v>258</v>
      </c>
      <c r="H281" s="210">
        <v>3.96</v>
      </c>
      <c r="I281" s="211"/>
      <c r="J281" s="212">
        <f>ROUND(I281*H281,2)</f>
        <v>0</v>
      </c>
      <c r="K281" s="208" t="s">
        <v>157</v>
      </c>
      <c r="L281" s="46"/>
      <c r="M281" s="213" t="s">
        <v>19</v>
      </c>
      <c r="N281" s="214" t="s">
        <v>40</v>
      </c>
      <c r="O281" s="86"/>
      <c r="P281" s="215">
        <f>O281*H281</f>
        <v>0</v>
      </c>
      <c r="Q281" s="215">
        <v>0</v>
      </c>
      <c r="R281" s="215">
        <f>Q281*H281</f>
        <v>0</v>
      </c>
      <c r="S281" s="215">
        <v>0</v>
      </c>
      <c r="T281" s="216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7" t="s">
        <v>158</v>
      </c>
      <c r="AT281" s="217" t="s">
        <v>153</v>
      </c>
      <c r="AU281" s="217" t="s">
        <v>79</v>
      </c>
      <c r="AY281" s="19" t="s">
        <v>150</v>
      </c>
      <c r="BE281" s="218">
        <f>IF(N281="základní",J281,0)</f>
        <v>0</v>
      </c>
      <c r="BF281" s="218">
        <f>IF(N281="snížená",J281,0)</f>
        <v>0</v>
      </c>
      <c r="BG281" s="218">
        <f>IF(N281="zákl. přenesená",J281,0)</f>
        <v>0</v>
      </c>
      <c r="BH281" s="218">
        <f>IF(N281="sníž. přenesená",J281,0)</f>
        <v>0</v>
      </c>
      <c r="BI281" s="218">
        <f>IF(N281="nulová",J281,0)</f>
        <v>0</v>
      </c>
      <c r="BJ281" s="19" t="s">
        <v>77</v>
      </c>
      <c r="BK281" s="218">
        <f>ROUND(I281*H281,2)</f>
        <v>0</v>
      </c>
      <c r="BL281" s="19" t="s">
        <v>158</v>
      </c>
      <c r="BM281" s="217" t="s">
        <v>1400</v>
      </c>
    </row>
    <row r="282" s="2" customFormat="1">
      <c r="A282" s="40"/>
      <c r="B282" s="41"/>
      <c r="C282" s="42"/>
      <c r="D282" s="219" t="s">
        <v>159</v>
      </c>
      <c r="E282" s="42"/>
      <c r="F282" s="220" t="s">
        <v>1018</v>
      </c>
      <c r="G282" s="42"/>
      <c r="H282" s="42"/>
      <c r="I282" s="221"/>
      <c r="J282" s="42"/>
      <c r="K282" s="42"/>
      <c r="L282" s="46"/>
      <c r="M282" s="222"/>
      <c r="N282" s="223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159</v>
      </c>
      <c r="AU282" s="19" t="s">
        <v>79</v>
      </c>
    </row>
    <row r="283" s="2" customFormat="1" ht="44.25" customHeight="1">
      <c r="A283" s="40"/>
      <c r="B283" s="41"/>
      <c r="C283" s="206" t="s">
        <v>886</v>
      </c>
      <c r="D283" s="206" t="s">
        <v>153</v>
      </c>
      <c r="E283" s="207" t="s">
        <v>264</v>
      </c>
      <c r="F283" s="208" t="s">
        <v>726</v>
      </c>
      <c r="G283" s="209" t="s">
        <v>258</v>
      </c>
      <c r="H283" s="210">
        <v>2.7749999999999999</v>
      </c>
      <c r="I283" s="211"/>
      <c r="J283" s="212">
        <f>ROUND(I283*H283,2)</f>
        <v>0</v>
      </c>
      <c r="K283" s="208" t="s">
        <v>157</v>
      </c>
      <c r="L283" s="46"/>
      <c r="M283" s="213" t="s">
        <v>19</v>
      </c>
      <c r="N283" s="214" t="s">
        <v>40</v>
      </c>
      <c r="O283" s="86"/>
      <c r="P283" s="215">
        <f>O283*H283</f>
        <v>0</v>
      </c>
      <c r="Q283" s="215">
        <v>0</v>
      </c>
      <c r="R283" s="215">
        <f>Q283*H283</f>
        <v>0</v>
      </c>
      <c r="S283" s="215">
        <v>0</v>
      </c>
      <c r="T283" s="216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7" t="s">
        <v>158</v>
      </c>
      <c r="AT283" s="217" t="s">
        <v>153</v>
      </c>
      <c r="AU283" s="217" t="s">
        <v>79</v>
      </c>
      <c r="AY283" s="19" t="s">
        <v>150</v>
      </c>
      <c r="BE283" s="218">
        <f>IF(N283="základní",J283,0)</f>
        <v>0</v>
      </c>
      <c r="BF283" s="218">
        <f>IF(N283="snížená",J283,0)</f>
        <v>0</v>
      </c>
      <c r="BG283" s="218">
        <f>IF(N283="zákl. přenesená",J283,0)</f>
        <v>0</v>
      </c>
      <c r="BH283" s="218">
        <f>IF(N283="sníž. přenesená",J283,0)</f>
        <v>0</v>
      </c>
      <c r="BI283" s="218">
        <f>IF(N283="nulová",J283,0)</f>
        <v>0</v>
      </c>
      <c r="BJ283" s="19" t="s">
        <v>77</v>
      </c>
      <c r="BK283" s="218">
        <f>ROUND(I283*H283,2)</f>
        <v>0</v>
      </c>
      <c r="BL283" s="19" t="s">
        <v>158</v>
      </c>
      <c r="BM283" s="217" t="s">
        <v>1401</v>
      </c>
    </row>
    <row r="284" s="2" customFormat="1">
      <c r="A284" s="40"/>
      <c r="B284" s="41"/>
      <c r="C284" s="42"/>
      <c r="D284" s="219" t="s">
        <v>159</v>
      </c>
      <c r="E284" s="42"/>
      <c r="F284" s="220" t="s">
        <v>266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159</v>
      </c>
      <c r="AU284" s="19" t="s">
        <v>79</v>
      </c>
    </row>
    <row r="285" s="13" customFormat="1">
      <c r="A285" s="13"/>
      <c r="B285" s="242"/>
      <c r="C285" s="243"/>
      <c r="D285" s="244" t="s">
        <v>593</v>
      </c>
      <c r="E285" s="245" t="s">
        <v>19</v>
      </c>
      <c r="F285" s="246" t="s">
        <v>1402</v>
      </c>
      <c r="G285" s="243"/>
      <c r="H285" s="247">
        <v>2.7749999999999999</v>
      </c>
      <c r="I285" s="248"/>
      <c r="J285" s="243"/>
      <c r="K285" s="243"/>
      <c r="L285" s="249"/>
      <c r="M285" s="250"/>
      <c r="N285" s="251"/>
      <c r="O285" s="251"/>
      <c r="P285" s="251"/>
      <c r="Q285" s="251"/>
      <c r="R285" s="251"/>
      <c r="S285" s="251"/>
      <c r="T285" s="25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3" t="s">
        <v>593</v>
      </c>
      <c r="AU285" s="253" t="s">
        <v>79</v>
      </c>
      <c r="AV285" s="13" t="s">
        <v>79</v>
      </c>
      <c r="AW285" s="13" t="s">
        <v>31</v>
      </c>
      <c r="AX285" s="13" t="s">
        <v>69</v>
      </c>
      <c r="AY285" s="253" t="s">
        <v>150</v>
      </c>
    </row>
    <row r="286" s="14" customFormat="1">
      <c r="A286" s="14"/>
      <c r="B286" s="254"/>
      <c r="C286" s="255"/>
      <c r="D286" s="244" t="s">
        <v>593</v>
      </c>
      <c r="E286" s="256" t="s">
        <v>19</v>
      </c>
      <c r="F286" s="257" t="s">
        <v>595</v>
      </c>
      <c r="G286" s="255"/>
      <c r="H286" s="258">
        <v>2.7749999999999999</v>
      </c>
      <c r="I286" s="259"/>
      <c r="J286" s="255"/>
      <c r="K286" s="255"/>
      <c r="L286" s="260"/>
      <c r="M286" s="261"/>
      <c r="N286" s="262"/>
      <c r="O286" s="262"/>
      <c r="P286" s="262"/>
      <c r="Q286" s="262"/>
      <c r="R286" s="262"/>
      <c r="S286" s="262"/>
      <c r="T286" s="26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4" t="s">
        <v>593</v>
      </c>
      <c r="AU286" s="264" t="s">
        <v>79</v>
      </c>
      <c r="AV286" s="14" t="s">
        <v>158</v>
      </c>
      <c r="AW286" s="14" t="s">
        <v>31</v>
      </c>
      <c r="AX286" s="14" t="s">
        <v>77</v>
      </c>
      <c r="AY286" s="264" t="s">
        <v>150</v>
      </c>
    </row>
    <row r="287" s="2" customFormat="1" ht="44.25" customHeight="1">
      <c r="A287" s="40"/>
      <c r="B287" s="41"/>
      <c r="C287" s="206" t="s">
        <v>406</v>
      </c>
      <c r="D287" s="206" t="s">
        <v>153</v>
      </c>
      <c r="E287" s="207" t="s">
        <v>1031</v>
      </c>
      <c r="F287" s="208" t="s">
        <v>1032</v>
      </c>
      <c r="G287" s="209" t="s">
        <v>258</v>
      </c>
      <c r="H287" s="210">
        <v>1.1850000000000001</v>
      </c>
      <c r="I287" s="211"/>
      <c r="J287" s="212">
        <f>ROUND(I287*H287,2)</f>
        <v>0</v>
      </c>
      <c r="K287" s="208" t="s">
        <v>157</v>
      </c>
      <c r="L287" s="46"/>
      <c r="M287" s="213" t="s">
        <v>19</v>
      </c>
      <c r="N287" s="214" t="s">
        <v>40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0</v>
      </c>
      <c r="T287" s="21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158</v>
      </c>
      <c r="AT287" s="217" t="s">
        <v>153</v>
      </c>
      <c r="AU287" s="217" t="s">
        <v>79</v>
      </c>
      <c r="AY287" s="19" t="s">
        <v>150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77</v>
      </c>
      <c r="BK287" s="218">
        <f>ROUND(I287*H287,2)</f>
        <v>0</v>
      </c>
      <c r="BL287" s="19" t="s">
        <v>158</v>
      </c>
      <c r="BM287" s="217" t="s">
        <v>1403</v>
      </c>
    </row>
    <row r="288" s="2" customFormat="1">
      <c r="A288" s="40"/>
      <c r="B288" s="41"/>
      <c r="C288" s="42"/>
      <c r="D288" s="219" t="s">
        <v>159</v>
      </c>
      <c r="E288" s="42"/>
      <c r="F288" s="220" t="s">
        <v>1034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159</v>
      </c>
      <c r="AU288" s="19" t="s">
        <v>79</v>
      </c>
    </row>
    <row r="289" s="12" customFormat="1" ht="22.8" customHeight="1">
      <c r="A289" s="12"/>
      <c r="B289" s="190"/>
      <c r="C289" s="191"/>
      <c r="D289" s="192" t="s">
        <v>68</v>
      </c>
      <c r="E289" s="204" t="s">
        <v>1035</v>
      </c>
      <c r="F289" s="204" t="s">
        <v>1036</v>
      </c>
      <c r="G289" s="191"/>
      <c r="H289" s="191"/>
      <c r="I289" s="194"/>
      <c r="J289" s="205">
        <f>BK289</f>
        <v>0</v>
      </c>
      <c r="K289" s="191"/>
      <c r="L289" s="196"/>
      <c r="M289" s="197"/>
      <c r="N289" s="198"/>
      <c r="O289" s="198"/>
      <c r="P289" s="199">
        <f>SUM(P290:P291)</f>
        <v>0</v>
      </c>
      <c r="Q289" s="198"/>
      <c r="R289" s="199">
        <f>SUM(R290:R291)</f>
        <v>0</v>
      </c>
      <c r="S289" s="198"/>
      <c r="T289" s="200">
        <f>SUM(T290:T291)</f>
        <v>0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1" t="s">
        <v>77</v>
      </c>
      <c r="AT289" s="202" t="s">
        <v>68</v>
      </c>
      <c r="AU289" s="202" t="s">
        <v>77</v>
      </c>
      <c r="AY289" s="201" t="s">
        <v>150</v>
      </c>
      <c r="BK289" s="203">
        <f>SUM(BK290:BK291)</f>
        <v>0</v>
      </c>
    </row>
    <row r="290" s="2" customFormat="1" ht="37.8" customHeight="1">
      <c r="A290" s="40"/>
      <c r="B290" s="41"/>
      <c r="C290" s="206" t="s">
        <v>894</v>
      </c>
      <c r="D290" s="206" t="s">
        <v>153</v>
      </c>
      <c r="E290" s="207" t="s">
        <v>1404</v>
      </c>
      <c r="F290" s="208" t="s">
        <v>1405</v>
      </c>
      <c r="G290" s="209" t="s">
        <v>258</v>
      </c>
      <c r="H290" s="210">
        <v>495.791</v>
      </c>
      <c r="I290" s="211"/>
      <c r="J290" s="212">
        <f>ROUND(I290*H290,2)</f>
        <v>0</v>
      </c>
      <c r="K290" s="208" t="s">
        <v>157</v>
      </c>
      <c r="L290" s="46"/>
      <c r="M290" s="213" t="s">
        <v>19</v>
      </c>
      <c r="N290" s="214" t="s">
        <v>40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158</v>
      </c>
      <c r="AT290" s="217" t="s">
        <v>153</v>
      </c>
      <c r="AU290" s="217" t="s">
        <v>79</v>
      </c>
      <c r="AY290" s="19" t="s">
        <v>150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77</v>
      </c>
      <c r="BK290" s="218">
        <f>ROUND(I290*H290,2)</f>
        <v>0</v>
      </c>
      <c r="BL290" s="19" t="s">
        <v>158</v>
      </c>
      <c r="BM290" s="217" t="s">
        <v>1406</v>
      </c>
    </row>
    <row r="291" s="2" customFormat="1">
      <c r="A291" s="40"/>
      <c r="B291" s="41"/>
      <c r="C291" s="42"/>
      <c r="D291" s="219" t="s">
        <v>159</v>
      </c>
      <c r="E291" s="42"/>
      <c r="F291" s="220" t="s">
        <v>1407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159</v>
      </c>
      <c r="AU291" s="19" t="s">
        <v>79</v>
      </c>
    </row>
    <row r="292" s="12" customFormat="1" ht="25.92" customHeight="1">
      <c r="A292" s="12"/>
      <c r="B292" s="190"/>
      <c r="C292" s="191"/>
      <c r="D292" s="192" t="s">
        <v>68</v>
      </c>
      <c r="E292" s="193" t="s">
        <v>1408</v>
      </c>
      <c r="F292" s="193" t="s">
        <v>1409</v>
      </c>
      <c r="G292" s="191"/>
      <c r="H292" s="191"/>
      <c r="I292" s="194"/>
      <c r="J292" s="195">
        <f>BK292</f>
        <v>0</v>
      </c>
      <c r="K292" s="191"/>
      <c r="L292" s="196"/>
      <c r="M292" s="197"/>
      <c r="N292" s="198"/>
      <c r="O292" s="198"/>
      <c r="P292" s="199">
        <f>SUM(P293:P296)</f>
        <v>0</v>
      </c>
      <c r="Q292" s="198"/>
      <c r="R292" s="199">
        <f>SUM(R293:R296)</f>
        <v>0.0011199999999999999</v>
      </c>
      <c r="S292" s="198"/>
      <c r="T292" s="200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1" t="s">
        <v>79</v>
      </c>
      <c r="AT292" s="202" t="s">
        <v>68</v>
      </c>
      <c r="AU292" s="202" t="s">
        <v>69</v>
      </c>
      <c r="AY292" s="201" t="s">
        <v>150</v>
      </c>
      <c r="BK292" s="203">
        <f>SUM(BK293:BK296)</f>
        <v>0</v>
      </c>
    </row>
    <row r="293" s="2" customFormat="1" ht="16.5" customHeight="1">
      <c r="A293" s="40"/>
      <c r="B293" s="41"/>
      <c r="C293" s="206" t="s">
        <v>411</v>
      </c>
      <c r="D293" s="206" t="s">
        <v>153</v>
      </c>
      <c r="E293" s="207" t="s">
        <v>1410</v>
      </c>
      <c r="F293" s="208" t="s">
        <v>1411</v>
      </c>
      <c r="G293" s="209" t="s">
        <v>252</v>
      </c>
      <c r="H293" s="210">
        <v>8</v>
      </c>
      <c r="I293" s="211"/>
      <c r="J293" s="212">
        <f>ROUND(I293*H293,2)</f>
        <v>0</v>
      </c>
      <c r="K293" s="208" t="s">
        <v>19</v>
      </c>
      <c r="L293" s="46"/>
      <c r="M293" s="213" t="s">
        <v>19</v>
      </c>
      <c r="N293" s="214" t="s">
        <v>40</v>
      </c>
      <c r="O293" s="86"/>
      <c r="P293" s="215">
        <f>O293*H293</f>
        <v>0</v>
      </c>
      <c r="Q293" s="215">
        <v>0.00013999999999999999</v>
      </c>
      <c r="R293" s="215">
        <f>Q293*H293</f>
        <v>0.0011199999999999999</v>
      </c>
      <c r="S293" s="215">
        <v>0</v>
      </c>
      <c r="T293" s="21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187</v>
      </c>
      <c r="AT293" s="217" t="s">
        <v>153</v>
      </c>
      <c r="AU293" s="217" t="s">
        <v>77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187</v>
      </c>
      <c r="BM293" s="217" t="s">
        <v>1412</v>
      </c>
    </row>
    <row r="294" s="13" customFormat="1">
      <c r="A294" s="13"/>
      <c r="B294" s="242"/>
      <c r="C294" s="243"/>
      <c r="D294" s="244" t="s">
        <v>593</v>
      </c>
      <c r="E294" s="245" t="s">
        <v>19</v>
      </c>
      <c r="F294" s="246" t="s">
        <v>1413</v>
      </c>
      <c r="G294" s="243"/>
      <c r="H294" s="247">
        <v>5</v>
      </c>
      <c r="I294" s="248"/>
      <c r="J294" s="243"/>
      <c r="K294" s="243"/>
      <c r="L294" s="249"/>
      <c r="M294" s="250"/>
      <c r="N294" s="251"/>
      <c r="O294" s="251"/>
      <c r="P294" s="251"/>
      <c r="Q294" s="251"/>
      <c r="R294" s="251"/>
      <c r="S294" s="251"/>
      <c r="T294" s="25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3" t="s">
        <v>593</v>
      </c>
      <c r="AU294" s="253" t="s">
        <v>77</v>
      </c>
      <c r="AV294" s="13" t="s">
        <v>79</v>
      </c>
      <c r="AW294" s="13" t="s">
        <v>31</v>
      </c>
      <c r="AX294" s="13" t="s">
        <v>69</v>
      </c>
      <c r="AY294" s="253" t="s">
        <v>150</v>
      </c>
    </row>
    <row r="295" s="13" customFormat="1">
      <c r="A295" s="13"/>
      <c r="B295" s="242"/>
      <c r="C295" s="243"/>
      <c r="D295" s="244" t="s">
        <v>593</v>
      </c>
      <c r="E295" s="245" t="s">
        <v>19</v>
      </c>
      <c r="F295" s="246" t="s">
        <v>1414</v>
      </c>
      <c r="G295" s="243"/>
      <c r="H295" s="247">
        <v>3</v>
      </c>
      <c r="I295" s="248"/>
      <c r="J295" s="243"/>
      <c r="K295" s="243"/>
      <c r="L295" s="249"/>
      <c r="M295" s="250"/>
      <c r="N295" s="251"/>
      <c r="O295" s="251"/>
      <c r="P295" s="251"/>
      <c r="Q295" s="251"/>
      <c r="R295" s="251"/>
      <c r="S295" s="251"/>
      <c r="T295" s="25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3" t="s">
        <v>593</v>
      </c>
      <c r="AU295" s="253" t="s">
        <v>77</v>
      </c>
      <c r="AV295" s="13" t="s">
        <v>79</v>
      </c>
      <c r="AW295" s="13" t="s">
        <v>31</v>
      </c>
      <c r="AX295" s="13" t="s">
        <v>69</v>
      </c>
      <c r="AY295" s="253" t="s">
        <v>150</v>
      </c>
    </row>
    <row r="296" s="14" customFormat="1">
      <c r="A296" s="14"/>
      <c r="B296" s="254"/>
      <c r="C296" s="255"/>
      <c r="D296" s="244" t="s">
        <v>593</v>
      </c>
      <c r="E296" s="256" t="s">
        <v>19</v>
      </c>
      <c r="F296" s="257" t="s">
        <v>595</v>
      </c>
      <c r="G296" s="255"/>
      <c r="H296" s="258">
        <v>8</v>
      </c>
      <c r="I296" s="259"/>
      <c r="J296" s="255"/>
      <c r="K296" s="255"/>
      <c r="L296" s="260"/>
      <c r="M296" s="261"/>
      <c r="N296" s="262"/>
      <c r="O296" s="262"/>
      <c r="P296" s="262"/>
      <c r="Q296" s="262"/>
      <c r="R296" s="262"/>
      <c r="S296" s="262"/>
      <c r="T296" s="26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4" t="s">
        <v>593</v>
      </c>
      <c r="AU296" s="264" t="s">
        <v>77</v>
      </c>
      <c r="AV296" s="14" t="s">
        <v>158</v>
      </c>
      <c r="AW296" s="14" t="s">
        <v>31</v>
      </c>
      <c r="AX296" s="14" t="s">
        <v>77</v>
      </c>
      <c r="AY296" s="264" t="s">
        <v>150</v>
      </c>
    </row>
    <row r="297" s="12" customFormat="1" ht="25.92" customHeight="1">
      <c r="A297" s="12"/>
      <c r="B297" s="190"/>
      <c r="C297" s="191"/>
      <c r="D297" s="192" t="s">
        <v>68</v>
      </c>
      <c r="E297" s="193" t="s">
        <v>254</v>
      </c>
      <c r="F297" s="193" t="s">
        <v>1415</v>
      </c>
      <c r="G297" s="191"/>
      <c r="H297" s="191"/>
      <c r="I297" s="194"/>
      <c r="J297" s="195">
        <f>BK297</f>
        <v>0</v>
      </c>
      <c r="K297" s="191"/>
      <c r="L297" s="196"/>
      <c r="M297" s="197"/>
      <c r="N297" s="198"/>
      <c r="O297" s="198"/>
      <c r="P297" s="199">
        <f>P298</f>
        <v>0</v>
      </c>
      <c r="Q297" s="198"/>
      <c r="R297" s="199">
        <f>R298</f>
        <v>0</v>
      </c>
      <c r="S297" s="198"/>
      <c r="T297" s="200">
        <f>T298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164</v>
      </c>
      <c r="AT297" s="202" t="s">
        <v>68</v>
      </c>
      <c r="AU297" s="202" t="s">
        <v>69</v>
      </c>
      <c r="AY297" s="201" t="s">
        <v>150</v>
      </c>
      <c r="BK297" s="203">
        <f>BK298</f>
        <v>0</v>
      </c>
    </row>
    <row r="298" s="12" customFormat="1" ht="22.8" customHeight="1">
      <c r="A298" s="12"/>
      <c r="B298" s="190"/>
      <c r="C298" s="191"/>
      <c r="D298" s="192" t="s">
        <v>68</v>
      </c>
      <c r="E298" s="204" t="s">
        <v>368</v>
      </c>
      <c r="F298" s="204" t="s">
        <v>369</v>
      </c>
      <c r="G298" s="191"/>
      <c r="H298" s="191"/>
      <c r="I298" s="194"/>
      <c r="J298" s="205">
        <f>BK298</f>
        <v>0</v>
      </c>
      <c r="K298" s="191"/>
      <c r="L298" s="196"/>
      <c r="M298" s="197"/>
      <c r="N298" s="198"/>
      <c r="O298" s="198"/>
      <c r="P298" s="199">
        <f>SUM(P299:P302)</f>
        <v>0</v>
      </c>
      <c r="Q298" s="198"/>
      <c r="R298" s="199">
        <f>SUM(R299:R302)</f>
        <v>0</v>
      </c>
      <c r="S298" s="198"/>
      <c r="T298" s="200">
        <f>SUM(T299:T302)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1" t="s">
        <v>164</v>
      </c>
      <c r="AT298" s="202" t="s">
        <v>68</v>
      </c>
      <c r="AU298" s="202" t="s">
        <v>77</v>
      </c>
      <c r="AY298" s="201" t="s">
        <v>150</v>
      </c>
      <c r="BK298" s="203">
        <f>SUM(BK299:BK302)</f>
        <v>0</v>
      </c>
    </row>
    <row r="299" s="2" customFormat="1" ht="24.15" customHeight="1">
      <c r="A299" s="40"/>
      <c r="B299" s="41"/>
      <c r="C299" s="206" t="s">
        <v>901</v>
      </c>
      <c r="D299" s="206" t="s">
        <v>153</v>
      </c>
      <c r="E299" s="207" t="s">
        <v>1416</v>
      </c>
      <c r="F299" s="208" t="s">
        <v>1417</v>
      </c>
      <c r="G299" s="209" t="s">
        <v>310</v>
      </c>
      <c r="H299" s="210">
        <v>203.59999999999999</v>
      </c>
      <c r="I299" s="211"/>
      <c r="J299" s="212">
        <f>ROUND(I299*H299,2)</f>
        <v>0</v>
      </c>
      <c r="K299" s="208" t="s">
        <v>19</v>
      </c>
      <c r="L299" s="46"/>
      <c r="M299" s="213" t="s">
        <v>19</v>
      </c>
      <c r="N299" s="214" t="s">
        <v>40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259</v>
      </c>
      <c r="AT299" s="217" t="s">
        <v>153</v>
      </c>
      <c r="AU299" s="217" t="s">
        <v>79</v>
      </c>
      <c r="AY299" s="19" t="s">
        <v>150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77</v>
      </c>
      <c r="BK299" s="218">
        <f>ROUND(I299*H299,2)</f>
        <v>0</v>
      </c>
      <c r="BL299" s="19" t="s">
        <v>259</v>
      </c>
      <c r="BM299" s="217" t="s">
        <v>1418</v>
      </c>
    </row>
    <row r="300" s="13" customFormat="1">
      <c r="A300" s="13"/>
      <c r="B300" s="242"/>
      <c r="C300" s="243"/>
      <c r="D300" s="244" t="s">
        <v>593</v>
      </c>
      <c r="E300" s="245" t="s">
        <v>19</v>
      </c>
      <c r="F300" s="246" t="s">
        <v>1419</v>
      </c>
      <c r="G300" s="243"/>
      <c r="H300" s="247">
        <v>203.59999999999999</v>
      </c>
      <c r="I300" s="248"/>
      <c r="J300" s="243"/>
      <c r="K300" s="243"/>
      <c r="L300" s="249"/>
      <c r="M300" s="250"/>
      <c r="N300" s="251"/>
      <c r="O300" s="251"/>
      <c r="P300" s="251"/>
      <c r="Q300" s="251"/>
      <c r="R300" s="251"/>
      <c r="S300" s="251"/>
      <c r="T300" s="25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3" t="s">
        <v>593</v>
      </c>
      <c r="AU300" s="253" t="s">
        <v>79</v>
      </c>
      <c r="AV300" s="13" t="s">
        <v>79</v>
      </c>
      <c r="AW300" s="13" t="s">
        <v>31</v>
      </c>
      <c r="AX300" s="13" t="s">
        <v>69</v>
      </c>
      <c r="AY300" s="253" t="s">
        <v>150</v>
      </c>
    </row>
    <row r="301" s="14" customFormat="1">
      <c r="A301" s="14"/>
      <c r="B301" s="254"/>
      <c r="C301" s="255"/>
      <c r="D301" s="244" t="s">
        <v>593</v>
      </c>
      <c r="E301" s="256" t="s">
        <v>19</v>
      </c>
      <c r="F301" s="257" t="s">
        <v>595</v>
      </c>
      <c r="G301" s="255"/>
      <c r="H301" s="258">
        <v>203.59999999999999</v>
      </c>
      <c r="I301" s="259"/>
      <c r="J301" s="255"/>
      <c r="K301" s="255"/>
      <c r="L301" s="260"/>
      <c r="M301" s="261"/>
      <c r="N301" s="262"/>
      <c r="O301" s="262"/>
      <c r="P301" s="262"/>
      <c r="Q301" s="262"/>
      <c r="R301" s="262"/>
      <c r="S301" s="262"/>
      <c r="T301" s="26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4" t="s">
        <v>593</v>
      </c>
      <c r="AU301" s="264" t="s">
        <v>79</v>
      </c>
      <c r="AV301" s="14" t="s">
        <v>158</v>
      </c>
      <c r="AW301" s="14" t="s">
        <v>31</v>
      </c>
      <c r="AX301" s="14" t="s">
        <v>77</v>
      </c>
      <c r="AY301" s="264" t="s">
        <v>150</v>
      </c>
    </row>
    <row r="302" s="2" customFormat="1" ht="16.5" customHeight="1">
      <c r="A302" s="40"/>
      <c r="B302" s="41"/>
      <c r="C302" s="206" t="s">
        <v>415</v>
      </c>
      <c r="D302" s="206" t="s">
        <v>153</v>
      </c>
      <c r="E302" s="207" t="s">
        <v>1420</v>
      </c>
      <c r="F302" s="208" t="s">
        <v>1421</v>
      </c>
      <c r="G302" s="209" t="s">
        <v>310</v>
      </c>
      <c r="H302" s="210">
        <v>203.59999999999999</v>
      </c>
      <c r="I302" s="211"/>
      <c r="J302" s="212">
        <f>ROUND(I302*H302,2)</f>
        <v>0</v>
      </c>
      <c r="K302" s="208" t="s">
        <v>19</v>
      </c>
      <c r="L302" s="46"/>
      <c r="M302" s="238" t="s">
        <v>19</v>
      </c>
      <c r="N302" s="239" t="s">
        <v>40</v>
      </c>
      <c r="O302" s="226"/>
      <c r="P302" s="240">
        <f>O302*H302</f>
        <v>0</v>
      </c>
      <c r="Q302" s="240">
        <v>0</v>
      </c>
      <c r="R302" s="240">
        <f>Q302*H302</f>
        <v>0</v>
      </c>
      <c r="S302" s="240">
        <v>0</v>
      </c>
      <c r="T302" s="241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259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259</v>
      </c>
      <c r="BM302" s="217" t="s">
        <v>1422</v>
      </c>
    </row>
    <row r="303" s="2" customFormat="1" ht="6.96" customHeight="1">
      <c r="A303" s="40"/>
      <c r="B303" s="61"/>
      <c r="C303" s="62"/>
      <c r="D303" s="62"/>
      <c r="E303" s="62"/>
      <c r="F303" s="62"/>
      <c r="G303" s="62"/>
      <c r="H303" s="62"/>
      <c r="I303" s="62"/>
      <c r="J303" s="62"/>
      <c r="K303" s="62"/>
      <c r="L303" s="46"/>
      <c r="M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</row>
  </sheetData>
  <sheetProtection sheet="1" autoFilter="0" formatColumns="0" formatRows="0" objects="1" scenarios="1" spinCount="100000" saltValue="dXdZh8C8gs84qBttCXE87JDPKFS5paOQPGOkKfnCXNOL4Y7Yhi5pm3Hw/aRv5SVBceEKtW/wGU6bIPQzA6VcGg==" hashValue="fGdIz3UbHIgZY/Eh6IMBpiZ5nY93Mrrz0NRYQpBPxZUfdrSGkn2qClRz/bWfkHAvqZYRtioWuiBBA2vyszTDcQ==" algorithmName="SHA-512" password="CBF1"/>
  <autoFilter ref="C88:K302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7" r:id="rId9" display="https://podminky.urs.cz/item/CS_URS_2024_02/132254204"/>
    <hyperlink ref="F129" r:id="rId10" display="https://podminky.urs.cz/item/CS_URS_2024_02/132354202"/>
    <hyperlink ref="F131" r:id="rId11" display="https://podminky.urs.cz/item/CS_URS_2024_02/139001101"/>
    <hyperlink ref="F137" r:id="rId12" display="https://podminky.urs.cz/item/CS_URS_2024_02/151101101"/>
    <hyperlink ref="F139" r:id="rId13" display="https://podminky.urs.cz/item/CS_URS_2024_02/151101111"/>
    <hyperlink ref="F141" r:id="rId14" display="https://podminky.urs.cz/item/CS_URS_2024_02/162751117"/>
    <hyperlink ref="F143" r:id="rId15" display="https://podminky.urs.cz/item/CS_URS_2024_02/167151111"/>
    <hyperlink ref="F145" r:id="rId16" display="https://podminky.urs.cz/item/CS_URS_2024_02/171201231"/>
    <hyperlink ref="F148" r:id="rId17" display="https://podminky.urs.cz/item/CS_URS_2024_02/174151101"/>
    <hyperlink ref="F151" r:id="rId18" display="https://podminky.urs.cz/item/CS_URS_2024_02/175151101"/>
    <hyperlink ref="F156" r:id="rId19" display="https://podminky.urs.cz/item/CS_URS_2024_02/451572111"/>
    <hyperlink ref="F158" r:id="rId20" display="https://podminky.urs.cz/item/CS_URS_2024_02/452313161"/>
    <hyperlink ref="F165" r:id="rId21" display="https://podminky.urs.cz/item/CS_URS_2024_02/850365121"/>
    <hyperlink ref="F168" r:id="rId22" display="https://podminky.urs.cz/item/CS_URS_2024_02/852361122"/>
    <hyperlink ref="F171" r:id="rId23" display="https://podminky.urs.cz/item/CS_URS_2024_02/857242122"/>
    <hyperlink ref="F183" r:id="rId24" display="https://podminky.urs.cz/item/CS_URS_2024_02/857362122"/>
    <hyperlink ref="F199" r:id="rId25" display="https://podminky.urs.cz/item/CS_URS_2024_02/857363131"/>
    <hyperlink ref="F204" r:id="rId26" display="https://podminky.urs.cz/item/CS_URS_2024_02/857364122"/>
    <hyperlink ref="F211" r:id="rId27" display="https://podminky.urs.cz/item/CS_URS_2024_02/871161141"/>
    <hyperlink ref="F216" r:id="rId28" display="https://podminky.urs.cz/item/CS_URS_2024_02/891241112"/>
    <hyperlink ref="F220" r:id="rId29" display="https://podminky.urs.cz/item/CS_URS_2024_02/891247112"/>
    <hyperlink ref="F224" r:id="rId30" display="https://podminky.urs.cz/item/CS_URS_2024_02/891361112"/>
    <hyperlink ref="F228" r:id="rId31" display="https://podminky.urs.cz/item/CS_URS_2024_02/892241111"/>
    <hyperlink ref="F232" r:id="rId32" display="https://podminky.urs.cz/item/CS_URS_2024_02/892273122"/>
    <hyperlink ref="F236" r:id="rId33" display="https://podminky.urs.cz/item/CS_URS_2024_02/892372111"/>
    <hyperlink ref="F238" r:id="rId34" display="https://podminky.urs.cz/item/CS_URS_2024_02/892381111"/>
    <hyperlink ref="F240" r:id="rId35" display="https://podminky.urs.cz/item/CS_URS_2024_02/892383122"/>
    <hyperlink ref="F242" r:id="rId36" display="https://podminky.urs.cz/item/CS_URS_2024_02/899401112"/>
    <hyperlink ref="F248" r:id="rId37" display="https://podminky.urs.cz/item/CS_URS_2024_02/899401113"/>
    <hyperlink ref="F253" r:id="rId38" display="https://podminky.urs.cz/item/CS_URS_2024_02/899713111"/>
    <hyperlink ref="F257" r:id="rId39" display="https://podminky.urs.cz/item/CS_URS_2024_02/899721111"/>
    <hyperlink ref="F262" r:id="rId40" display="https://podminky.urs.cz/item/CS_URS_2024_02/899722111"/>
    <hyperlink ref="F268" r:id="rId41" display="https://podminky.urs.cz/item/CS_URS_2024_02/916111122"/>
    <hyperlink ref="F275" r:id="rId42" display="https://podminky.urs.cz/item/CS_URS_2024_02/997006511"/>
    <hyperlink ref="F277" r:id="rId43" display="https://podminky.urs.cz/item/CS_URS_2024_02/997006512"/>
    <hyperlink ref="F279" r:id="rId44" display="https://podminky.urs.cz/item/CS_URS_2024_02/997006519"/>
    <hyperlink ref="F282" r:id="rId45" display="https://podminky.urs.cz/item/CS_URS_2024_02/997221611"/>
    <hyperlink ref="F284" r:id="rId46" display="https://podminky.urs.cz/item/CS_URS_2024_02/997221873"/>
    <hyperlink ref="F288" r:id="rId47" display="https://podminky.urs.cz/item/CS_URS_2024_02/997221875"/>
    <hyperlink ref="F291" r:id="rId48" display="https://podminky.urs.cz/item/CS_URS_2024_02/998273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1423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ROUND(J89,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ROUND((SUM(BE89:BE325)),  2)</f>
        <v>0</v>
      </c>
      <c r="G33" s="40"/>
      <c r="H33" s="40"/>
      <c r="I33" s="150">
        <v>0.20999999999999999</v>
      </c>
      <c r="J33" s="149">
        <f>ROUND(((SUM(BE89:BE325))*I33),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ROUND((SUM(BF89:BF325)),  2)</f>
        <v>0</v>
      </c>
      <c r="G34" s="40"/>
      <c r="H34" s="40"/>
      <c r="I34" s="150">
        <v>0.12</v>
      </c>
      <c r="J34" s="149">
        <f>ROUND(((SUM(BF89:BF325))*I34),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ROUND((SUM(BG89:BG325)),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ROUND((SUM(BH89:BH325)),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ROUND((SUM(BI89:BI325)),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06-27-206 - Větev 4-1. a 2. část,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J89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J90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J91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569</v>
      </c>
      <c r="E62" s="176"/>
      <c r="F62" s="176"/>
      <c r="G62" s="176"/>
      <c r="H62" s="176"/>
      <c r="I62" s="176"/>
      <c r="J62" s="177">
        <f>J164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1424</v>
      </c>
      <c r="E63" s="176"/>
      <c r="F63" s="176"/>
      <c r="G63" s="176"/>
      <c r="H63" s="176"/>
      <c r="I63" s="176"/>
      <c r="J63" s="177">
        <f>J177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570</v>
      </c>
      <c r="E64" s="176"/>
      <c r="F64" s="176"/>
      <c r="G64" s="176"/>
      <c r="H64" s="176"/>
      <c r="I64" s="176"/>
      <c r="J64" s="177">
        <f>J189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1087</v>
      </c>
      <c r="E65" s="176"/>
      <c r="F65" s="176"/>
      <c r="G65" s="176"/>
      <c r="H65" s="176"/>
      <c r="I65" s="176"/>
      <c r="J65" s="177">
        <f>J202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572</v>
      </c>
      <c r="E66" s="176"/>
      <c r="F66" s="176"/>
      <c r="G66" s="176"/>
      <c r="H66" s="176"/>
      <c r="I66" s="176"/>
      <c r="J66" s="177">
        <f>J279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1088</v>
      </c>
      <c r="E67" s="176"/>
      <c r="F67" s="176"/>
      <c r="G67" s="176"/>
      <c r="H67" s="176"/>
      <c r="I67" s="176"/>
      <c r="J67" s="177">
        <f>J295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573</v>
      </c>
      <c r="E68" s="176"/>
      <c r="F68" s="176"/>
      <c r="G68" s="176"/>
      <c r="H68" s="176"/>
      <c r="I68" s="176"/>
      <c r="J68" s="177">
        <f>J315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7"/>
      <c r="C69" s="168"/>
      <c r="D69" s="169" t="s">
        <v>1425</v>
      </c>
      <c r="E69" s="170"/>
      <c r="F69" s="170"/>
      <c r="G69" s="170"/>
      <c r="H69" s="170"/>
      <c r="I69" s="170"/>
      <c r="J69" s="171">
        <f>J318</f>
        <v>0</v>
      </c>
      <c r="K69" s="168"/>
      <c r="L69" s="172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2" customFormat="1" ht="21.84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5" s="2" customFormat="1" ht="6.96" customHeight="1">
      <c r="A75" s="40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4.96" customHeight="1">
      <c r="A76" s="40"/>
      <c r="B76" s="41"/>
      <c r="C76" s="25" t="s">
        <v>135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16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6.25" customHeight="1">
      <c r="A79" s="40"/>
      <c r="B79" s="41"/>
      <c r="C79" s="42"/>
      <c r="D79" s="42"/>
      <c r="E79" s="162" t="str">
        <f>E7</f>
        <v>PŘESTAVBA ŽELEZNIČNÍHO UZLU BRNO - PRODLOUŽENÍ UL. KALOVÁ</v>
      </c>
      <c r="F79" s="34"/>
      <c r="G79" s="34"/>
      <c r="H79" s="34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123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71" t="str">
        <f>E9</f>
        <v>SO 06-27-206 - Větev 4-1. a 2. část, kanalizace</v>
      </c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2"/>
      <c r="E83" s="42"/>
      <c r="F83" s="29" t="str">
        <f>F12</f>
        <v xml:space="preserve"> </v>
      </c>
      <c r="G83" s="42"/>
      <c r="H83" s="42"/>
      <c r="I83" s="34" t="s">
        <v>23</v>
      </c>
      <c r="J83" s="74" t="str">
        <f>IF(J12="","",J12)</f>
        <v>3. 6. 2025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2"/>
      <c r="E85" s="42"/>
      <c r="F85" s="29" t="str">
        <f>E15</f>
        <v xml:space="preserve"> </v>
      </c>
      <c r="G85" s="42"/>
      <c r="H85" s="42"/>
      <c r="I85" s="34" t="s">
        <v>30</v>
      </c>
      <c r="J85" s="38" t="str">
        <f>E21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28</v>
      </c>
      <c r="D86" s="42"/>
      <c r="E86" s="42"/>
      <c r="F86" s="29" t="str">
        <f>IF(E18="","",E18)</f>
        <v>Vyplň údaj</v>
      </c>
      <c r="G86" s="42"/>
      <c r="H86" s="42"/>
      <c r="I86" s="34" t="s">
        <v>32</v>
      </c>
      <c r="J86" s="38" t="str">
        <f>E24</f>
        <v xml:space="preserve"> 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79"/>
      <c r="B88" s="180"/>
      <c r="C88" s="181" t="s">
        <v>136</v>
      </c>
      <c r="D88" s="182" t="s">
        <v>54</v>
      </c>
      <c r="E88" s="182" t="s">
        <v>50</v>
      </c>
      <c r="F88" s="182" t="s">
        <v>51</v>
      </c>
      <c r="G88" s="182" t="s">
        <v>137</v>
      </c>
      <c r="H88" s="182" t="s">
        <v>138</v>
      </c>
      <c r="I88" s="182" t="s">
        <v>139</v>
      </c>
      <c r="J88" s="182" t="s">
        <v>127</v>
      </c>
      <c r="K88" s="183" t="s">
        <v>140</v>
      </c>
      <c r="L88" s="184"/>
      <c r="M88" s="94" t="s">
        <v>19</v>
      </c>
      <c r="N88" s="95" t="s">
        <v>39</v>
      </c>
      <c r="O88" s="95" t="s">
        <v>141</v>
      </c>
      <c r="P88" s="95" t="s">
        <v>142</v>
      </c>
      <c r="Q88" s="95" t="s">
        <v>143</v>
      </c>
      <c r="R88" s="95" t="s">
        <v>144</v>
      </c>
      <c r="S88" s="95" t="s">
        <v>145</v>
      </c>
      <c r="T88" s="96" t="s">
        <v>146</v>
      </c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</row>
    <row r="89" s="2" customFormat="1" ht="22.8" customHeight="1">
      <c r="A89" s="40"/>
      <c r="B89" s="41"/>
      <c r="C89" s="101" t="s">
        <v>147</v>
      </c>
      <c r="D89" s="42"/>
      <c r="E89" s="42"/>
      <c r="F89" s="42"/>
      <c r="G89" s="42"/>
      <c r="H89" s="42"/>
      <c r="I89" s="42"/>
      <c r="J89" s="185">
        <f>BK89</f>
        <v>0</v>
      </c>
      <c r="K89" s="42"/>
      <c r="L89" s="46"/>
      <c r="M89" s="97"/>
      <c r="N89" s="186"/>
      <c r="O89" s="98"/>
      <c r="P89" s="187">
        <f>P90+P318</f>
        <v>0</v>
      </c>
      <c r="Q89" s="98"/>
      <c r="R89" s="187">
        <f>R90+R318</f>
        <v>1638.7821775</v>
      </c>
      <c r="S89" s="98"/>
      <c r="T89" s="188">
        <f>T90+T318</f>
        <v>5.9360000000000008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68</v>
      </c>
      <c r="AU89" s="19" t="s">
        <v>128</v>
      </c>
      <c r="BK89" s="189">
        <f>BK90+BK318</f>
        <v>0</v>
      </c>
    </row>
    <row r="90" s="12" customFormat="1" ht="25.92" customHeight="1">
      <c r="A90" s="12"/>
      <c r="B90" s="190"/>
      <c r="C90" s="191"/>
      <c r="D90" s="192" t="s">
        <v>68</v>
      </c>
      <c r="E90" s="193" t="s">
        <v>242</v>
      </c>
      <c r="F90" s="193" t="s">
        <v>243</v>
      </c>
      <c r="G90" s="191"/>
      <c r="H90" s="191"/>
      <c r="I90" s="194"/>
      <c r="J90" s="195">
        <f>BK90</f>
        <v>0</v>
      </c>
      <c r="K90" s="191"/>
      <c r="L90" s="196"/>
      <c r="M90" s="197"/>
      <c r="N90" s="198"/>
      <c r="O90" s="198"/>
      <c r="P90" s="199">
        <f>P91+P164+P177+P189+P202+P279+P295+P315</f>
        <v>0</v>
      </c>
      <c r="Q90" s="198"/>
      <c r="R90" s="199">
        <f>R91+R164+R177+R189+R202+R279+R295+R315</f>
        <v>1638.7821775</v>
      </c>
      <c r="S90" s="198"/>
      <c r="T90" s="200">
        <f>T91+T164+T177+T189+T202+T279+T295+T315</f>
        <v>5.9360000000000008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77</v>
      </c>
      <c r="AT90" s="202" t="s">
        <v>68</v>
      </c>
      <c r="AU90" s="202" t="s">
        <v>69</v>
      </c>
      <c r="AY90" s="201" t="s">
        <v>150</v>
      </c>
      <c r="BK90" s="203">
        <f>BK91+BK164+BK177+BK189+BK202+BK279+BK295+BK315</f>
        <v>0</v>
      </c>
    </row>
    <row r="91" s="12" customFormat="1" ht="22.8" customHeight="1">
      <c r="A91" s="12"/>
      <c r="B91" s="190"/>
      <c r="C91" s="191"/>
      <c r="D91" s="192" t="s">
        <v>68</v>
      </c>
      <c r="E91" s="204" t="s">
        <v>77</v>
      </c>
      <c r="F91" s="204" t="s">
        <v>574</v>
      </c>
      <c r="G91" s="191"/>
      <c r="H91" s="191"/>
      <c r="I91" s="194"/>
      <c r="J91" s="205">
        <f>BK91</f>
        <v>0</v>
      </c>
      <c r="K91" s="191"/>
      <c r="L91" s="196"/>
      <c r="M91" s="197"/>
      <c r="N91" s="198"/>
      <c r="O91" s="198"/>
      <c r="P91" s="199">
        <f>SUM(P92:P163)</f>
        <v>0</v>
      </c>
      <c r="Q91" s="198"/>
      <c r="R91" s="199">
        <f>SUM(R92:R163)</f>
        <v>1555.1361822500001</v>
      </c>
      <c r="S91" s="198"/>
      <c r="T91" s="200">
        <f>SUM(T92:T163)</f>
        <v>5.5440000000000005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77</v>
      </c>
      <c r="AT91" s="202" t="s">
        <v>68</v>
      </c>
      <c r="AU91" s="202" t="s">
        <v>77</v>
      </c>
      <c r="AY91" s="201" t="s">
        <v>150</v>
      </c>
      <c r="BK91" s="203">
        <f>SUM(BK92:BK163)</f>
        <v>0</v>
      </c>
    </row>
    <row r="92" s="2" customFormat="1" ht="66.75" customHeight="1">
      <c r="A92" s="40"/>
      <c r="B92" s="41"/>
      <c r="C92" s="206" t="s">
        <v>77</v>
      </c>
      <c r="D92" s="206" t="s">
        <v>153</v>
      </c>
      <c r="E92" s="207" t="s">
        <v>1091</v>
      </c>
      <c r="F92" s="208" t="s">
        <v>1092</v>
      </c>
      <c r="G92" s="209" t="s">
        <v>380</v>
      </c>
      <c r="H92" s="210">
        <v>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0.29999999999999999</v>
      </c>
      <c r="T92" s="216">
        <f>S92*H92</f>
        <v>1.575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1426</v>
      </c>
    </row>
    <row r="93" s="2" customFormat="1">
      <c r="A93" s="40"/>
      <c r="B93" s="41"/>
      <c r="C93" s="42"/>
      <c r="D93" s="219" t="s">
        <v>159</v>
      </c>
      <c r="E93" s="42"/>
      <c r="F93" s="220" t="s">
        <v>1094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13" customFormat="1">
      <c r="A94" s="13"/>
      <c r="B94" s="242"/>
      <c r="C94" s="243"/>
      <c r="D94" s="244" t="s">
        <v>593</v>
      </c>
      <c r="E94" s="245" t="s">
        <v>19</v>
      </c>
      <c r="F94" s="246" t="s">
        <v>1427</v>
      </c>
      <c r="G94" s="243"/>
      <c r="H94" s="247">
        <v>5.25</v>
      </c>
      <c r="I94" s="248"/>
      <c r="J94" s="243"/>
      <c r="K94" s="243"/>
      <c r="L94" s="249"/>
      <c r="M94" s="250"/>
      <c r="N94" s="251"/>
      <c r="O94" s="251"/>
      <c r="P94" s="251"/>
      <c r="Q94" s="251"/>
      <c r="R94" s="251"/>
      <c r="S94" s="251"/>
      <c r="T94" s="252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53" t="s">
        <v>593</v>
      </c>
      <c r="AU94" s="253" t="s">
        <v>79</v>
      </c>
      <c r="AV94" s="13" t="s">
        <v>79</v>
      </c>
      <c r="AW94" s="13" t="s">
        <v>31</v>
      </c>
      <c r="AX94" s="13" t="s">
        <v>69</v>
      </c>
      <c r="AY94" s="253" t="s">
        <v>150</v>
      </c>
    </row>
    <row r="95" s="14" customFormat="1">
      <c r="A95" s="14"/>
      <c r="B95" s="254"/>
      <c r="C95" s="255"/>
      <c r="D95" s="244" t="s">
        <v>593</v>
      </c>
      <c r="E95" s="256" t="s">
        <v>19</v>
      </c>
      <c r="F95" s="257" t="s">
        <v>595</v>
      </c>
      <c r="G95" s="255"/>
      <c r="H95" s="258">
        <v>5.25</v>
      </c>
      <c r="I95" s="259"/>
      <c r="J95" s="255"/>
      <c r="K95" s="255"/>
      <c r="L95" s="260"/>
      <c r="M95" s="261"/>
      <c r="N95" s="262"/>
      <c r="O95" s="262"/>
      <c r="P95" s="262"/>
      <c r="Q95" s="262"/>
      <c r="R95" s="262"/>
      <c r="S95" s="262"/>
      <c r="T95" s="26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64" t="s">
        <v>593</v>
      </c>
      <c r="AU95" s="264" t="s">
        <v>79</v>
      </c>
      <c r="AV95" s="14" t="s">
        <v>158</v>
      </c>
      <c r="AW95" s="14" t="s">
        <v>31</v>
      </c>
      <c r="AX95" s="14" t="s">
        <v>77</v>
      </c>
      <c r="AY95" s="264" t="s">
        <v>150</v>
      </c>
    </row>
    <row r="96" s="2" customFormat="1" ht="76.35" customHeight="1">
      <c r="A96" s="40"/>
      <c r="B96" s="41"/>
      <c r="C96" s="206" t="s">
        <v>79</v>
      </c>
      <c r="D96" s="206" t="s">
        <v>153</v>
      </c>
      <c r="E96" s="207" t="s">
        <v>1096</v>
      </c>
      <c r="F96" s="208" t="s">
        <v>1097</v>
      </c>
      <c r="G96" s="209" t="s">
        <v>380</v>
      </c>
      <c r="H96" s="210">
        <v>5.25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0.44</v>
      </c>
      <c r="T96" s="216">
        <f>S96*H96</f>
        <v>2.3100000000000001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1428</v>
      </c>
    </row>
    <row r="97" s="2" customFormat="1">
      <c r="A97" s="40"/>
      <c r="B97" s="41"/>
      <c r="C97" s="42"/>
      <c r="D97" s="219" t="s">
        <v>159</v>
      </c>
      <c r="E97" s="42"/>
      <c r="F97" s="220" t="s">
        <v>1099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5" t="s">
        <v>19</v>
      </c>
      <c r="F98" s="246" t="s">
        <v>1429</v>
      </c>
      <c r="G98" s="243"/>
      <c r="H98" s="247">
        <v>5.25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31</v>
      </c>
      <c r="AX98" s="13" t="s">
        <v>69</v>
      </c>
      <c r="AY98" s="253" t="s">
        <v>150</v>
      </c>
    </row>
    <row r="99" s="14" customFormat="1">
      <c r="A99" s="14"/>
      <c r="B99" s="254"/>
      <c r="C99" s="255"/>
      <c r="D99" s="244" t="s">
        <v>593</v>
      </c>
      <c r="E99" s="256" t="s">
        <v>19</v>
      </c>
      <c r="F99" s="257" t="s">
        <v>595</v>
      </c>
      <c r="G99" s="255"/>
      <c r="H99" s="258">
        <v>5.25</v>
      </c>
      <c r="I99" s="259"/>
      <c r="J99" s="255"/>
      <c r="K99" s="255"/>
      <c r="L99" s="260"/>
      <c r="M99" s="261"/>
      <c r="N99" s="262"/>
      <c r="O99" s="262"/>
      <c r="P99" s="262"/>
      <c r="Q99" s="262"/>
      <c r="R99" s="262"/>
      <c r="S99" s="262"/>
      <c r="T99" s="263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64" t="s">
        <v>593</v>
      </c>
      <c r="AU99" s="264" t="s">
        <v>79</v>
      </c>
      <c r="AV99" s="14" t="s">
        <v>158</v>
      </c>
      <c r="AW99" s="14" t="s">
        <v>31</v>
      </c>
      <c r="AX99" s="14" t="s">
        <v>77</v>
      </c>
      <c r="AY99" s="264" t="s">
        <v>150</v>
      </c>
    </row>
    <row r="100" s="2" customFormat="1" ht="66.75" customHeight="1">
      <c r="A100" s="40"/>
      <c r="B100" s="41"/>
      <c r="C100" s="206" t="s">
        <v>164</v>
      </c>
      <c r="D100" s="206" t="s">
        <v>153</v>
      </c>
      <c r="E100" s="207" t="s">
        <v>1101</v>
      </c>
      <c r="F100" s="208" t="s">
        <v>1102</v>
      </c>
      <c r="G100" s="209" t="s">
        <v>380</v>
      </c>
      <c r="H100" s="210">
        <v>5.25</v>
      </c>
      <c r="I100" s="211"/>
      <c r="J100" s="212">
        <f>ROUND(I100*H100,2)</f>
        <v>0</v>
      </c>
      <c r="K100" s="208" t="s">
        <v>157</v>
      </c>
      <c r="L100" s="46"/>
      <c r="M100" s="213" t="s">
        <v>19</v>
      </c>
      <c r="N100" s="214" t="s">
        <v>40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0.316</v>
      </c>
      <c r="T100" s="216">
        <f>S100*H100</f>
        <v>1.659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158</v>
      </c>
      <c r="AT100" s="217" t="s">
        <v>153</v>
      </c>
      <c r="AU100" s="217" t="s">
        <v>79</v>
      </c>
      <c r="AY100" s="19" t="s">
        <v>150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77</v>
      </c>
      <c r="BK100" s="218">
        <f>ROUND(I100*H100,2)</f>
        <v>0</v>
      </c>
      <c r="BL100" s="19" t="s">
        <v>158</v>
      </c>
      <c r="BM100" s="217" t="s">
        <v>1430</v>
      </c>
    </row>
    <row r="101" s="2" customFormat="1">
      <c r="A101" s="40"/>
      <c r="B101" s="41"/>
      <c r="C101" s="42"/>
      <c r="D101" s="219" t="s">
        <v>159</v>
      </c>
      <c r="E101" s="42"/>
      <c r="F101" s="220" t="s">
        <v>1104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159</v>
      </c>
      <c r="AU101" s="19" t="s">
        <v>79</v>
      </c>
    </row>
    <row r="102" s="13" customFormat="1">
      <c r="A102" s="13"/>
      <c r="B102" s="242"/>
      <c r="C102" s="243"/>
      <c r="D102" s="244" t="s">
        <v>593</v>
      </c>
      <c r="E102" s="245" t="s">
        <v>19</v>
      </c>
      <c r="F102" s="246" t="s">
        <v>1431</v>
      </c>
      <c r="G102" s="243"/>
      <c r="H102" s="247">
        <v>5.25</v>
      </c>
      <c r="I102" s="248"/>
      <c r="J102" s="243"/>
      <c r="K102" s="243"/>
      <c r="L102" s="249"/>
      <c r="M102" s="250"/>
      <c r="N102" s="251"/>
      <c r="O102" s="251"/>
      <c r="P102" s="251"/>
      <c r="Q102" s="251"/>
      <c r="R102" s="251"/>
      <c r="S102" s="251"/>
      <c r="T102" s="25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53" t="s">
        <v>593</v>
      </c>
      <c r="AU102" s="253" t="s">
        <v>79</v>
      </c>
      <c r="AV102" s="13" t="s">
        <v>79</v>
      </c>
      <c r="AW102" s="13" t="s">
        <v>31</v>
      </c>
      <c r="AX102" s="13" t="s">
        <v>69</v>
      </c>
      <c r="AY102" s="253" t="s">
        <v>150</v>
      </c>
    </row>
    <row r="103" s="14" customFormat="1">
      <c r="A103" s="14"/>
      <c r="B103" s="254"/>
      <c r="C103" s="255"/>
      <c r="D103" s="244" t="s">
        <v>593</v>
      </c>
      <c r="E103" s="256" t="s">
        <v>19</v>
      </c>
      <c r="F103" s="257" t="s">
        <v>595</v>
      </c>
      <c r="G103" s="255"/>
      <c r="H103" s="258">
        <v>5.25</v>
      </c>
      <c r="I103" s="259"/>
      <c r="J103" s="255"/>
      <c r="K103" s="255"/>
      <c r="L103" s="260"/>
      <c r="M103" s="261"/>
      <c r="N103" s="262"/>
      <c r="O103" s="262"/>
      <c r="P103" s="262"/>
      <c r="Q103" s="262"/>
      <c r="R103" s="262"/>
      <c r="S103" s="262"/>
      <c r="T103" s="263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64" t="s">
        <v>593</v>
      </c>
      <c r="AU103" s="264" t="s">
        <v>79</v>
      </c>
      <c r="AV103" s="14" t="s">
        <v>158</v>
      </c>
      <c r="AW103" s="14" t="s">
        <v>31</v>
      </c>
      <c r="AX103" s="14" t="s">
        <v>77</v>
      </c>
      <c r="AY103" s="264" t="s">
        <v>150</v>
      </c>
    </row>
    <row r="104" s="2" customFormat="1" ht="24.15" customHeight="1">
      <c r="A104" s="40"/>
      <c r="B104" s="41"/>
      <c r="C104" s="206" t="s">
        <v>158</v>
      </c>
      <c r="D104" s="206" t="s">
        <v>153</v>
      </c>
      <c r="E104" s="207" t="s">
        <v>1106</v>
      </c>
      <c r="F104" s="208" t="s">
        <v>1107</v>
      </c>
      <c r="G104" s="209" t="s">
        <v>344</v>
      </c>
      <c r="H104" s="210">
        <v>960</v>
      </c>
      <c r="I104" s="211"/>
      <c r="J104" s="212">
        <f>ROUND(I104*H104,2)</f>
        <v>0</v>
      </c>
      <c r="K104" s="208" t="s">
        <v>157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3.0000000000000001E-05</v>
      </c>
      <c r="R104" s="215">
        <f>Q104*H104</f>
        <v>0.028799999999999999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158</v>
      </c>
      <c r="AT104" s="217" t="s">
        <v>153</v>
      </c>
      <c r="AU104" s="217" t="s">
        <v>79</v>
      </c>
      <c r="AY104" s="19" t="s">
        <v>150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158</v>
      </c>
      <c r="BM104" s="217" t="s">
        <v>1432</v>
      </c>
    </row>
    <row r="105" s="2" customFormat="1">
      <c r="A105" s="40"/>
      <c r="B105" s="41"/>
      <c r="C105" s="42"/>
      <c r="D105" s="219" t="s">
        <v>159</v>
      </c>
      <c r="E105" s="42"/>
      <c r="F105" s="220" t="s">
        <v>1109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159</v>
      </c>
      <c r="AU105" s="19" t="s">
        <v>79</v>
      </c>
    </row>
    <row r="106" s="13" customFormat="1">
      <c r="A106" s="13"/>
      <c r="B106" s="242"/>
      <c r="C106" s="243"/>
      <c r="D106" s="244" t="s">
        <v>593</v>
      </c>
      <c r="E106" s="245" t="s">
        <v>19</v>
      </c>
      <c r="F106" s="246" t="s">
        <v>1433</v>
      </c>
      <c r="G106" s="243"/>
      <c r="H106" s="247">
        <v>960</v>
      </c>
      <c r="I106" s="248"/>
      <c r="J106" s="243"/>
      <c r="K106" s="243"/>
      <c r="L106" s="249"/>
      <c r="M106" s="250"/>
      <c r="N106" s="251"/>
      <c r="O106" s="251"/>
      <c r="P106" s="251"/>
      <c r="Q106" s="251"/>
      <c r="R106" s="251"/>
      <c r="S106" s="251"/>
      <c r="T106" s="25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3" t="s">
        <v>593</v>
      </c>
      <c r="AU106" s="253" t="s">
        <v>79</v>
      </c>
      <c r="AV106" s="13" t="s">
        <v>79</v>
      </c>
      <c r="AW106" s="13" t="s">
        <v>31</v>
      </c>
      <c r="AX106" s="13" t="s">
        <v>69</v>
      </c>
      <c r="AY106" s="253" t="s">
        <v>150</v>
      </c>
    </row>
    <row r="107" s="14" customFormat="1">
      <c r="A107" s="14"/>
      <c r="B107" s="254"/>
      <c r="C107" s="255"/>
      <c r="D107" s="244" t="s">
        <v>593</v>
      </c>
      <c r="E107" s="256" t="s">
        <v>19</v>
      </c>
      <c r="F107" s="257" t="s">
        <v>595</v>
      </c>
      <c r="G107" s="255"/>
      <c r="H107" s="258">
        <v>960</v>
      </c>
      <c r="I107" s="259"/>
      <c r="J107" s="255"/>
      <c r="K107" s="255"/>
      <c r="L107" s="260"/>
      <c r="M107" s="261"/>
      <c r="N107" s="262"/>
      <c r="O107" s="262"/>
      <c r="P107" s="262"/>
      <c r="Q107" s="262"/>
      <c r="R107" s="262"/>
      <c r="S107" s="262"/>
      <c r="T107" s="263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4" t="s">
        <v>593</v>
      </c>
      <c r="AU107" s="264" t="s">
        <v>79</v>
      </c>
      <c r="AV107" s="14" t="s">
        <v>158</v>
      </c>
      <c r="AW107" s="14" t="s">
        <v>31</v>
      </c>
      <c r="AX107" s="14" t="s">
        <v>77</v>
      </c>
      <c r="AY107" s="264" t="s">
        <v>150</v>
      </c>
    </row>
    <row r="108" s="2" customFormat="1" ht="37.8" customHeight="1">
      <c r="A108" s="40"/>
      <c r="B108" s="41"/>
      <c r="C108" s="206" t="s">
        <v>149</v>
      </c>
      <c r="D108" s="206" t="s">
        <v>153</v>
      </c>
      <c r="E108" s="207" t="s">
        <v>1111</v>
      </c>
      <c r="F108" s="208" t="s">
        <v>1112</v>
      </c>
      <c r="G108" s="209" t="s">
        <v>1113</v>
      </c>
      <c r="H108" s="210">
        <v>80</v>
      </c>
      <c r="I108" s="211"/>
      <c r="J108" s="212">
        <f>ROUND(I108*H108,2)</f>
        <v>0</v>
      </c>
      <c r="K108" s="208" t="s">
        <v>157</v>
      </c>
      <c r="L108" s="46"/>
      <c r="M108" s="213" t="s">
        <v>19</v>
      </c>
      <c r="N108" s="214" t="s">
        <v>40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158</v>
      </c>
      <c r="AT108" s="217" t="s">
        <v>153</v>
      </c>
      <c r="AU108" s="217" t="s">
        <v>79</v>
      </c>
      <c r="AY108" s="19" t="s">
        <v>150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77</v>
      </c>
      <c r="BK108" s="218">
        <f>ROUND(I108*H108,2)</f>
        <v>0</v>
      </c>
      <c r="BL108" s="19" t="s">
        <v>158</v>
      </c>
      <c r="BM108" s="217" t="s">
        <v>1434</v>
      </c>
    </row>
    <row r="109" s="2" customFormat="1">
      <c r="A109" s="40"/>
      <c r="B109" s="41"/>
      <c r="C109" s="42"/>
      <c r="D109" s="219" t="s">
        <v>159</v>
      </c>
      <c r="E109" s="42"/>
      <c r="F109" s="220" t="s">
        <v>1115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159</v>
      </c>
      <c r="AU109" s="19" t="s">
        <v>79</v>
      </c>
    </row>
    <row r="110" s="2" customFormat="1" ht="100.5" customHeight="1">
      <c r="A110" s="40"/>
      <c r="B110" s="41"/>
      <c r="C110" s="206" t="s">
        <v>167</v>
      </c>
      <c r="D110" s="206" t="s">
        <v>153</v>
      </c>
      <c r="E110" s="207" t="s">
        <v>1116</v>
      </c>
      <c r="F110" s="208" t="s">
        <v>1117</v>
      </c>
      <c r="G110" s="209" t="s">
        <v>310</v>
      </c>
      <c r="H110" s="210">
        <v>3</v>
      </c>
      <c r="I110" s="211"/>
      <c r="J110" s="212">
        <f>ROUND(I110*H110,2)</f>
        <v>0</v>
      </c>
      <c r="K110" s="208" t="s">
        <v>157</v>
      </c>
      <c r="L110" s="46"/>
      <c r="M110" s="213" t="s">
        <v>19</v>
      </c>
      <c r="N110" s="214" t="s">
        <v>40</v>
      </c>
      <c r="O110" s="86"/>
      <c r="P110" s="215">
        <f>O110*H110</f>
        <v>0</v>
      </c>
      <c r="Q110" s="215">
        <v>0.01269</v>
      </c>
      <c r="R110" s="215">
        <f>Q110*H110</f>
        <v>0.03807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158</v>
      </c>
      <c r="AT110" s="217" t="s">
        <v>153</v>
      </c>
      <c r="AU110" s="217" t="s">
        <v>79</v>
      </c>
      <c r="AY110" s="19" t="s">
        <v>150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77</v>
      </c>
      <c r="BK110" s="218">
        <f>ROUND(I110*H110,2)</f>
        <v>0</v>
      </c>
      <c r="BL110" s="19" t="s">
        <v>158</v>
      </c>
      <c r="BM110" s="217" t="s">
        <v>1435</v>
      </c>
    </row>
    <row r="111" s="2" customFormat="1">
      <c r="A111" s="40"/>
      <c r="B111" s="41"/>
      <c r="C111" s="42"/>
      <c r="D111" s="219" t="s">
        <v>159</v>
      </c>
      <c r="E111" s="42"/>
      <c r="F111" s="220" t="s">
        <v>1119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159</v>
      </c>
      <c r="AU111" s="19" t="s">
        <v>79</v>
      </c>
    </row>
    <row r="112" s="13" customFormat="1">
      <c r="A112" s="13"/>
      <c r="B112" s="242"/>
      <c r="C112" s="243"/>
      <c r="D112" s="244" t="s">
        <v>593</v>
      </c>
      <c r="E112" s="245" t="s">
        <v>19</v>
      </c>
      <c r="F112" s="246" t="s">
        <v>1120</v>
      </c>
      <c r="G112" s="243"/>
      <c r="H112" s="247">
        <v>1.5</v>
      </c>
      <c r="I112" s="248"/>
      <c r="J112" s="243"/>
      <c r="K112" s="243"/>
      <c r="L112" s="249"/>
      <c r="M112" s="250"/>
      <c r="N112" s="251"/>
      <c r="O112" s="251"/>
      <c r="P112" s="251"/>
      <c r="Q112" s="251"/>
      <c r="R112" s="251"/>
      <c r="S112" s="251"/>
      <c r="T112" s="252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3" t="s">
        <v>593</v>
      </c>
      <c r="AU112" s="253" t="s">
        <v>79</v>
      </c>
      <c r="AV112" s="13" t="s">
        <v>79</v>
      </c>
      <c r="AW112" s="13" t="s">
        <v>31</v>
      </c>
      <c r="AX112" s="13" t="s">
        <v>69</v>
      </c>
      <c r="AY112" s="253" t="s">
        <v>150</v>
      </c>
    </row>
    <row r="113" s="13" customFormat="1">
      <c r="A113" s="13"/>
      <c r="B113" s="242"/>
      <c r="C113" s="243"/>
      <c r="D113" s="244" t="s">
        <v>593</v>
      </c>
      <c r="E113" s="245" t="s">
        <v>19</v>
      </c>
      <c r="F113" s="246" t="s">
        <v>1121</v>
      </c>
      <c r="G113" s="243"/>
      <c r="H113" s="247">
        <v>1.5</v>
      </c>
      <c r="I113" s="248"/>
      <c r="J113" s="243"/>
      <c r="K113" s="243"/>
      <c r="L113" s="249"/>
      <c r="M113" s="250"/>
      <c r="N113" s="251"/>
      <c r="O113" s="251"/>
      <c r="P113" s="251"/>
      <c r="Q113" s="251"/>
      <c r="R113" s="251"/>
      <c r="S113" s="251"/>
      <c r="T113" s="25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3" t="s">
        <v>593</v>
      </c>
      <c r="AU113" s="253" t="s">
        <v>79</v>
      </c>
      <c r="AV113" s="13" t="s">
        <v>79</v>
      </c>
      <c r="AW113" s="13" t="s">
        <v>31</v>
      </c>
      <c r="AX113" s="13" t="s">
        <v>69</v>
      </c>
      <c r="AY113" s="253" t="s">
        <v>150</v>
      </c>
    </row>
    <row r="114" s="14" customFormat="1">
      <c r="A114" s="14"/>
      <c r="B114" s="254"/>
      <c r="C114" s="255"/>
      <c r="D114" s="244" t="s">
        <v>593</v>
      </c>
      <c r="E114" s="256" t="s">
        <v>19</v>
      </c>
      <c r="F114" s="257" t="s">
        <v>595</v>
      </c>
      <c r="G114" s="255"/>
      <c r="H114" s="258">
        <v>3</v>
      </c>
      <c r="I114" s="259"/>
      <c r="J114" s="255"/>
      <c r="K114" s="255"/>
      <c r="L114" s="260"/>
      <c r="M114" s="261"/>
      <c r="N114" s="262"/>
      <c r="O114" s="262"/>
      <c r="P114" s="262"/>
      <c r="Q114" s="262"/>
      <c r="R114" s="262"/>
      <c r="S114" s="262"/>
      <c r="T114" s="263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4" t="s">
        <v>593</v>
      </c>
      <c r="AU114" s="264" t="s">
        <v>79</v>
      </c>
      <c r="AV114" s="14" t="s">
        <v>158</v>
      </c>
      <c r="AW114" s="14" t="s">
        <v>31</v>
      </c>
      <c r="AX114" s="14" t="s">
        <v>77</v>
      </c>
      <c r="AY114" s="264" t="s">
        <v>150</v>
      </c>
    </row>
    <row r="115" s="2" customFormat="1" ht="90" customHeight="1">
      <c r="A115" s="40"/>
      <c r="B115" s="41"/>
      <c r="C115" s="206" t="s">
        <v>180</v>
      </c>
      <c r="D115" s="206" t="s">
        <v>153</v>
      </c>
      <c r="E115" s="207" t="s">
        <v>1122</v>
      </c>
      <c r="F115" s="208" t="s">
        <v>1123</v>
      </c>
      <c r="G115" s="209" t="s">
        <v>310</v>
      </c>
      <c r="H115" s="210">
        <v>4.5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0.036900000000000002</v>
      </c>
      <c r="R115" s="215">
        <f>Q115*H115</f>
        <v>0.16605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1436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1125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13" customFormat="1">
      <c r="A117" s="13"/>
      <c r="B117" s="242"/>
      <c r="C117" s="243"/>
      <c r="D117" s="244" t="s">
        <v>593</v>
      </c>
      <c r="E117" s="245" t="s">
        <v>19</v>
      </c>
      <c r="F117" s="246" t="s">
        <v>1126</v>
      </c>
      <c r="G117" s="243"/>
      <c r="H117" s="247">
        <v>3</v>
      </c>
      <c r="I117" s="248"/>
      <c r="J117" s="243"/>
      <c r="K117" s="243"/>
      <c r="L117" s="249"/>
      <c r="M117" s="250"/>
      <c r="N117" s="251"/>
      <c r="O117" s="251"/>
      <c r="P117" s="251"/>
      <c r="Q117" s="251"/>
      <c r="R117" s="251"/>
      <c r="S117" s="251"/>
      <c r="T117" s="25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3" t="s">
        <v>593</v>
      </c>
      <c r="AU117" s="253" t="s">
        <v>79</v>
      </c>
      <c r="AV117" s="13" t="s">
        <v>79</v>
      </c>
      <c r="AW117" s="13" t="s">
        <v>31</v>
      </c>
      <c r="AX117" s="13" t="s">
        <v>69</v>
      </c>
      <c r="AY117" s="253" t="s">
        <v>150</v>
      </c>
    </row>
    <row r="118" s="13" customFormat="1">
      <c r="A118" s="13"/>
      <c r="B118" s="242"/>
      <c r="C118" s="243"/>
      <c r="D118" s="244" t="s">
        <v>593</v>
      </c>
      <c r="E118" s="245" t="s">
        <v>19</v>
      </c>
      <c r="F118" s="246" t="s">
        <v>1127</v>
      </c>
      <c r="G118" s="243"/>
      <c r="H118" s="247">
        <v>1.5</v>
      </c>
      <c r="I118" s="248"/>
      <c r="J118" s="243"/>
      <c r="K118" s="243"/>
      <c r="L118" s="249"/>
      <c r="M118" s="250"/>
      <c r="N118" s="251"/>
      <c r="O118" s="251"/>
      <c r="P118" s="251"/>
      <c r="Q118" s="251"/>
      <c r="R118" s="251"/>
      <c r="S118" s="251"/>
      <c r="T118" s="25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3" t="s">
        <v>593</v>
      </c>
      <c r="AU118" s="253" t="s">
        <v>79</v>
      </c>
      <c r="AV118" s="13" t="s">
        <v>79</v>
      </c>
      <c r="AW118" s="13" t="s">
        <v>31</v>
      </c>
      <c r="AX118" s="13" t="s">
        <v>69</v>
      </c>
      <c r="AY118" s="253" t="s">
        <v>150</v>
      </c>
    </row>
    <row r="119" s="14" customFormat="1">
      <c r="A119" s="14"/>
      <c r="B119" s="254"/>
      <c r="C119" s="255"/>
      <c r="D119" s="244" t="s">
        <v>593</v>
      </c>
      <c r="E119" s="256" t="s">
        <v>19</v>
      </c>
      <c r="F119" s="257" t="s">
        <v>595</v>
      </c>
      <c r="G119" s="255"/>
      <c r="H119" s="258">
        <v>4.5</v>
      </c>
      <c r="I119" s="259"/>
      <c r="J119" s="255"/>
      <c r="K119" s="255"/>
      <c r="L119" s="260"/>
      <c r="M119" s="261"/>
      <c r="N119" s="262"/>
      <c r="O119" s="262"/>
      <c r="P119" s="262"/>
      <c r="Q119" s="262"/>
      <c r="R119" s="262"/>
      <c r="S119" s="262"/>
      <c r="T119" s="263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64" t="s">
        <v>593</v>
      </c>
      <c r="AU119" s="264" t="s">
        <v>79</v>
      </c>
      <c r="AV119" s="14" t="s">
        <v>158</v>
      </c>
      <c r="AW119" s="14" t="s">
        <v>31</v>
      </c>
      <c r="AX119" s="14" t="s">
        <v>77</v>
      </c>
      <c r="AY119" s="264" t="s">
        <v>150</v>
      </c>
    </row>
    <row r="120" s="2" customFormat="1" ht="44.25" customHeight="1">
      <c r="A120" s="40"/>
      <c r="B120" s="41"/>
      <c r="C120" s="206" t="s">
        <v>171</v>
      </c>
      <c r="D120" s="206" t="s">
        <v>153</v>
      </c>
      <c r="E120" s="207" t="s">
        <v>1128</v>
      </c>
      <c r="F120" s="208" t="s">
        <v>1129</v>
      </c>
      <c r="G120" s="209" t="s">
        <v>375</v>
      </c>
      <c r="H120" s="210">
        <v>6.1200000000000001</v>
      </c>
      <c r="I120" s="211"/>
      <c r="J120" s="212">
        <f>ROUND(I120*H120,2)</f>
        <v>0</v>
      </c>
      <c r="K120" s="208" t="s">
        <v>157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158</v>
      </c>
      <c r="AT120" s="217" t="s">
        <v>153</v>
      </c>
      <c r="AU120" s="217" t="s">
        <v>79</v>
      </c>
      <c r="AY120" s="19" t="s">
        <v>150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158</v>
      </c>
      <c r="BM120" s="217" t="s">
        <v>1437</v>
      </c>
    </row>
    <row r="121" s="2" customFormat="1">
      <c r="A121" s="40"/>
      <c r="B121" s="41"/>
      <c r="C121" s="42"/>
      <c r="D121" s="219" t="s">
        <v>159</v>
      </c>
      <c r="E121" s="42"/>
      <c r="F121" s="220" t="s">
        <v>1131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159</v>
      </c>
      <c r="AU121" s="19" t="s">
        <v>79</v>
      </c>
    </row>
    <row r="122" s="2" customFormat="1" ht="49.05" customHeight="1">
      <c r="A122" s="40"/>
      <c r="B122" s="41"/>
      <c r="C122" s="206" t="s">
        <v>190</v>
      </c>
      <c r="D122" s="206" t="s">
        <v>153</v>
      </c>
      <c r="E122" s="207" t="s">
        <v>1438</v>
      </c>
      <c r="F122" s="208" t="s">
        <v>1439</v>
      </c>
      <c r="G122" s="209" t="s">
        <v>375</v>
      </c>
      <c r="H122" s="210">
        <v>969.65599999999995</v>
      </c>
      <c r="I122" s="211"/>
      <c r="J122" s="212">
        <f>ROUND(I122*H122,2)</f>
        <v>0</v>
      </c>
      <c r="K122" s="208" t="s">
        <v>157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158</v>
      </c>
      <c r="AT122" s="217" t="s">
        <v>153</v>
      </c>
      <c r="AU122" s="217" t="s">
        <v>79</v>
      </c>
      <c r="AY122" s="19" t="s">
        <v>150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158</v>
      </c>
      <c r="BM122" s="217" t="s">
        <v>1440</v>
      </c>
    </row>
    <row r="123" s="2" customFormat="1">
      <c r="A123" s="40"/>
      <c r="B123" s="41"/>
      <c r="C123" s="42"/>
      <c r="D123" s="219" t="s">
        <v>159</v>
      </c>
      <c r="E123" s="42"/>
      <c r="F123" s="220" t="s">
        <v>1441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159</v>
      </c>
      <c r="AU123" s="19" t="s">
        <v>79</v>
      </c>
    </row>
    <row r="124" s="2" customFormat="1" ht="49.05" customHeight="1">
      <c r="A124" s="40"/>
      <c r="B124" s="41"/>
      <c r="C124" s="206" t="s">
        <v>175</v>
      </c>
      <c r="D124" s="206" t="s">
        <v>153</v>
      </c>
      <c r="E124" s="207" t="s">
        <v>1442</v>
      </c>
      <c r="F124" s="208" t="s">
        <v>1443</v>
      </c>
      <c r="G124" s="209" t="s">
        <v>375</v>
      </c>
      <c r="H124" s="210">
        <v>51.034999999999997</v>
      </c>
      <c r="I124" s="211"/>
      <c r="J124" s="212">
        <f>ROUND(I124*H124,2)</f>
        <v>0</v>
      </c>
      <c r="K124" s="208" t="s">
        <v>157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1444</v>
      </c>
    </row>
    <row r="125" s="2" customFormat="1">
      <c r="A125" s="40"/>
      <c r="B125" s="41"/>
      <c r="C125" s="42"/>
      <c r="D125" s="219" t="s">
        <v>159</v>
      </c>
      <c r="E125" s="42"/>
      <c r="F125" s="220" t="s">
        <v>1445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159</v>
      </c>
      <c r="AU125" s="19" t="s">
        <v>79</v>
      </c>
    </row>
    <row r="126" s="2" customFormat="1" ht="37.8" customHeight="1">
      <c r="A126" s="40"/>
      <c r="B126" s="41"/>
      <c r="C126" s="206" t="s">
        <v>201</v>
      </c>
      <c r="D126" s="206" t="s">
        <v>153</v>
      </c>
      <c r="E126" s="207" t="s">
        <v>1143</v>
      </c>
      <c r="F126" s="208" t="s">
        <v>1144</v>
      </c>
      <c r="G126" s="209" t="s">
        <v>375</v>
      </c>
      <c r="H126" s="210">
        <v>6.1200000000000001</v>
      </c>
      <c r="I126" s="211"/>
      <c r="J126" s="212">
        <f>ROUND(I126*H126,2)</f>
        <v>0</v>
      </c>
      <c r="K126" s="208" t="s">
        <v>157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1446</v>
      </c>
    </row>
    <row r="127" s="2" customFormat="1">
      <c r="A127" s="40"/>
      <c r="B127" s="41"/>
      <c r="C127" s="42"/>
      <c r="D127" s="219" t="s">
        <v>159</v>
      </c>
      <c r="E127" s="42"/>
      <c r="F127" s="220" t="s">
        <v>1146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159</v>
      </c>
      <c r="AU127" s="19" t="s">
        <v>79</v>
      </c>
    </row>
    <row r="128" s="13" customFormat="1">
      <c r="A128" s="13"/>
      <c r="B128" s="242"/>
      <c r="C128" s="243"/>
      <c r="D128" s="244" t="s">
        <v>593</v>
      </c>
      <c r="E128" s="245" t="s">
        <v>19</v>
      </c>
      <c r="F128" s="246" t="s">
        <v>1132</v>
      </c>
      <c r="G128" s="243"/>
      <c r="H128" s="247">
        <v>2.25</v>
      </c>
      <c r="I128" s="248"/>
      <c r="J128" s="243"/>
      <c r="K128" s="243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593</v>
      </c>
      <c r="AU128" s="253" t="s">
        <v>79</v>
      </c>
      <c r="AV128" s="13" t="s">
        <v>79</v>
      </c>
      <c r="AW128" s="13" t="s">
        <v>31</v>
      </c>
      <c r="AX128" s="13" t="s">
        <v>69</v>
      </c>
      <c r="AY128" s="253" t="s">
        <v>150</v>
      </c>
    </row>
    <row r="129" s="13" customFormat="1">
      <c r="A129" s="13"/>
      <c r="B129" s="242"/>
      <c r="C129" s="243"/>
      <c r="D129" s="244" t="s">
        <v>593</v>
      </c>
      <c r="E129" s="245" t="s">
        <v>19</v>
      </c>
      <c r="F129" s="246" t="s">
        <v>1133</v>
      </c>
      <c r="G129" s="243"/>
      <c r="H129" s="247">
        <v>2.25</v>
      </c>
      <c r="I129" s="248"/>
      <c r="J129" s="243"/>
      <c r="K129" s="243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593</v>
      </c>
      <c r="AU129" s="253" t="s">
        <v>79</v>
      </c>
      <c r="AV129" s="13" t="s">
        <v>79</v>
      </c>
      <c r="AW129" s="13" t="s">
        <v>31</v>
      </c>
      <c r="AX129" s="13" t="s">
        <v>69</v>
      </c>
      <c r="AY129" s="253" t="s">
        <v>150</v>
      </c>
    </row>
    <row r="130" s="13" customFormat="1">
      <c r="A130" s="13"/>
      <c r="B130" s="242"/>
      <c r="C130" s="243"/>
      <c r="D130" s="244" t="s">
        <v>593</v>
      </c>
      <c r="E130" s="245" t="s">
        <v>19</v>
      </c>
      <c r="F130" s="246" t="s">
        <v>1447</v>
      </c>
      <c r="G130" s="243"/>
      <c r="H130" s="247">
        <v>1.6200000000000001</v>
      </c>
      <c r="I130" s="248"/>
      <c r="J130" s="243"/>
      <c r="K130" s="243"/>
      <c r="L130" s="249"/>
      <c r="M130" s="250"/>
      <c r="N130" s="251"/>
      <c r="O130" s="251"/>
      <c r="P130" s="251"/>
      <c r="Q130" s="251"/>
      <c r="R130" s="251"/>
      <c r="S130" s="251"/>
      <c r="T130" s="25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3" t="s">
        <v>593</v>
      </c>
      <c r="AU130" s="253" t="s">
        <v>79</v>
      </c>
      <c r="AV130" s="13" t="s">
        <v>79</v>
      </c>
      <c r="AW130" s="13" t="s">
        <v>31</v>
      </c>
      <c r="AX130" s="13" t="s">
        <v>69</v>
      </c>
      <c r="AY130" s="253" t="s">
        <v>150</v>
      </c>
    </row>
    <row r="131" s="14" customFormat="1">
      <c r="A131" s="14"/>
      <c r="B131" s="254"/>
      <c r="C131" s="255"/>
      <c r="D131" s="244" t="s">
        <v>593</v>
      </c>
      <c r="E131" s="256" t="s">
        <v>19</v>
      </c>
      <c r="F131" s="257" t="s">
        <v>595</v>
      </c>
      <c r="G131" s="255"/>
      <c r="H131" s="258">
        <v>6.1200000000000001</v>
      </c>
      <c r="I131" s="259"/>
      <c r="J131" s="255"/>
      <c r="K131" s="255"/>
      <c r="L131" s="260"/>
      <c r="M131" s="261"/>
      <c r="N131" s="262"/>
      <c r="O131" s="262"/>
      <c r="P131" s="262"/>
      <c r="Q131" s="262"/>
      <c r="R131" s="262"/>
      <c r="S131" s="262"/>
      <c r="T131" s="26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4" t="s">
        <v>593</v>
      </c>
      <c r="AU131" s="264" t="s">
        <v>79</v>
      </c>
      <c r="AV131" s="14" t="s">
        <v>158</v>
      </c>
      <c r="AW131" s="14" t="s">
        <v>31</v>
      </c>
      <c r="AX131" s="14" t="s">
        <v>77</v>
      </c>
      <c r="AY131" s="264" t="s">
        <v>150</v>
      </c>
    </row>
    <row r="132" s="2" customFormat="1" ht="55.5" customHeight="1">
      <c r="A132" s="40"/>
      <c r="B132" s="41"/>
      <c r="C132" s="206" t="s">
        <v>8</v>
      </c>
      <c r="D132" s="206" t="s">
        <v>153</v>
      </c>
      <c r="E132" s="207" t="s">
        <v>1448</v>
      </c>
      <c r="F132" s="208" t="s">
        <v>1449</v>
      </c>
      <c r="G132" s="209" t="s">
        <v>375</v>
      </c>
      <c r="H132" s="210">
        <v>0.33300000000000002</v>
      </c>
      <c r="I132" s="211"/>
      <c r="J132" s="212">
        <f>ROUND(I132*H132,2)</f>
        <v>0</v>
      </c>
      <c r="K132" s="208" t="s">
        <v>157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1450</v>
      </c>
    </row>
    <row r="133" s="2" customFormat="1">
      <c r="A133" s="40"/>
      <c r="B133" s="41"/>
      <c r="C133" s="42"/>
      <c r="D133" s="219" t="s">
        <v>159</v>
      </c>
      <c r="E133" s="42"/>
      <c r="F133" s="220" t="s">
        <v>1451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159</v>
      </c>
      <c r="AU133" s="19" t="s">
        <v>79</v>
      </c>
    </row>
    <row r="134" s="15" customFormat="1">
      <c r="A134" s="15"/>
      <c r="B134" s="265"/>
      <c r="C134" s="266"/>
      <c r="D134" s="244" t="s">
        <v>593</v>
      </c>
      <c r="E134" s="267" t="s">
        <v>19</v>
      </c>
      <c r="F134" s="268" t="s">
        <v>1452</v>
      </c>
      <c r="G134" s="266"/>
      <c r="H134" s="267" t="s">
        <v>19</v>
      </c>
      <c r="I134" s="269"/>
      <c r="J134" s="266"/>
      <c r="K134" s="266"/>
      <c r="L134" s="270"/>
      <c r="M134" s="271"/>
      <c r="N134" s="272"/>
      <c r="O134" s="272"/>
      <c r="P134" s="272"/>
      <c r="Q134" s="272"/>
      <c r="R134" s="272"/>
      <c r="S134" s="272"/>
      <c r="T134" s="27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4" t="s">
        <v>593</v>
      </c>
      <c r="AU134" s="274" t="s">
        <v>79</v>
      </c>
      <c r="AV134" s="15" t="s">
        <v>77</v>
      </c>
      <c r="AW134" s="15" t="s">
        <v>31</v>
      </c>
      <c r="AX134" s="15" t="s">
        <v>69</v>
      </c>
      <c r="AY134" s="274" t="s">
        <v>150</v>
      </c>
    </row>
    <row r="135" s="13" customFormat="1">
      <c r="A135" s="13"/>
      <c r="B135" s="242"/>
      <c r="C135" s="243"/>
      <c r="D135" s="244" t="s">
        <v>593</v>
      </c>
      <c r="E135" s="245" t="s">
        <v>19</v>
      </c>
      <c r="F135" s="246" t="s">
        <v>1453</v>
      </c>
      <c r="G135" s="243"/>
      <c r="H135" s="247">
        <v>0.33300000000000002</v>
      </c>
      <c r="I135" s="248"/>
      <c r="J135" s="243"/>
      <c r="K135" s="243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593</v>
      </c>
      <c r="AU135" s="253" t="s">
        <v>79</v>
      </c>
      <c r="AV135" s="13" t="s">
        <v>79</v>
      </c>
      <c r="AW135" s="13" t="s">
        <v>31</v>
      </c>
      <c r="AX135" s="13" t="s">
        <v>69</v>
      </c>
      <c r="AY135" s="253" t="s">
        <v>150</v>
      </c>
    </row>
    <row r="136" s="14" customFormat="1">
      <c r="A136" s="14"/>
      <c r="B136" s="254"/>
      <c r="C136" s="255"/>
      <c r="D136" s="244" t="s">
        <v>593</v>
      </c>
      <c r="E136" s="256" t="s">
        <v>19</v>
      </c>
      <c r="F136" s="257" t="s">
        <v>595</v>
      </c>
      <c r="G136" s="255"/>
      <c r="H136" s="258">
        <v>0.33300000000000002</v>
      </c>
      <c r="I136" s="259"/>
      <c r="J136" s="255"/>
      <c r="K136" s="255"/>
      <c r="L136" s="260"/>
      <c r="M136" s="261"/>
      <c r="N136" s="262"/>
      <c r="O136" s="262"/>
      <c r="P136" s="262"/>
      <c r="Q136" s="262"/>
      <c r="R136" s="262"/>
      <c r="S136" s="262"/>
      <c r="T136" s="26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4" t="s">
        <v>593</v>
      </c>
      <c r="AU136" s="264" t="s">
        <v>79</v>
      </c>
      <c r="AV136" s="14" t="s">
        <v>158</v>
      </c>
      <c r="AW136" s="14" t="s">
        <v>31</v>
      </c>
      <c r="AX136" s="14" t="s">
        <v>77</v>
      </c>
      <c r="AY136" s="264" t="s">
        <v>150</v>
      </c>
    </row>
    <row r="137" s="2" customFormat="1" ht="37.8" customHeight="1">
      <c r="A137" s="40"/>
      <c r="B137" s="41"/>
      <c r="C137" s="206" t="s">
        <v>212</v>
      </c>
      <c r="D137" s="206" t="s">
        <v>153</v>
      </c>
      <c r="E137" s="207" t="s">
        <v>1147</v>
      </c>
      <c r="F137" s="208" t="s">
        <v>1148</v>
      </c>
      <c r="G137" s="209" t="s">
        <v>380</v>
      </c>
      <c r="H137" s="210">
        <v>713.66899999999998</v>
      </c>
      <c r="I137" s="211"/>
      <c r="J137" s="212">
        <f>ROUND(I137*H137,2)</f>
        <v>0</v>
      </c>
      <c r="K137" s="208" t="s">
        <v>157</v>
      </c>
      <c r="L137" s="46"/>
      <c r="M137" s="213" t="s">
        <v>19</v>
      </c>
      <c r="N137" s="214" t="s">
        <v>40</v>
      </c>
      <c r="O137" s="86"/>
      <c r="P137" s="215">
        <f>O137*H137</f>
        <v>0</v>
      </c>
      <c r="Q137" s="215">
        <v>0.00084000000000000003</v>
      </c>
      <c r="R137" s="215">
        <f>Q137*H137</f>
        <v>0.59948195999999998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158</v>
      </c>
      <c r="AT137" s="217" t="s">
        <v>153</v>
      </c>
      <c r="AU137" s="217" t="s">
        <v>79</v>
      </c>
      <c r="AY137" s="19" t="s">
        <v>150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158</v>
      </c>
      <c r="BM137" s="217" t="s">
        <v>1454</v>
      </c>
    </row>
    <row r="138" s="2" customFormat="1">
      <c r="A138" s="40"/>
      <c r="B138" s="41"/>
      <c r="C138" s="42"/>
      <c r="D138" s="219" t="s">
        <v>159</v>
      </c>
      <c r="E138" s="42"/>
      <c r="F138" s="220" t="s">
        <v>1150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159</v>
      </c>
      <c r="AU138" s="19" t="s">
        <v>79</v>
      </c>
    </row>
    <row r="139" s="2" customFormat="1" ht="37.8" customHeight="1">
      <c r="A139" s="40"/>
      <c r="B139" s="41"/>
      <c r="C139" s="206" t="s">
        <v>183</v>
      </c>
      <c r="D139" s="206" t="s">
        <v>153</v>
      </c>
      <c r="E139" s="207" t="s">
        <v>1455</v>
      </c>
      <c r="F139" s="208" t="s">
        <v>1456</v>
      </c>
      <c r="G139" s="209" t="s">
        <v>380</v>
      </c>
      <c r="H139" s="210">
        <v>1085.827</v>
      </c>
      <c r="I139" s="211"/>
      <c r="J139" s="212">
        <f>ROUND(I139*H139,2)</f>
        <v>0</v>
      </c>
      <c r="K139" s="208" t="s">
        <v>157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0.00084999999999999995</v>
      </c>
      <c r="R139" s="215">
        <f>Q139*H139</f>
        <v>0.92295294999999999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158</v>
      </c>
      <c r="AT139" s="217" t="s">
        <v>153</v>
      </c>
      <c r="AU139" s="217" t="s">
        <v>79</v>
      </c>
      <c r="AY139" s="19" t="s">
        <v>150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158</v>
      </c>
      <c r="BM139" s="217" t="s">
        <v>1457</v>
      </c>
    </row>
    <row r="140" s="2" customFormat="1">
      <c r="A140" s="40"/>
      <c r="B140" s="41"/>
      <c r="C140" s="42"/>
      <c r="D140" s="219" t="s">
        <v>159</v>
      </c>
      <c r="E140" s="42"/>
      <c r="F140" s="220" t="s">
        <v>1458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159</v>
      </c>
      <c r="AU140" s="19" t="s">
        <v>79</v>
      </c>
    </row>
    <row r="141" s="2" customFormat="1" ht="37.8" customHeight="1">
      <c r="A141" s="40"/>
      <c r="B141" s="41"/>
      <c r="C141" s="206" t="s">
        <v>221</v>
      </c>
      <c r="D141" s="206" t="s">
        <v>153</v>
      </c>
      <c r="E141" s="207" t="s">
        <v>1459</v>
      </c>
      <c r="F141" s="208" t="s">
        <v>1460</v>
      </c>
      <c r="G141" s="209" t="s">
        <v>380</v>
      </c>
      <c r="H141" s="210">
        <v>127.586</v>
      </c>
      <c r="I141" s="211"/>
      <c r="J141" s="212">
        <f>ROUND(I141*H141,2)</f>
        <v>0</v>
      </c>
      <c r="K141" s="208" t="s">
        <v>157</v>
      </c>
      <c r="L141" s="46"/>
      <c r="M141" s="213" t="s">
        <v>19</v>
      </c>
      <c r="N141" s="214" t="s">
        <v>40</v>
      </c>
      <c r="O141" s="86"/>
      <c r="P141" s="215">
        <f>O141*H141</f>
        <v>0</v>
      </c>
      <c r="Q141" s="215">
        <v>0.0011900000000000001</v>
      </c>
      <c r="R141" s="215">
        <f>Q141*H141</f>
        <v>0.15182734000000001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158</v>
      </c>
      <c r="AT141" s="217" t="s">
        <v>153</v>
      </c>
      <c r="AU141" s="217" t="s">
        <v>79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1461</v>
      </c>
    </row>
    <row r="142" s="2" customFormat="1">
      <c r="A142" s="40"/>
      <c r="B142" s="41"/>
      <c r="C142" s="42"/>
      <c r="D142" s="219" t="s">
        <v>159</v>
      </c>
      <c r="E142" s="42"/>
      <c r="F142" s="220" t="s">
        <v>1462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159</v>
      </c>
      <c r="AU142" s="19" t="s">
        <v>79</v>
      </c>
    </row>
    <row r="143" s="2" customFormat="1" ht="44.25" customHeight="1">
      <c r="A143" s="40"/>
      <c r="B143" s="41"/>
      <c r="C143" s="206" t="s">
        <v>187</v>
      </c>
      <c r="D143" s="206" t="s">
        <v>153</v>
      </c>
      <c r="E143" s="207" t="s">
        <v>1151</v>
      </c>
      <c r="F143" s="208" t="s">
        <v>1152</v>
      </c>
      <c r="G143" s="209" t="s">
        <v>380</v>
      </c>
      <c r="H143" s="210">
        <v>713.66899999999998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79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1463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1154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79</v>
      </c>
    </row>
    <row r="145" s="2" customFormat="1" ht="44.25" customHeight="1">
      <c r="A145" s="40"/>
      <c r="B145" s="41"/>
      <c r="C145" s="206" t="s">
        <v>304</v>
      </c>
      <c r="D145" s="206" t="s">
        <v>153</v>
      </c>
      <c r="E145" s="207" t="s">
        <v>1464</v>
      </c>
      <c r="F145" s="208" t="s">
        <v>1465</v>
      </c>
      <c r="G145" s="209" t="s">
        <v>380</v>
      </c>
      <c r="H145" s="210">
        <v>1085.827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79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1466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1467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79</v>
      </c>
    </row>
    <row r="147" s="2" customFormat="1" ht="44.25" customHeight="1">
      <c r="A147" s="40"/>
      <c r="B147" s="41"/>
      <c r="C147" s="206" t="s">
        <v>193</v>
      </c>
      <c r="D147" s="206" t="s">
        <v>153</v>
      </c>
      <c r="E147" s="207" t="s">
        <v>1468</v>
      </c>
      <c r="F147" s="208" t="s">
        <v>1469</v>
      </c>
      <c r="G147" s="209" t="s">
        <v>380</v>
      </c>
      <c r="H147" s="210">
        <v>127.586</v>
      </c>
      <c r="I147" s="211"/>
      <c r="J147" s="212">
        <f>ROUND(I147*H147,2)</f>
        <v>0</v>
      </c>
      <c r="K147" s="208" t="s">
        <v>157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79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1470</v>
      </c>
    </row>
    <row r="148" s="2" customFormat="1">
      <c r="A148" s="40"/>
      <c r="B148" s="41"/>
      <c r="C148" s="42"/>
      <c r="D148" s="219" t="s">
        <v>159</v>
      </c>
      <c r="E148" s="42"/>
      <c r="F148" s="220" t="s">
        <v>1471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159</v>
      </c>
      <c r="AU148" s="19" t="s">
        <v>79</v>
      </c>
    </row>
    <row r="149" s="2" customFormat="1" ht="62.7" customHeight="1">
      <c r="A149" s="40"/>
      <c r="B149" s="41"/>
      <c r="C149" s="206" t="s">
        <v>312</v>
      </c>
      <c r="D149" s="206" t="s">
        <v>153</v>
      </c>
      <c r="E149" s="207" t="s">
        <v>714</v>
      </c>
      <c r="F149" s="208" t="s">
        <v>715</v>
      </c>
      <c r="G149" s="209" t="s">
        <v>375</v>
      </c>
      <c r="H149" s="210">
        <v>1020.691</v>
      </c>
      <c r="I149" s="211"/>
      <c r="J149" s="212">
        <f>ROUND(I149*H149,2)</f>
        <v>0</v>
      </c>
      <c r="K149" s="208" t="s">
        <v>157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79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1472</v>
      </c>
    </row>
    <row r="150" s="2" customFormat="1">
      <c r="A150" s="40"/>
      <c r="B150" s="41"/>
      <c r="C150" s="42"/>
      <c r="D150" s="219" t="s">
        <v>159</v>
      </c>
      <c r="E150" s="42"/>
      <c r="F150" s="220" t="s">
        <v>716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159</v>
      </c>
      <c r="AU150" s="19" t="s">
        <v>79</v>
      </c>
    </row>
    <row r="151" s="2" customFormat="1" ht="44.25" customHeight="1">
      <c r="A151" s="40"/>
      <c r="B151" s="41"/>
      <c r="C151" s="206" t="s">
        <v>199</v>
      </c>
      <c r="D151" s="206" t="s">
        <v>153</v>
      </c>
      <c r="E151" s="207" t="s">
        <v>1156</v>
      </c>
      <c r="F151" s="208" t="s">
        <v>1157</v>
      </c>
      <c r="G151" s="209" t="s">
        <v>375</v>
      </c>
      <c r="H151" s="210">
        <v>1020.691</v>
      </c>
      <c r="I151" s="211"/>
      <c r="J151" s="212">
        <f>ROUND(I151*H151,2)</f>
        <v>0</v>
      </c>
      <c r="K151" s="208" t="s">
        <v>157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158</v>
      </c>
      <c r="AT151" s="217" t="s">
        <v>153</v>
      </c>
      <c r="AU151" s="217" t="s">
        <v>79</v>
      </c>
      <c r="AY151" s="19" t="s">
        <v>150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158</v>
      </c>
      <c r="BM151" s="217" t="s">
        <v>1473</v>
      </c>
    </row>
    <row r="152" s="2" customFormat="1">
      <c r="A152" s="40"/>
      <c r="B152" s="41"/>
      <c r="C152" s="42"/>
      <c r="D152" s="219" t="s">
        <v>159</v>
      </c>
      <c r="E152" s="42"/>
      <c r="F152" s="220" t="s">
        <v>1159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159</v>
      </c>
      <c r="AU152" s="19" t="s">
        <v>79</v>
      </c>
    </row>
    <row r="153" s="2" customFormat="1" ht="44.25" customHeight="1">
      <c r="A153" s="40"/>
      <c r="B153" s="41"/>
      <c r="C153" s="206" t="s">
        <v>7</v>
      </c>
      <c r="D153" s="206" t="s">
        <v>153</v>
      </c>
      <c r="E153" s="207" t="s">
        <v>725</v>
      </c>
      <c r="F153" s="208" t="s">
        <v>726</v>
      </c>
      <c r="G153" s="209" t="s">
        <v>258</v>
      </c>
      <c r="H153" s="210">
        <v>1837.2439999999999</v>
      </c>
      <c r="I153" s="211"/>
      <c r="J153" s="212">
        <f>ROUND(I153*H153,2)</f>
        <v>0</v>
      </c>
      <c r="K153" s="208" t="s">
        <v>157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158</v>
      </c>
      <c r="AT153" s="217" t="s">
        <v>153</v>
      </c>
      <c r="AU153" s="217" t="s">
        <v>79</v>
      </c>
      <c r="AY153" s="19" t="s">
        <v>150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158</v>
      </c>
      <c r="BM153" s="217" t="s">
        <v>1474</v>
      </c>
    </row>
    <row r="154" s="2" customFormat="1">
      <c r="A154" s="40"/>
      <c r="B154" s="41"/>
      <c r="C154" s="42"/>
      <c r="D154" s="219" t="s">
        <v>159</v>
      </c>
      <c r="E154" s="42"/>
      <c r="F154" s="220" t="s">
        <v>727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159</v>
      </c>
      <c r="AU154" s="19" t="s">
        <v>79</v>
      </c>
    </row>
    <row r="155" s="13" customFormat="1">
      <c r="A155" s="13"/>
      <c r="B155" s="242"/>
      <c r="C155" s="243"/>
      <c r="D155" s="244" t="s">
        <v>593</v>
      </c>
      <c r="E155" s="243"/>
      <c r="F155" s="246" t="s">
        <v>1475</v>
      </c>
      <c r="G155" s="243"/>
      <c r="H155" s="247">
        <v>1837.2439999999999</v>
      </c>
      <c r="I155" s="248"/>
      <c r="J155" s="243"/>
      <c r="K155" s="243"/>
      <c r="L155" s="249"/>
      <c r="M155" s="250"/>
      <c r="N155" s="251"/>
      <c r="O155" s="251"/>
      <c r="P155" s="251"/>
      <c r="Q155" s="251"/>
      <c r="R155" s="251"/>
      <c r="S155" s="251"/>
      <c r="T155" s="25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3" t="s">
        <v>593</v>
      </c>
      <c r="AU155" s="253" t="s">
        <v>79</v>
      </c>
      <c r="AV155" s="13" t="s">
        <v>79</v>
      </c>
      <c r="AW155" s="13" t="s">
        <v>4</v>
      </c>
      <c r="AX155" s="13" t="s">
        <v>77</v>
      </c>
      <c r="AY155" s="253" t="s">
        <v>150</v>
      </c>
    </row>
    <row r="156" s="2" customFormat="1" ht="44.25" customHeight="1">
      <c r="A156" s="40"/>
      <c r="B156" s="41"/>
      <c r="C156" s="206" t="s">
        <v>204</v>
      </c>
      <c r="D156" s="206" t="s">
        <v>153</v>
      </c>
      <c r="E156" s="207" t="s">
        <v>738</v>
      </c>
      <c r="F156" s="208" t="s">
        <v>739</v>
      </c>
      <c r="G156" s="209" t="s">
        <v>375</v>
      </c>
      <c r="H156" s="210">
        <v>631.77999999999997</v>
      </c>
      <c r="I156" s="211"/>
      <c r="J156" s="212">
        <f>ROUND(I156*H156,2)</f>
        <v>0</v>
      </c>
      <c r="K156" s="208" t="s">
        <v>157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158</v>
      </c>
      <c r="AT156" s="217" t="s">
        <v>153</v>
      </c>
      <c r="AU156" s="217" t="s">
        <v>79</v>
      </c>
      <c r="AY156" s="19" t="s">
        <v>150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158</v>
      </c>
      <c r="BM156" s="217" t="s">
        <v>1476</v>
      </c>
    </row>
    <row r="157" s="2" customFormat="1">
      <c r="A157" s="40"/>
      <c r="B157" s="41"/>
      <c r="C157" s="42"/>
      <c r="D157" s="219" t="s">
        <v>159</v>
      </c>
      <c r="E157" s="42"/>
      <c r="F157" s="220" t="s">
        <v>740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159</v>
      </c>
      <c r="AU157" s="19" t="s">
        <v>79</v>
      </c>
    </row>
    <row r="158" s="2" customFormat="1" ht="16.5" customHeight="1">
      <c r="A158" s="40"/>
      <c r="B158" s="41"/>
      <c r="C158" s="228" t="s">
        <v>330</v>
      </c>
      <c r="D158" s="228" t="s">
        <v>254</v>
      </c>
      <c r="E158" s="229" t="s">
        <v>1163</v>
      </c>
      <c r="F158" s="230" t="s">
        <v>1164</v>
      </c>
      <c r="G158" s="231" t="s">
        <v>258</v>
      </c>
      <c r="H158" s="232">
        <v>1055.0730000000001</v>
      </c>
      <c r="I158" s="233"/>
      <c r="J158" s="234">
        <f>ROUND(I158*H158,2)</f>
        <v>0</v>
      </c>
      <c r="K158" s="230" t="s">
        <v>157</v>
      </c>
      <c r="L158" s="235"/>
      <c r="M158" s="236" t="s">
        <v>19</v>
      </c>
      <c r="N158" s="237" t="s">
        <v>40</v>
      </c>
      <c r="O158" s="86"/>
      <c r="P158" s="215">
        <f>O158*H158</f>
        <v>0</v>
      </c>
      <c r="Q158" s="215">
        <v>1</v>
      </c>
      <c r="R158" s="215">
        <f>Q158*H158</f>
        <v>1055.0730000000001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171</v>
      </c>
      <c r="AT158" s="217" t="s">
        <v>254</v>
      </c>
      <c r="AU158" s="217" t="s">
        <v>79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1477</v>
      </c>
    </row>
    <row r="159" s="13" customFormat="1">
      <c r="A159" s="13"/>
      <c r="B159" s="242"/>
      <c r="C159" s="243"/>
      <c r="D159" s="244" t="s">
        <v>593</v>
      </c>
      <c r="E159" s="243"/>
      <c r="F159" s="246" t="s">
        <v>1478</v>
      </c>
      <c r="G159" s="243"/>
      <c r="H159" s="247">
        <v>1055.0730000000001</v>
      </c>
      <c r="I159" s="248"/>
      <c r="J159" s="243"/>
      <c r="K159" s="243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593</v>
      </c>
      <c r="AU159" s="253" t="s">
        <v>79</v>
      </c>
      <c r="AV159" s="13" t="s">
        <v>79</v>
      </c>
      <c r="AW159" s="13" t="s">
        <v>4</v>
      </c>
      <c r="AX159" s="13" t="s">
        <v>77</v>
      </c>
      <c r="AY159" s="253" t="s">
        <v>150</v>
      </c>
    </row>
    <row r="160" s="2" customFormat="1" ht="66.75" customHeight="1">
      <c r="A160" s="40"/>
      <c r="B160" s="41"/>
      <c r="C160" s="206" t="s">
        <v>208</v>
      </c>
      <c r="D160" s="206" t="s">
        <v>153</v>
      </c>
      <c r="E160" s="207" t="s">
        <v>1166</v>
      </c>
      <c r="F160" s="208" t="s">
        <v>1167</v>
      </c>
      <c r="G160" s="209" t="s">
        <v>375</v>
      </c>
      <c r="H160" s="210">
        <v>298.29700000000003</v>
      </c>
      <c r="I160" s="211"/>
      <c r="J160" s="212">
        <f>ROUND(I160*H160,2)</f>
        <v>0</v>
      </c>
      <c r="K160" s="208" t="s">
        <v>157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158</v>
      </c>
      <c r="AT160" s="217" t="s">
        <v>153</v>
      </c>
      <c r="AU160" s="217" t="s">
        <v>79</v>
      </c>
      <c r="AY160" s="19" t="s">
        <v>150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158</v>
      </c>
      <c r="BM160" s="217" t="s">
        <v>1479</v>
      </c>
    </row>
    <row r="161" s="2" customFormat="1">
      <c r="A161" s="40"/>
      <c r="B161" s="41"/>
      <c r="C161" s="42"/>
      <c r="D161" s="219" t="s">
        <v>159</v>
      </c>
      <c r="E161" s="42"/>
      <c r="F161" s="220" t="s">
        <v>1169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159</v>
      </c>
      <c r="AU161" s="19" t="s">
        <v>79</v>
      </c>
    </row>
    <row r="162" s="2" customFormat="1" ht="16.5" customHeight="1">
      <c r="A162" s="40"/>
      <c r="B162" s="41"/>
      <c r="C162" s="228" t="s">
        <v>338</v>
      </c>
      <c r="D162" s="228" t="s">
        <v>254</v>
      </c>
      <c r="E162" s="229" t="s">
        <v>1170</v>
      </c>
      <c r="F162" s="230" t="s">
        <v>1171</v>
      </c>
      <c r="G162" s="231" t="s">
        <v>258</v>
      </c>
      <c r="H162" s="232">
        <v>498.15600000000001</v>
      </c>
      <c r="I162" s="233"/>
      <c r="J162" s="234">
        <f>ROUND(I162*H162,2)</f>
        <v>0</v>
      </c>
      <c r="K162" s="230" t="s">
        <v>157</v>
      </c>
      <c r="L162" s="235"/>
      <c r="M162" s="236" t="s">
        <v>19</v>
      </c>
      <c r="N162" s="237" t="s">
        <v>40</v>
      </c>
      <c r="O162" s="86"/>
      <c r="P162" s="215">
        <f>O162*H162</f>
        <v>0</v>
      </c>
      <c r="Q162" s="215">
        <v>1</v>
      </c>
      <c r="R162" s="215">
        <f>Q162*H162</f>
        <v>498.15600000000001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171</v>
      </c>
      <c r="AT162" s="217" t="s">
        <v>254</v>
      </c>
      <c r="AU162" s="217" t="s">
        <v>79</v>
      </c>
      <c r="AY162" s="19" t="s">
        <v>150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77</v>
      </c>
      <c r="BK162" s="218">
        <f>ROUND(I162*H162,2)</f>
        <v>0</v>
      </c>
      <c r="BL162" s="19" t="s">
        <v>158</v>
      </c>
      <c r="BM162" s="217" t="s">
        <v>1480</v>
      </c>
    </row>
    <row r="163" s="13" customFormat="1">
      <c r="A163" s="13"/>
      <c r="B163" s="242"/>
      <c r="C163" s="243"/>
      <c r="D163" s="244" t="s">
        <v>593</v>
      </c>
      <c r="E163" s="243"/>
      <c r="F163" s="246" t="s">
        <v>1481</v>
      </c>
      <c r="G163" s="243"/>
      <c r="H163" s="247">
        <v>498.15600000000001</v>
      </c>
      <c r="I163" s="248"/>
      <c r="J163" s="243"/>
      <c r="K163" s="243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593</v>
      </c>
      <c r="AU163" s="253" t="s">
        <v>79</v>
      </c>
      <c r="AV163" s="13" t="s">
        <v>79</v>
      </c>
      <c r="AW163" s="13" t="s">
        <v>4</v>
      </c>
      <c r="AX163" s="13" t="s">
        <v>77</v>
      </c>
      <c r="AY163" s="253" t="s">
        <v>150</v>
      </c>
    </row>
    <row r="164" s="12" customFormat="1" ht="22.8" customHeight="1">
      <c r="A164" s="12"/>
      <c r="B164" s="190"/>
      <c r="C164" s="191"/>
      <c r="D164" s="192" t="s">
        <v>68</v>
      </c>
      <c r="E164" s="204" t="s">
        <v>164</v>
      </c>
      <c r="F164" s="204" t="s">
        <v>795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SUM(P165:P176)</f>
        <v>0</v>
      </c>
      <c r="Q164" s="198"/>
      <c r="R164" s="199">
        <f>SUM(R165:R176)</f>
        <v>0</v>
      </c>
      <c r="S164" s="198"/>
      <c r="T164" s="200">
        <f>SUM(T165:T176)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77</v>
      </c>
      <c r="AT164" s="202" t="s">
        <v>68</v>
      </c>
      <c r="AU164" s="202" t="s">
        <v>77</v>
      </c>
      <c r="AY164" s="201" t="s">
        <v>150</v>
      </c>
      <c r="BK164" s="203">
        <f>SUM(BK165:BK176)</f>
        <v>0</v>
      </c>
    </row>
    <row r="165" s="2" customFormat="1" ht="16.5" customHeight="1">
      <c r="A165" s="40"/>
      <c r="B165" s="41"/>
      <c r="C165" s="206" t="s">
        <v>215</v>
      </c>
      <c r="D165" s="206" t="s">
        <v>153</v>
      </c>
      <c r="E165" s="207" t="s">
        <v>1482</v>
      </c>
      <c r="F165" s="208" t="s">
        <v>1483</v>
      </c>
      <c r="G165" s="209" t="s">
        <v>310</v>
      </c>
      <c r="H165" s="210">
        <v>30</v>
      </c>
      <c r="I165" s="211"/>
      <c r="J165" s="212">
        <f>ROUND(I165*H165,2)</f>
        <v>0</v>
      </c>
      <c r="K165" s="208" t="s">
        <v>157</v>
      </c>
      <c r="L165" s="46"/>
      <c r="M165" s="213" t="s">
        <v>19</v>
      </c>
      <c r="N165" s="214" t="s">
        <v>40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158</v>
      </c>
      <c r="AT165" s="217" t="s">
        <v>153</v>
      </c>
      <c r="AU165" s="217" t="s">
        <v>79</v>
      </c>
      <c r="AY165" s="19" t="s">
        <v>150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77</v>
      </c>
      <c r="BK165" s="218">
        <f>ROUND(I165*H165,2)</f>
        <v>0</v>
      </c>
      <c r="BL165" s="19" t="s">
        <v>158</v>
      </c>
      <c r="BM165" s="217" t="s">
        <v>1484</v>
      </c>
    </row>
    <row r="166" s="2" customFormat="1">
      <c r="A166" s="40"/>
      <c r="B166" s="41"/>
      <c r="C166" s="42"/>
      <c r="D166" s="219" t="s">
        <v>159</v>
      </c>
      <c r="E166" s="42"/>
      <c r="F166" s="220" t="s">
        <v>1485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159</v>
      </c>
      <c r="AU166" s="19" t="s">
        <v>79</v>
      </c>
    </row>
    <row r="167" s="13" customFormat="1">
      <c r="A167" s="13"/>
      <c r="B167" s="242"/>
      <c r="C167" s="243"/>
      <c r="D167" s="244" t="s">
        <v>593</v>
      </c>
      <c r="E167" s="245" t="s">
        <v>19</v>
      </c>
      <c r="F167" s="246" t="s">
        <v>1486</v>
      </c>
      <c r="G167" s="243"/>
      <c r="H167" s="247">
        <v>30</v>
      </c>
      <c r="I167" s="248"/>
      <c r="J167" s="243"/>
      <c r="K167" s="243"/>
      <c r="L167" s="249"/>
      <c r="M167" s="250"/>
      <c r="N167" s="251"/>
      <c r="O167" s="251"/>
      <c r="P167" s="251"/>
      <c r="Q167" s="251"/>
      <c r="R167" s="251"/>
      <c r="S167" s="251"/>
      <c r="T167" s="25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3" t="s">
        <v>593</v>
      </c>
      <c r="AU167" s="253" t="s">
        <v>79</v>
      </c>
      <c r="AV167" s="13" t="s">
        <v>79</v>
      </c>
      <c r="AW167" s="13" t="s">
        <v>31</v>
      </c>
      <c r="AX167" s="13" t="s">
        <v>69</v>
      </c>
      <c r="AY167" s="253" t="s">
        <v>150</v>
      </c>
    </row>
    <row r="168" s="14" customFormat="1">
      <c r="A168" s="14"/>
      <c r="B168" s="254"/>
      <c r="C168" s="255"/>
      <c r="D168" s="244" t="s">
        <v>593</v>
      </c>
      <c r="E168" s="256" t="s">
        <v>19</v>
      </c>
      <c r="F168" s="257" t="s">
        <v>595</v>
      </c>
      <c r="G168" s="255"/>
      <c r="H168" s="258">
        <v>30</v>
      </c>
      <c r="I168" s="259"/>
      <c r="J168" s="255"/>
      <c r="K168" s="255"/>
      <c r="L168" s="260"/>
      <c r="M168" s="261"/>
      <c r="N168" s="262"/>
      <c r="O168" s="262"/>
      <c r="P168" s="262"/>
      <c r="Q168" s="262"/>
      <c r="R168" s="262"/>
      <c r="S168" s="262"/>
      <c r="T168" s="26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4" t="s">
        <v>593</v>
      </c>
      <c r="AU168" s="264" t="s">
        <v>79</v>
      </c>
      <c r="AV168" s="14" t="s">
        <v>158</v>
      </c>
      <c r="AW168" s="14" t="s">
        <v>31</v>
      </c>
      <c r="AX168" s="14" t="s">
        <v>77</v>
      </c>
      <c r="AY168" s="264" t="s">
        <v>150</v>
      </c>
    </row>
    <row r="169" s="2" customFormat="1" ht="24.15" customHeight="1">
      <c r="A169" s="40"/>
      <c r="B169" s="41"/>
      <c r="C169" s="206" t="s">
        <v>346</v>
      </c>
      <c r="D169" s="206" t="s">
        <v>153</v>
      </c>
      <c r="E169" s="207" t="s">
        <v>1487</v>
      </c>
      <c r="F169" s="208" t="s">
        <v>1488</v>
      </c>
      <c r="G169" s="209" t="s">
        <v>380</v>
      </c>
      <c r="H169" s="210">
        <v>5.024</v>
      </c>
      <c r="I169" s="211"/>
      <c r="J169" s="212">
        <f>ROUND(I169*H169,2)</f>
        <v>0</v>
      </c>
      <c r="K169" s="208" t="s">
        <v>19</v>
      </c>
      <c r="L169" s="46"/>
      <c r="M169" s="213" t="s">
        <v>19</v>
      </c>
      <c r="N169" s="214" t="s">
        <v>40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158</v>
      </c>
      <c r="AT169" s="217" t="s">
        <v>153</v>
      </c>
      <c r="AU169" s="217" t="s">
        <v>79</v>
      </c>
      <c r="AY169" s="19" t="s">
        <v>150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77</v>
      </c>
      <c r="BK169" s="218">
        <f>ROUND(I169*H169,2)</f>
        <v>0</v>
      </c>
      <c r="BL169" s="19" t="s">
        <v>158</v>
      </c>
      <c r="BM169" s="217" t="s">
        <v>376</v>
      </c>
    </row>
    <row r="170" s="13" customFormat="1">
      <c r="A170" s="13"/>
      <c r="B170" s="242"/>
      <c r="C170" s="243"/>
      <c r="D170" s="244" t="s">
        <v>593</v>
      </c>
      <c r="E170" s="245" t="s">
        <v>19</v>
      </c>
      <c r="F170" s="246" t="s">
        <v>1489</v>
      </c>
      <c r="G170" s="243"/>
      <c r="H170" s="247">
        <v>5.024</v>
      </c>
      <c r="I170" s="248"/>
      <c r="J170" s="243"/>
      <c r="K170" s="243"/>
      <c r="L170" s="249"/>
      <c r="M170" s="250"/>
      <c r="N170" s="251"/>
      <c r="O170" s="251"/>
      <c r="P170" s="251"/>
      <c r="Q170" s="251"/>
      <c r="R170" s="251"/>
      <c r="S170" s="251"/>
      <c r="T170" s="25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3" t="s">
        <v>593</v>
      </c>
      <c r="AU170" s="253" t="s">
        <v>79</v>
      </c>
      <c r="AV170" s="13" t="s">
        <v>79</v>
      </c>
      <c r="AW170" s="13" t="s">
        <v>31</v>
      </c>
      <c r="AX170" s="13" t="s">
        <v>69</v>
      </c>
      <c r="AY170" s="253" t="s">
        <v>150</v>
      </c>
    </row>
    <row r="171" s="14" customFormat="1">
      <c r="A171" s="14"/>
      <c r="B171" s="254"/>
      <c r="C171" s="255"/>
      <c r="D171" s="244" t="s">
        <v>593</v>
      </c>
      <c r="E171" s="256" t="s">
        <v>19</v>
      </c>
      <c r="F171" s="257" t="s">
        <v>595</v>
      </c>
      <c r="G171" s="255"/>
      <c r="H171" s="258">
        <v>5.024</v>
      </c>
      <c r="I171" s="259"/>
      <c r="J171" s="255"/>
      <c r="K171" s="255"/>
      <c r="L171" s="260"/>
      <c r="M171" s="261"/>
      <c r="N171" s="262"/>
      <c r="O171" s="262"/>
      <c r="P171" s="262"/>
      <c r="Q171" s="262"/>
      <c r="R171" s="262"/>
      <c r="S171" s="262"/>
      <c r="T171" s="26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4" t="s">
        <v>593</v>
      </c>
      <c r="AU171" s="264" t="s">
        <v>79</v>
      </c>
      <c r="AV171" s="14" t="s">
        <v>158</v>
      </c>
      <c r="AW171" s="14" t="s">
        <v>31</v>
      </c>
      <c r="AX171" s="14" t="s">
        <v>77</v>
      </c>
      <c r="AY171" s="264" t="s">
        <v>150</v>
      </c>
    </row>
    <row r="172" s="2" customFormat="1" ht="24.15" customHeight="1">
      <c r="A172" s="40"/>
      <c r="B172" s="41"/>
      <c r="C172" s="206" t="s">
        <v>219</v>
      </c>
      <c r="D172" s="206" t="s">
        <v>153</v>
      </c>
      <c r="E172" s="207" t="s">
        <v>1490</v>
      </c>
      <c r="F172" s="208" t="s">
        <v>1491</v>
      </c>
      <c r="G172" s="209" t="s">
        <v>310</v>
      </c>
      <c r="H172" s="210">
        <v>485</v>
      </c>
      <c r="I172" s="211"/>
      <c r="J172" s="212">
        <f>ROUND(I172*H172,2)</f>
        <v>0</v>
      </c>
      <c r="K172" s="208" t="s">
        <v>157</v>
      </c>
      <c r="L172" s="46"/>
      <c r="M172" s="213" t="s">
        <v>19</v>
      </c>
      <c r="N172" s="214" t="s">
        <v>40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158</v>
      </c>
      <c r="AT172" s="217" t="s">
        <v>153</v>
      </c>
      <c r="AU172" s="217" t="s">
        <v>79</v>
      </c>
      <c r="AY172" s="19" t="s">
        <v>150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77</v>
      </c>
      <c r="BK172" s="218">
        <f>ROUND(I172*H172,2)</f>
        <v>0</v>
      </c>
      <c r="BL172" s="19" t="s">
        <v>158</v>
      </c>
      <c r="BM172" s="217" t="s">
        <v>1492</v>
      </c>
    </row>
    <row r="173" s="2" customFormat="1">
      <c r="A173" s="40"/>
      <c r="B173" s="41"/>
      <c r="C173" s="42"/>
      <c r="D173" s="219" t="s">
        <v>159</v>
      </c>
      <c r="E173" s="42"/>
      <c r="F173" s="220" t="s">
        <v>1493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159</v>
      </c>
      <c r="AU173" s="19" t="s">
        <v>79</v>
      </c>
    </row>
    <row r="174" s="13" customFormat="1">
      <c r="A174" s="13"/>
      <c r="B174" s="242"/>
      <c r="C174" s="243"/>
      <c r="D174" s="244" t="s">
        <v>593</v>
      </c>
      <c r="E174" s="245" t="s">
        <v>19</v>
      </c>
      <c r="F174" s="246" t="s">
        <v>1494</v>
      </c>
      <c r="G174" s="243"/>
      <c r="H174" s="247">
        <v>241.90000000000001</v>
      </c>
      <c r="I174" s="248"/>
      <c r="J174" s="243"/>
      <c r="K174" s="243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593</v>
      </c>
      <c r="AU174" s="253" t="s">
        <v>79</v>
      </c>
      <c r="AV174" s="13" t="s">
        <v>79</v>
      </c>
      <c r="AW174" s="13" t="s">
        <v>31</v>
      </c>
      <c r="AX174" s="13" t="s">
        <v>69</v>
      </c>
      <c r="AY174" s="253" t="s">
        <v>150</v>
      </c>
    </row>
    <row r="175" s="13" customFormat="1">
      <c r="A175" s="13"/>
      <c r="B175" s="242"/>
      <c r="C175" s="243"/>
      <c r="D175" s="244" t="s">
        <v>593</v>
      </c>
      <c r="E175" s="245" t="s">
        <v>19</v>
      </c>
      <c r="F175" s="246" t="s">
        <v>1495</v>
      </c>
      <c r="G175" s="243"/>
      <c r="H175" s="247">
        <v>243.09999999999999</v>
      </c>
      <c r="I175" s="248"/>
      <c r="J175" s="243"/>
      <c r="K175" s="243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593</v>
      </c>
      <c r="AU175" s="253" t="s">
        <v>79</v>
      </c>
      <c r="AV175" s="13" t="s">
        <v>79</v>
      </c>
      <c r="AW175" s="13" t="s">
        <v>31</v>
      </c>
      <c r="AX175" s="13" t="s">
        <v>69</v>
      </c>
      <c r="AY175" s="253" t="s">
        <v>150</v>
      </c>
    </row>
    <row r="176" s="14" customFormat="1">
      <c r="A176" s="14"/>
      <c r="B176" s="254"/>
      <c r="C176" s="255"/>
      <c r="D176" s="244" t="s">
        <v>593</v>
      </c>
      <c r="E176" s="256" t="s">
        <v>19</v>
      </c>
      <c r="F176" s="257" t="s">
        <v>595</v>
      </c>
      <c r="G176" s="255"/>
      <c r="H176" s="258">
        <v>485</v>
      </c>
      <c r="I176" s="259"/>
      <c r="J176" s="255"/>
      <c r="K176" s="255"/>
      <c r="L176" s="260"/>
      <c r="M176" s="261"/>
      <c r="N176" s="262"/>
      <c r="O176" s="262"/>
      <c r="P176" s="262"/>
      <c r="Q176" s="262"/>
      <c r="R176" s="262"/>
      <c r="S176" s="262"/>
      <c r="T176" s="263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4" t="s">
        <v>593</v>
      </c>
      <c r="AU176" s="264" t="s">
        <v>79</v>
      </c>
      <c r="AV176" s="14" t="s">
        <v>158</v>
      </c>
      <c r="AW176" s="14" t="s">
        <v>31</v>
      </c>
      <c r="AX176" s="14" t="s">
        <v>77</v>
      </c>
      <c r="AY176" s="264" t="s">
        <v>150</v>
      </c>
    </row>
    <row r="177" s="12" customFormat="1" ht="22.8" customHeight="1">
      <c r="A177" s="12"/>
      <c r="B177" s="190"/>
      <c r="C177" s="191"/>
      <c r="D177" s="192" t="s">
        <v>68</v>
      </c>
      <c r="E177" s="204" t="s">
        <v>158</v>
      </c>
      <c r="F177" s="204" t="s">
        <v>1174</v>
      </c>
      <c r="G177" s="191"/>
      <c r="H177" s="191"/>
      <c r="I177" s="194"/>
      <c r="J177" s="205">
        <f>BK177</f>
        <v>0</v>
      </c>
      <c r="K177" s="191"/>
      <c r="L177" s="196"/>
      <c r="M177" s="197"/>
      <c r="N177" s="198"/>
      <c r="O177" s="198"/>
      <c r="P177" s="199">
        <f>SUM(P178:P188)</f>
        <v>0</v>
      </c>
      <c r="Q177" s="198"/>
      <c r="R177" s="199">
        <f>SUM(R178:R188)</f>
        <v>13.995564000000002</v>
      </c>
      <c r="S177" s="198"/>
      <c r="T177" s="200">
        <f>SUM(T178:T188)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1" t="s">
        <v>77</v>
      </c>
      <c r="AT177" s="202" t="s">
        <v>68</v>
      </c>
      <c r="AU177" s="202" t="s">
        <v>77</v>
      </c>
      <c r="AY177" s="201" t="s">
        <v>150</v>
      </c>
      <c r="BK177" s="203">
        <f>SUM(BK178:BK188)</f>
        <v>0</v>
      </c>
    </row>
    <row r="178" s="2" customFormat="1" ht="33" customHeight="1">
      <c r="A178" s="40"/>
      <c r="B178" s="41"/>
      <c r="C178" s="206" t="s">
        <v>355</v>
      </c>
      <c r="D178" s="206" t="s">
        <v>153</v>
      </c>
      <c r="E178" s="207" t="s">
        <v>1175</v>
      </c>
      <c r="F178" s="208" t="s">
        <v>1176</v>
      </c>
      <c r="G178" s="209" t="s">
        <v>375</v>
      </c>
      <c r="H178" s="210">
        <v>53.802</v>
      </c>
      <c r="I178" s="211"/>
      <c r="J178" s="212">
        <f>ROUND(I178*H178,2)</f>
        <v>0</v>
      </c>
      <c r="K178" s="208" t="s">
        <v>157</v>
      </c>
      <c r="L178" s="46"/>
      <c r="M178" s="213" t="s">
        <v>19</v>
      </c>
      <c r="N178" s="214" t="s">
        <v>40</v>
      </c>
      <c r="O178" s="86"/>
      <c r="P178" s="215">
        <f>O178*H178</f>
        <v>0</v>
      </c>
      <c r="Q178" s="215">
        <v>0</v>
      </c>
      <c r="R178" s="215">
        <f>Q178*H178</f>
        <v>0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158</v>
      </c>
      <c r="AT178" s="217" t="s">
        <v>153</v>
      </c>
      <c r="AU178" s="217" t="s">
        <v>79</v>
      </c>
      <c r="AY178" s="19" t="s">
        <v>150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77</v>
      </c>
      <c r="BK178" s="218">
        <f>ROUND(I178*H178,2)</f>
        <v>0</v>
      </c>
      <c r="BL178" s="19" t="s">
        <v>158</v>
      </c>
      <c r="BM178" s="217" t="s">
        <v>1496</v>
      </c>
    </row>
    <row r="179" s="2" customFormat="1">
      <c r="A179" s="40"/>
      <c r="B179" s="41"/>
      <c r="C179" s="42"/>
      <c r="D179" s="219" t="s">
        <v>159</v>
      </c>
      <c r="E179" s="42"/>
      <c r="F179" s="220" t="s">
        <v>1178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159</v>
      </c>
      <c r="AU179" s="19" t="s">
        <v>79</v>
      </c>
    </row>
    <row r="180" s="2" customFormat="1" ht="37.8" customHeight="1">
      <c r="A180" s="40"/>
      <c r="B180" s="41"/>
      <c r="C180" s="206" t="s">
        <v>224</v>
      </c>
      <c r="D180" s="206" t="s">
        <v>153</v>
      </c>
      <c r="E180" s="207" t="s">
        <v>1497</v>
      </c>
      <c r="F180" s="208" t="s">
        <v>1498</v>
      </c>
      <c r="G180" s="209" t="s">
        <v>380</v>
      </c>
      <c r="H180" s="210">
        <v>4.2000000000000002</v>
      </c>
      <c r="I180" s="211"/>
      <c r="J180" s="212">
        <f>ROUND(I180*H180,2)</f>
        <v>0</v>
      </c>
      <c r="K180" s="208" t="s">
        <v>157</v>
      </c>
      <c r="L180" s="46"/>
      <c r="M180" s="213" t="s">
        <v>19</v>
      </c>
      <c r="N180" s="214" t="s">
        <v>40</v>
      </c>
      <c r="O180" s="86"/>
      <c r="P180" s="215">
        <f>O180*H180</f>
        <v>0</v>
      </c>
      <c r="Q180" s="215">
        <v>0.0078799999999999999</v>
      </c>
      <c r="R180" s="215">
        <f>Q180*H180</f>
        <v>0.033096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158</v>
      </c>
      <c r="AT180" s="217" t="s">
        <v>153</v>
      </c>
      <c r="AU180" s="217" t="s">
        <v>79</v>
      </c>
      <c r="AY180" s="19" t="s">
        <v>150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158</v>
      </c>
      <c r="BM180" s="217" t="s">
        <v>1499</v>
      </c>
    </row>
    <row r="181" s="2" customFormat="1">
      <c r="A181" s="40"/>
      <c r="B181" s="41"/>
      <c r="C181" s="42"/>
      <c r="D181" s="219" t="s">
        <v>159</v>
      </c>
      <c r="E181" s="42"/>
      <c r="F181" s="220" t="s">
        <v>1500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159</v>
      </c>
      <c r="AU181" s="19" t="s">
        <v>79</v>
      </c>
    </row>
    <row r="182" s="13" customFormat="1">
      <c r="A182" s="13"/>
      <c r="B182" s="242"/>
      <c r="C182" s="243"/>
      <c r="D182" s="244" t="s">
        <v>593</v>
      </c>
      <c r="E182" s="245" t="s">
        <v>19</v>
      </c>
      <c r="F182" s="246" t="s">
        <v>1501</v>
      </c>
      <c r="G182" s="243"/>
      <c r="H182" s="247">
        <v>4.2000000000000002</v>
      </c>
      <c r="I182" s="248"/>
      <c r="J182" s="243"/>
      <c r="K182" s="243"/>
      <c r="L182" s="249"/>
      <c r="M182" s="250"/>
      <c r="N182" s="251"/>
      <c r="O182" s="251"/>
      <c r="P182" s="251"/>
      <c r="Q182" s="251"/>
      <c r="R182" s="251"/>
      <c r="S182" s="251"/>
      <c r="T182" s="25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3" t="s">
        <v>593</v>
      </c>
      <c r="AU182" s="253" t="s">
        <v>79</v>
      </c>
      <c r="AV182" s="13" t="s">
        <v>79</v>
      </c>
      <c r="AW182" s="13" t="s">
        <v>31</v>
      </c>
      <c r="AX182" s="13" t="s">
        <v>69</v>
      </c>
      <c r="AY182" s="253" t="s">
        <v>150</v>
      </c>
    </row>
    <row r="183" s="14" customFormat="1">
      <c r="A183" s="14"/>
      <c r="B183" s="254"/>
      <c r="C183" s="255"/>
      <c r="D183" s="244" t="s">
        <v>593</v>
      </c>
      <c r="E183" s="256" t="s">
        <v>19</v>
      </c>
      <c r="F183" s="257" t="s">
        <v>595</v>
      </c>
      <c r="G183" s="255"/>
      <c r="H183" s="258">
        <v>4.2000000000000002</v>
      </c>
      <c r="I183" s="259"/>
      <c r="J183" s="255"/>
      <c r="K183" s="255"/>
      <c r="L183" s="260"/>
      <c r="M183" s="261"/>
      <c r="N183" s="262"/>
      <c r="O183" s="262"/>
      <c r="P183" s="262"/>
      <c r="Q183" s="262"/>
      <c r="R183" s="262"/>
      <c r="S183" s="262"/>
      <c r="T183" s="26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4" t="s">
        <v>593</v>
      </c>
      <c r="AU183" s="264" t="s">
        <v>79</v>
      </c>
      <c r="AV183" s="14" t="s">
        <v>158</v>
      </c>
      <c r="AW183" s="14" t="s">
        <v>31</v>
      </c>
      <c r="AX183" s="14" t="s">
        <v>77</v>
      </c>
      <c r="AY183" s="264" t="s">
        <v>150</v>
      </c>
    </row>
    <row r="184" s="2" customFormat="1" ht="44.25" customHeight="1">
      <c r="A184" s="40"/>
      <c r="B184" s="41"/>
      <c r="C184" s="206" t="s">
        <v>363</v>
      </c>
      <c r="D184" s="206" t="s">
        <v>153</v>
      </c>
      <c r="E184" s="207" t="s">
        <v>1502</v>
      </c>
      <c r="F184" s="208" t="s">
        <v>1503</v>
      </c>
      <c r="G184" s="209" t="s">
        <v>310</v>
      </c>
      <c r="H184" s="210">
        <v>241.90000000000001</v>
      </c>
      <c r="I184" s="211"/>
      <c r="J184" s="212">
        <f>ROUND(I184*H184,2)</f>
        <v>0</v>
      </c>
      <c r="K184" s="208" t="s">
        <v>157</v>
      </c>
      <c r="L184" s="46"/>
      <c r="M184" s="213" t="s">
        <v>19</v>
      </c>
      <c r="N184" s="214" t="s">
        <v>40</v>
      </c>
      <c r="O184" s="86"/>
      <c r="P184" s="215">
        <f>O184*H184</f>
        <v>0</v>
      </c>
      <c r="Q184" s="215">
        <v>0.05772</v>
      </c>
      <c r="R184" s="215">
        <f>Q184*H184</f>
        <v>13.962468000000001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158</v>
      </c>
      <c r="AT184" s="217" t="s">
        <v>153</v>
      </c>
      <c r="AU184" s="217" t="s">
        <v>79</v>
      </c>
      <c r="AY184" s="19" t="s">
        <v>150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77</v>
      </c>
      <c r="BK184" s="218">
        <f>ROUND(I184*H184,2)</f>
        <v>0</v>
      </c>
      <c r="BL184" s="19" t="s">
        <v>158</v>
      </c>
      <c r="BM184" s="217" t="s">
        <v>1504</v>
      </c>
    </row>
    <row r="185" s="2" customFormat="1">
      <c r="A185" s="40"/>
      <c r="B185" s="41"/>
      <c r="C185" s="42"/>
      <c r="D185" s="219" t="s">
        <v>159</v>
      </c>
      <c r="E185" s="42"/>
      <c r="F185" s="220" t="s">
        <v>1505</v>
      </c>
      <c r="G185" s="42"/>
      <c r="H185" s="42"/>
      <c r="I185" s="221"/>
      <c r="J185" s="42"/>
      <c r="K185" s="42"/>
      <c r="L185" s="46"/>
      <c r="M185" s="222"/>
      <c r="N185" s="223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159</v>
      </c>
      <c r="AU185" s="19" t="s">
        <v>79</v>
      </c>
    </row>
    <row r="186" s="13" customFormat="1">
      <c r="A186" s="13"/>
      <c r="B186" s="242"/>
      <c r="C186" s="243"/>
      <c r="D186" s="244" t="s">
        <v>593</v>
      </c>
      <c r="E186" s="245" t="s">
        <v>19</v>
      </c>
      <c r="F186" s="246" t="s">
        <v>1506</v>
      </c>
      <c r="G186" s="243"/>
      <c r="H186" s="247">
        <v>186.30000000000001</v>
      </c>
      <c r="I186" s="248"/>
      <c r="J186" s="243"/>
      <c r="K186" s="243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593</v>
      </c>
      <c r="AU186" s="253" t="s">
        <v>79</v>
      </c>
      <c r="AV186" s="13" t="s">
        <v>79</v>
      </c>
      <c r="AW186" s="13" t="s">
        <v>31</v>
      </c>
      <c r="AX186" s="13" t="s">
        <v>69</v>
      </c>
      <c r="AY186" s="253" t="s">
        <v>150</v>
      </c>
    </row>
    <row r="187" s="13" customFormat="1">
      <c r="A187" s="13"/>
      <c r="B187" s="242"/>
      <c r="C187" s="243"/>
      <c r="D187" s="244" t="s">
        <v>593</v>
      </c>
      <c r="E187" s="245" t="s">
        <v>19</v>
      </c>
      <c r="F187" s="246" t="s">
        <v>1507</v>
      </c>
      <c r="G187" s="243"/>
      <c r="H187" s="247">
        <v>55.600000000000001</v>
      </c>
      <c r="I187" s="248"/>
      <c r="J187" s="243"/>
      <c r="K187" s="243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593</v>
      </c>
      <c r="AU187" s="253" t="s">
        <v>79</v>
      </c>
      <c r="AV187" s="13" t="s">
        <v>79</v>
      </c>
      <c r="AW187" s="13" t="s">
        <v>31</v>
      </c>
      <c r="AX187" s="13" t="s">
        <v>69</v>
      </c>
      <c r="AY187" s="253" t="s">
        <v>150</v>
      </c>
    </row>
    <row r="188" s="14" customFormat="1">
      <c r="A188" s="14"/>
      <c r="B188" s="254"/>
      <c r="C188" s="255"/>
      <c r="D188" s="244" t="s">
        <v>593</v>
      </c>
      <c r="E188" s="256" t="s">
        <v>19</v>
      </c>
      <c r="F188" s="257" t="s">
        <v>595</v>
      </c>
      <c r="G188" s="255"/>
      <c r="H188" s="258">
        <v>241.90000000000001</v>
      </c>
      <c r="I188" s="259"/>
      <c r="J188" s="255"/>
      <c r="K188" s="255"/>
      <c r="L188" s="260"/>
      <c r="M188" s="261"/>
      <c r="N188" s="262"/>
      <c r="O188" s="262"/>
      <c r="P188" s="262"/>
      <c r="Q188" s="262"/>
      <c r="R188" s="262"/>
      <c r="S188" s="262"/>
      <c r="T188" s="26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4" t="s">
        <v>593</v>
      </c>
      <c r="AU188" s="264" t="s">
        <v>79</v>
      </c>
      <c r="AV188" s="14" t="s">
        <v>158</v>
      </c>
      <c r="AW188" s="14" t="s">
        <v>31</v>
      </c>
      <c r="AX188" s="14" t="s">
        <v>77</v>
      </c>
      <c r="AY188" s="264" t="s">
        <v>150</v>
      </c>
    </row>
    <row r="189" s="12" customFormat="1" ht="22.8" customHeight="1">
      <c r="A189" s="12"/>
      <c r="B189" s="190"/>
      <c r="C189" s="191"/>
      <c r="D189" s="192" t="s">
        <v>68</v>
      </c>
      <c r="E189" s="204" t="s">
        <v>149</v>
      </c>
      <c r="F189" s="204" t="s">
        <v>822</v>
      </c>
      <c r="G189" s="191"/>
      <c r="H189" s="191"/>
      <c r="I189" s="194"/>
      <c r="J189" s="205">
        <f>BK189</f>
        <v>0</v>
      </c>
      <c r="K189" s="191"/>
      <c r="L189" s="196"/>
      <c r="M189" s="197"/>
      <c r="N189" s="198"/>
      <c r="O189" s="198"/>
      <c r="P189" s="199">
        <f>SUM(P190:P201)</f>
        <v>0</v>
      </c>
      <c r="Q189" s="198"/>
      <c r="R189" s="199">
        <f>SUM(R190:R201)</f>
        <v>1.8772057500000001</v>
      </c>
      <c r="S189" s="198"/>
      <c r="T189" s="200">
        <f>SUM(T190:T201)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1" t="s">
        <v>77</v>
      </c>
      <c r="AT189" s="202" t="s">
        <v>68</v>
      </c>
      <c r="AU189" s="202" t="s">
        <v>77</v>
      </c>
      <c r="AY189" s="201" t="s">
        <v>150</v>
      </c>
      <c r="BK189" s="203">
        <f>SUM(BK190:BK201)</f>
        <v>0</v>
      </c>
    </row>
    <row r="190" s="2" customFormat="1" ht="37.8" customHeight="1">
      <c r="A190" s="40"/>
      <c r="B190" s="41"/>
      <c r="C190" s="206" t="s">
        <v>230</v>
      </c>
      <c r="D190" s="206" t="s">
        <v>153</v>
      </c>
      <c r="E190" s="207" t="s">
        <v>1508</v>
      </c>
      <c r="F190" s="208" t="s">
        <v>1509</v>
      </c>
      <c r="G190" s="209" t="s">
        <v>380</v>
      </c>
      <c r="H190" s="210">
        <v>1.05</v>
      </c>
      <c r="I190" s="211"/>
      <c r="J190" s="212">
        <f>ROUND(I190*H190,2)</f>
        <v>0</v>
      </c>
      <c r="K190" s="208" t="s">
        <v>157</v>
      </c>
      <c r="L190" s="46"/>
      <c r="M190" s="213" t="s">
        <v>19</v>
      </c>
      <c r="N190" s="214" t="s">
        <v>40</v>
      </c>
      <c r="O190" s="86"/>
      <c r="P190" s="215">
        <f>O190*H190</f>
        <v>0</v>
      </c>
      <c r="Q190" s="215">
        <v>0.46000000000000002</v>
      </c>
      <c r="R190" s="215">
        <f>Q190*H190</f>
        <v>0.48300000000000004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158</v>
      </c>
      <c r="AT190" s="217" t="s">
        <v>153</v>
      </c>
      <c r="AU190" s="217" t="s">
        <v>79</v>
      </c>
      <c r="AY190" s="19" t="s">
        <v>150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77</v>
      </c>
      <c r="BK190" s="218">
        <f>ROUND(I190*H190,2)</f>
        <v>0</v>
      </c>
      <c r="BL190" s="19" t="s">
        <v>158</v>
      </c>
      <c r="BM190" s="217" t="s">
        <v>1510</v>
      </c>
    </row>
    <row r="191" s="2" customFormat="1">
      <c r="A191" s="40"/>
      <c r="B191" s="41"/>
      <c r="C191" s="42"/>
      <c r="D191" s="219" t="s">
        <v>159</v>
      </c>
      <c r="E191" s="42"/>
      <c r="F191" s="220" t="s">
        <v>1511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159</v>
      </c>
      <c r="AU191" s="19" t="s">
        <v>79</v>
      </c>
    </row>
    <row r="192" s="13" customFormat="1">
      <c r="A192" s="13"/>
      <c r="B192" s="242"/>
      <c r="C192" s="243"/>
      <c r="D192" s="244" t="s">
        <v>593</v>
      </c>
      <c r="E192" s="245" t="s">
        <v>19</v>
      </c>
      <c r="F192" s="246" t="s">
        <v>1512</v>
      </c>
      <c r="G192" s="243"/>
      <c r="H192" s="247">
        <v>1.05</v>
      </c>
      <c r="I192" s="248"/>
      <c r="J192" s="243"/>
      <c r="K192" s="243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593</v>
      </c>
      <c r="AU192" s="253" t="s">
        <v>79</v>
      </c>
      <c r="AV192" s="13" t="s">
        <v>79</v>
      </c>
      <c r="AW192" s="13" t="s">
        <v>31</v>
      </c>
      <c r="AX192" s="13" t="s">
        <v>69</v>
      </c>
      <c r="AY192" s="253" t="s">
        <v>150</v>
      </c>
    </row>
    <row r="193" s="14" customFormat="1">
      <c r="A193" s="14"/>
      <c r="B193" s="254"/>
      <c r="C193" s="255"/>
      <c r="D193" s="244" t="s">
        <v>593</v>
      </c>
      <c r="E193" s="256" t="s">
        <v>19</v>
      </c>
      <c r="F193" s="257" t="s">
        <v>595</v>
      </c>
      <c r="G193" s="255"/>
      <c r="H193" s="258">
        <v>1.05</v>
      </c>
      <c r="I193" s="259"/>
      <c r="J193" s="255"/>
      <c r="K193" s="255"/>
      <c r="L193" s="260"/>
      <c r="M193" s="261"/>
      <c r="N193" s="262"/>
      <c r="O193" s="262"/>
      <c r="P193" s="262"/>
      <c r="Q193" s="262"/>
      <c r="R193" s="262"/>
      <c r="S193" s="262"/>
      <c r="T193" s="26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4" t="s">
        <v>593</v>
      </c>
      <c r="AU193" s="264" t="s">
        <v>79</v>
      </c>
      <c r="AV193" s="14" t="s">
        <v>158</v>
      </c>
      <c r="AW193" s="14" t="s">
        <v>31</v>
      </c>
      <c r="AX193" s="14" t="s">
        <v>77</v>
      </c>
      <c r="AY193" s="264" t="s">
        <v>150</v>
      </c>
    </row>
    <row r="194" s="2" customFormat="1" ht="44.25" customHeight="1">
      <c r="A194" s="40"/>
      <c r="B194" s="41"/>
      <c r="C194" s="206" t="s">
        <v>372</v>
      </c>
      <c r="D194" s="206" t="s">
        <v>153</v>
      </c>
      <c r="E194" s="207" t="s">
        <v>1513</v>
      </c>
      <c r="F194" s="208" t="s">
        <v>1514</v>
      </c>
      <c r="G194" s="209" t="s">
        <v>380</v>
      </c>
      <c r="H194" s="210">
        <v>1.575</v>
      </c>
      <c r="I194" s="211"/>
      <c r="J194" s="212">
        <f>ROUND(I194*H194,2)</f>
        <v>0</v>
      </c>
      <c r="K194" s="208" t="s">
        <v>157</v>
      </c>
      <c r="L194" s="46"/>
      <c r="M194" s="213" t="s">
        <v>19</v>
      </c>
      <c r="N194" s="214" t="s">
        <v>40</v>
      </c>
      <c r="O194" s="86"/>
      <c r="P194" s="215">
        <f>O194*H194</f>
        <v>0</v>
      </c>
      <c r="Q194" s="215">
        <v>0.39561000000000002</v>
      </c>
      <c r="R194" s="215">
        <f>Q194*H194</f>
        <v>0.62308574999999999</v>
      </c>
      <c r="S194" s="215">
        <v>0</v>
      </c>
      <c r="T194" s="21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7" t="s">
        <v>158</v>
      </c>
      <c r="AT194" s="217" t="s">
        <v>153</v>
      </c>
      <c r="AU194" s="217" t="s">
        <v>79</v>
      </c>
      <c r="AY194" s="19" t="s">
        <v>150</v>
      </c>
      <c r="BE194" s="218">
        <f>IF(N194="základní",J194,0)</f>
        <v>0</v>
      </c>
      <c r="BF194" s="218">
        <f>IF(N194="snížená",J194,0)</f>
        <v>0</v>
      </c>
      <c r="BG194" s="218">
        <f>IF(N194="zákl. přenesená",J194,0)</f>
        <v>0</v>
      </c>
      <c r="BH194" s="218">
        <f>IF(N194="sníž. přenesená",J194,0)</f>
        <v>0</v>
      </c>
      <c r="BI194" s="218">
        <f>IF(N194="nulová",J194,0)</f>
        <v>0</v>
      </c>
      <c r="BJ194" s="19" t="s">
        <v>77</v>
      </c>
      <c r="BK194" s="218">
        <f>ROUND(I194*H194,2)</f>
        <v>0</v>
      </c>
      <c r="BL194" s="19" t="s">
        <v>158</v>
      </c>
      <c r="BM194" s="217" t="s">
        <v>1515</v>
      </c>
    </row>
    <row r="195" s="2" customFormat="1">
      <c r="A195" s="40"/>
      <c r="B195" s="41"/>
      <c r="C195" s="42"/>
      <c r="D195" s="219" t="s">
        <v>159</v>
      </c>
      <c r="E195" s="42"/>
      <c r="F195" s="220" t="s">
        <v>1516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159</v>
      </c>
      <c r="AU195" s="19" t="s">
        <v>79</v>
      </c>
    </row>
    <row r="196" s="13" customFormat="1">
      <c r="A196" s="13"/>
      <c r="B196" s="242"/>
      <c r="C196" s="243"/>
      <c r="D196" s="244" t="s">
        <v>593</v>
      </c>
      <c r="E196" s="245" t="s">
        <v>19</v>
      </c>
      <c r="F196" s="246" t="s">
        <v>1517</v>
      </c>
      <c r="G196" s="243"/>
      <c r="H196" s="247">
        <v>1.575</v>
      </c>
      <c r="I196" s="248"/>
      <c r="J196" s="243"/>
      <c r="K196" s="243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593</v>
      </c>
      <c r="AU196" s="253" t="s">
        <v>79</v>
      </c>
      <c r="AV196" s="13" t="s">
        <v>79</v>
      </c>
      <c r="AW196" s="13" t="s">
        <v>31</v>
      </c>
      <c r="AX196" s="13" t="s">
        <v>69</v>
      </c>
      <c r="AY196" s="253" t="s">
        <v>150</v>
      </c>
    </row>
    <row r="197" s="14" customFormat="1">
      <c r="A197" s="14"/>
      <c r="B197" s="254"/>
      <c r="C197" s="255"/>
      <c r="D197" s="244" t="s">
        <v>593</v>
      </c>
      <c r="E197" s="256" t="s">
        <v>19</v>
      </c>
      <c r="F197" s="257" t="s">
        <v>595</v>
      </c>
      <c r="G197" s="255"/>
      <c r="H197" s="258">
        <v>1.575</v>
      </c>
      <c r="I197" s="259"/>
      <c r="J197" s="255"/>
      <c r="K197" s="255"/>
      <c r="L197" s="260"/>
      <c r="M197" s="261"/>
      <c r="N197" s="262"/>
      <c r="O197" s="262"/>
      <c r="P197" s="262"/>
      <c r="Q197" s="262"/>
      <c r="R197" s="262"/>
      <c r="S197" s="262"/>
      <c r="T197" s="26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4" t="s">
        <v>593</v>
      </c>
      <c r="AU197" s="264" t="s">
        <v>79</v>
      </c>
      <c r="AV197" s="14" t="s">
        <v>158</v>
      </c>
      <c r="AW197" s="14" t="s">
        <v>31</v>
      </c>
      <c r="AX197" s="14" t="s">
        <v>77</v>
      </c>
      <c r="AY197" s="264" t="s">
        <v>150</v>
      </c>
    </row>
    <row r="198" s="2" customFormat="1" ht="37.8" customHeight="1">
      <c r="A198" s="40"/>
      <c r="B198" s="41"/>
      <c r="C198" s="206" t="s">
        <v>307</v>
      </c>
      <c r="D198" s="206" t="s">
        <v>153</v>
      </c>
      <c r="E198" s="207" t="s">
        <v>1518</v>
      </c>
      <c r="F198" s="208" t="s">
        <v>1519</v>
      </c>
      <c r="G198" s="209" t="s">
        <v>380</v>
      </c>
      <c r="H198" s="210">
        <v>5.25</v>
      </c>
      <c r="I198" s="211"/>
      <c r="J198" s="212">
        <f>ROUND(I198*H198,2)</f>
        <v>0</v>
      </c>
      <c r="K198" s="208" t="s">
        <v>157</v>
      </c>
      <c r="L198" s="46"/>
      <c r="M198" s="213" t="s">
        <v>19</v>
      </c>
      <c r="N198" s="214" t="s">
        <v>40</v>
      </c>
      <c r="O198" s="86"/>
      <c r="P198" s="215">
        <f>O198*H198</f>
        <v>0</v>
      </c>
      <c r="Q198" s="215">
        <v>0.14688000000000001</v>
      </c>
      <c r="R198" s="215">
        <f>Q198*H198</f>
        <v>0.77112000000000003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158</v>
      </c>
      <c r="AT198" s="217" t="s">
        <v>153</v>
      </c>
      <c r="AU198" s="217" t="s">
        <v>79</v>
      </c>
      <c r="AY198" s="19" t="s">
        <v>150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77</v>
      </c>
      <c r="BK198" s="218">
        <f>ROUND(I198*H198,2)</f>
        <v>0</v>
      </c>
      <c r="BL198" s="19" t="s">
        <v>158</v>
      </c>
      <c r="BM198" s="217" t="s">
        <v>1520</v>
      </c>
    </row>
    <row r="199" s="2" customFormat="1">
      <c r="A199" s="40"/>
      <c r="B199" s="41"/>
      <c r="C199" s="42"/>
      <c r="D199" s="219" t="s">
        <v>159</v>
      </c>
      <c r="E199" s="42"/>
      <c r="F199" s="220" t="s">
        <v>1521</v>
      </c>
      <c r="G199" s="42"/>
      <c r="H199" s="42"/>
      <c r="I199" s="221"/>
      <c r="J199" s="42"/>
      <c r="K199" s="42"/>
      <c r="L199" s="46"/>
      <c r="M199" s="222"/>
      <c r="N199" s="223"/>
      <c r="O199" s="86"/>
      <c r="P199" s="86"/>
      <c r="Q199" s="86"/>
      <c r="R199" s="86"/>
      <c r="S199" s="86"/>
      <c r="T199" s="87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T199" s="19" t="s">
        <v>159</v>
      </c>
      <c r="AU199" s="19" t="s">
        <v>79</v>
      </c>
    </row>
    <row r="200" s="13" customFormat="1">
      <c r="A200" s="13"/>
      <c r="B200" s="242"/>
      <c r="C200" s="243"/>
      <c r="D200" s="244" t="s">
        <v>593</v>
      </c>
      <c r="E200" s="245" t="s">
        <v>19</v>
      </c>
      <c r="F200" s="246" t="s">
        <v>1522</v>
      </c>
      <c r="G200" s="243"/>
      <c r="H200" s="247">
        <v>5.25</v>
      </c>
      <c r="I200" s="248"/>
      <c r="J200" s="243"/>
      <c r="K200" s="243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593</v>
      </c>
      <c r="AU200" s="253" t="s">
        <v>79</v>
      </c>
      <c r="AV200" s="13" t="s">
        <v>79</v>
      </c>
      <c r="AW200" s="13" t="s">
        <v>31</v>
      </c>
      <c r="AX200" s="13" t="s">
        <v>69</v>
      </c>
      <c r="AY200" s="253" t="s">
        <v>150</v>
      </c>
    </row>
    <row r="201" s="14" customFormat="1">
      <c r="A201" s="14"/>
      <c r="B201" s="254"/>
      <c r="C201" s="255"/>
      <c r="D201" s="244" t="s">
        <v>593</v>
      </c>
      <c r="E201" s="256" t="s">
        <v>19</v>
      </c>
      <c r="F201" s="257" t="s">
        <v>595</v>
      </c>
      <c r="G201" s="255"/>
      <c r="H201" s="258">
        <v>5.25</v>
      </c>
      <c r="I201" s="259"/>
      <c r="J201" s="255"/>
      <c r="K201" s="255"/>
      <c r="L201" s="260"/>
      <c r="M201" s="261"/>
      <c r="N201" s="262"/>
      <c r="O201" s="262"/>
      <c r="P201" s="262"/>
      <c r="Q201" s="262"/>
      <c r="R201" s="262"/>
      <c r="S201" s="262"/>
      <c r="T201" s="26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4" t="s">
        <v>593</v>
      </c>
      <c r="AU201" s="264" t="s">
        <v>79</v>
      </c>
      <c r="AV201" s="14" t="s">
        <v>158</v>
      </c>
      <c r="AW201" s="14" t="s">
        <v>31</v>
      </c>
      <c r="AX201" s="14" t="s">
        <v>77</v>
      </c>
      <c r="AY201" s="264" t="s">
        <v>150</v>
      </c>
    </row>
    <row r="202" s="12" customFormat="1" ht="22.8" customHeight="1">
      <c r="A202" s="12"/>
      <c r="B202" s="190"/>
      <c r="C202" s="191"/>
      <c r="D202" s="192" t="s">
        <v>68</v>
      </c>
      <c r="E202" s="204" t="s">
        <v>171</v>
      </c>
      <c r="F202" s="204" t="s">
        <v>1186</v>
      </c>
      <c r="G202" s="191"/>
      <c r="H202" s="191"/>
      <c r="I202" s="194"/>
      <c r="J202" s="205">
        <f>BK202</f>
        <v>0</v>
      </c>
      <c r="K202" s="191"/>
      <c r="L202" s="196"/>
      <c r="M202" s="197"/>
      <c r="N202" s="198"/>
      <c r="O202" s="198"/>
      <c r="P202" s="199">
        <f>SUM(P203:P278)</f>
        <v>0</v>
      </c>
      <c r="Q202" s="198"/>
      <c r="R202" s="199">
        <f>SUM(R203:R278)</f>
        <v>65.709011000000004</v>
      </c>
      <c r="S202" s="198"/>
      <c r="T202" s="200">
        <f>SUM(T203:T278)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1" t="s">
        <v>77</v>
      </c>
      <c r="AT202" s="202" t="s">
        <v>68</v>
      </c>
      <c r="AU202" s="202" t="s">
        <v>77</v>
      </c>
      <c r="AY202" s="201" t="s">
        <v>150</v>
      </c>
      <c r="BK202" s="203">
        <f>SUM(BK203:BK278)</f>
        <v>0</v>
      </c>
    </row>
    <row r="203" s="2" customFormat="1" ht="37.8" customHeight="1">
      <c r="A203" s="40"/>
      <c r="B203" s="41"/>
      <c r="C203" s="206" t="s">
        <v>382</v>
      </c>
      <c r="D203" s="206" t="s">
        <v>153</v>
      </c>
      <c r="E203" s="207" t="s">
        <v>1523</v>
      </c>
      <c r="F203" s="208" t="s">
        <v>1524</v>
      </c>
      <c r="G203" s="209" t="s">
        <v>310</v>
      </c>
      <c r="H203" s="210">
        <v>298.69999999999999</v>
      </c>
      <c r="I203" s="211"/>
      <c r="J203" s="212">
        <f>ROUND(I203*H203,2)</f>
        <v>0</v>
      </c>
      <c r="K203" s="208" t="s">
        <v>157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3.0000000000000001E-05</v>
      </c>
      <c r="R203" s="215">
        <f>Q203*H203</f>
        <v>0.0089610000000000002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158</v>
      </c>
      <c r="AT203" s="217" t="s">
        <v>153</v>
      </c>
      <c r="AU203" s="217" t="s">
        <v>79</v>
      </c>
      <c r="AY203" s="19" t="s">
        <v>150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158</v>
      </c>
      <c r="BM203" s="217" t="s">
        <v>1525</v>
      </c>
    </row>
    <row r="204" s="2" customFormat="1">
      <c r="A204" s="40"/>
      <c r="B204" s="41"/>
      <c r="C204" s="42"/>
      <c r="D204" s="219" t="s">
        <v>159</v>
      </c>
      <c r="E204" s="42"/>
      <c r="F204" s="220" t="s">
        <v>1526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159</v>
      </c>
      <c r="AU204" s="19" t="s">
        <v>79</v>
      </c>
    </row>
    <row r="205" s="13" customFormat="1">
      <c r="A205" s="13"/>
      <c r="B205" s="242"/>
      <c r="C205" s="243"/>
      <c r="D205" s="244" t="s">
        <v>593</v>
      </c>
      <c r="E205" s="245" t="s">
        <v>19</v>
      </c>
      <c r="F205" s="246" t="s">
        <v>1527</v>
      </c>
      <c r="G205" s="243"/>
      <c r="H205" s="247">
        <v>55.600000000000001</v>
      </c>
      <c r="I205" s="248"/>
      <c r="J205" s="243"/>
      <c r="K205" s="243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593</v>
      </c>
      <c r="AU205" s="253" t="s">
        <v>79</v>
      </c>
      <c r="AV205" s="13" t="s">
        <v>79</v>
      </c>
      <c r="AW205" s="13" t="s">
        <v>31</v>
      </c>
      <c r="AX205" s="13" t="s">
        <v>69</v>
      </c>
      <c r="AY205" s="253" t="s">
        <v>150</v>
      </c>
    </row>
    <row r="206" s="13" customFormat="1">
      <c r="A206" s="13"/>
      <c r="B206" s="242"/>
      <c r="C206" s="243"/>
      <c r="D206" s="244" t="s">
        <v>593</v>
      </c>
      <c r="E206" s="245" t="s">
        <v>19</v>
      </c>
      <c r="F206" s="246" t="s">
        <v>1528</v>
      </c>
      <c r="G206" s="243"/>
      <c r="H206" s="247">
        <v>243.09999999999999</v>
      </c>
      <c r="I206" s="248"/>
      <c r="J206" s="243"/>
      <c r="K206" s="243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593</v>
      </c>
      <c r="AU206" s="253" t="s">
        <v>79</v>
      </c>
      <c r="AV206" s="13" t="s">
        <v>79</v>
      </c>
      <c r="AW206" s="13" t="s">
        <v>31</v>
      </c>
      <c r="AX206" s="13" t="s">
        <v>69</v>
      </c>
      <c r="AY206" s="253" t="s">
        <v>150</v>
      </c>
    </row>
    <row r="207" s="14" customFormat="1">
      <c r="A207" s="14"/>
      <c r="B207" s="254"/>
      <c r="C207" s="255"/>
      <c r="D207" s="244" t="s">
        <v>593</v>
      </c>
      <c r="E207" s="256" t="s">
        <v>19</v>
      </c>
      <c r="F207" s="257" t="s">
        <v>595</v>
      </c>
      <c r="G207" s="255"/>
      <c r="H207" s="258">
        <v>298.69999999999999</v>
      </c>
      <c r="I207" s="259"/>
      <c r="J207" s="255"/>
      <c r="K207" s="255"/>
      <c r="L207" s="260"/>
      <c r="M207" s="261"/>
      <c r="N207" s="262"/>
      <c r="O207" s="262"/>
      <c r="P207" s="262"/>
      <c r="Q207" s="262"/>
      <c r="R207" s="262"/>
      <c r="S207" s="262"/>
      <c r="T207" s="26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4" t="s">
        <v>593</v>
      </c>
      <c r="AU207" s="264" t="s">
        <v>79</v>
      </c>
      <c r="AV207" s="14" t="s">
        <v>158</v>
      </c>
      <c r="AW207" s="14" t="s">
        <v>31</v>
      </c>
      <c r="AX207" s="14" t="s">
        <v>77</v>
      </c>
      <c r="AY207" s="264" t="s">
        <v>150</v>
      </c>
    </row>
    <row r="208" s="2" customFormat="1" ht="24.15" customHeight="1">
      <c r="A208" s="40"/>
      <c r="B208" s="41"/>
      <c r="C208" s="228" t="s">
        <v>311</v>
      </c>
      <c r="D208" s="228" t="s">
        <v>254</v>
      </c>
      <c r="E208" s="229" t="s">
        <v>1529</v>
      </c>
      <c r="F208" s="230" t="s">
        <v>1530</v>
      </c>
      <c r="G208" s="231" t="s">
        <v>310</v>
      </c>
      <c r="H208" s="232">
        <v>55.600000000000001</v>
      </c>
      <c r="I208" s="233"/>
      <c r="J208" s="234">
        <f>ROUND(I208*H208,2)</f>
        <v>0</v>
      </c>
      <c r="K208" s="230" t="s">
        <v>157</v>
      </c>
      <c r="L208" s="235"/>
      <c r="M208" s="236" t="s">
        <v>19</v>
      </c>
      <c r="N208" s="237" t="s">
        <v>40</v>
      </c>
      <c r="O208" s="86"/>
      <c r="P208" s="215">
        <f>O208*H208</f>
        <v>0</v>
      </c>
      <c r="Q208" s="215">
        <v>0.024</v>
      </c>
      <c r="R208" s="215">
        <f>Q208*H208</f>
        <v>1.3344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171</v>
      </c>
      <c r="AT208" s="217" t="s">
        <v>254</v>
      </c>
      <c r="AU208" s="217" t="s">
        <v>79</v>
      </c>
      <c r="AY208" s="19" t="s">
        <v>150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77</v>
      </c>
      <c r="BK208" s="218">
        <f>ROUND(I208*H208,2)</f>
        <v>0</v>
      </c>
      <c r="BL208" s="19" t="s">
        <v>158</v>
      </c>
      <c r="BM208" s="217" t="s">
        <v>1531</v>
      </c>
    </row>
    <row r="209" s="2" customFormat="1" ht="37.8" customHeight="1">
      <c r="A209" s="40"/>
      <c r="B209" s="41"/>
      <c r="C209" s="206" t="s">
        <v>390</v>
      </c>
      <c r="D209" s="206" t="s">
        <v>153</v>
      </c>
      <c r="E209" s="207" t="s">
        <v>1532</v>
      </c>
      <c r="F209" s="208" t="s">
        <v>1533</v>
      </c>
      <c r="G209" s="209" t="s">
        <v>310</v>
      </c>
      <c r="H209" s="210">
        <v>186.30000000000001</v>
      </c>
      <c r="I209" s="211"/>
      <c r="J209" s="212">
        <f>ROUND(I209*H209,2)</f>
        <v>0</v>
      </c>
      <c r="K209" s="208" t="s">
        <v>157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8.0000000000000007E-05</v>
      </c>
      <c r="R209" s="215">
        <f>Q209*H209</f>
        <v>0.014904000000000002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158</v>
      </c>
      <c r="AT209" s="217" t="s">
        <v>153</v>
      </c>
      <c r="AU209" s="217" t="s">
        <v>79</v>
      </c>
      <c r="AY209" s="19" t="s">
        <v>150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158</v>
      </c>
      <c r="BM209" s="217" t="s">
        <v>1534</v>
      </c>
    </row>
    <row r="210" s="2" customFormat="1">
      <c r="A210" s="40"/>
      <c r="B210" s="41"/>
      <c r="C210" s="42"/>
      <c r="D210" s="219" t="s">
        <v>159</v>
      </c>
      <c r="E210" s="42"/>
      <c r="F210" s="220" t="s">
        <v>1535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159</v>
      </c>
      <c r="AU210" s="19" t="s">
        <v>79</v>
      </c>
    </row>
    <row r="211" s="2" customFormat="1" ht="24.15" customHeight="1">
      <c r="A211" s="40"/>
      <c r="B211" s="41"/>
      <c r="C211" s="228" t="s">
        <v>315</v>
      </c>
      <c r="D211" s="228" t="s">
        <v>254</v>
      </c>
      <c r="E211" s="229" t="s">
        <v>1536</v>
      </c>
      <c r="F211" s="230" t="s">
        <v>1537</v>
      </c>
      <c r="G211" s="231" t="s">
        <v>310</v>
      </c>
      <c r="H211" s="232">
        <v>189.095</v>
      </c>
      <c r="I211" s="233"/>
      <c r="J211" s="234">
        <f>ROUND(I211*H211,2)</f>
        <v>0</v>
      </c>
      <c r="K211" s="230" t="s">
        <v>157</v>
      </c>
      <c r="L211" s="235"/>
      <c r="M211" s="236" t="s">
        <v>19</v>
      </c>
      <c r="N211" s="237" t="s">
        <v>40</v>
      </c>
      <c r="O211" s="86"/>
      <c r="P211" s="215">
        <f>O211*H211</f>
        <v>0</v>
      </c>
      <c r="Q211" s="215">
        <v>0.10000000000000001</v>
      </c>
      <c r="R211" s="215">
        <f>Q211*H211</f>
        <v>18.909500000000001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171</v>
      </c>
      <c r="AT211" s="217" t="s">
        <v>254</v>
      </c>
      <c r="AU211" s="217" t="s">
        <v>79</v>
      </c>
      <c r="AY211" s="19" t="s">
        <v>150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77</v>
      </c>
      <c r="BK211" s="218">
        <f>ROUND(I211*H211,2)</f>
        <v>0</v>
      </c>
      <c r="BL211" s="19" t="s">
        <v>158</v>
      </c>
      <c r="BM211" s="217" t="s">
        <v>1538</v>
      </c>
    </row>
    <row r="212" s="13" customFormat="1">
      <c r="A212" s="13"/>
      <c r="B212" s="242"/>
      <c r="C212" s="243"/>
      <c r="D212" s="244" t="s">
        <v>593</v>
      </c>
      <c r="E212" s="243"/>
      <c r="F212" s="246" t="s">
        <v>1539</v>
      </c>
      <c r="G212" s="243"/>
      <c r="H212" s="247">
        <v>189.095</v>
      </c>
      <c r="I212" s="248"/>
      <c r="J212" s="243"/>
      <c r="K212" s="243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593</v>
      </c>
      <c r="AU212" s="253" t="s">
        <v>79</v>
      </c>
      <c r="AV212" s="13" t="s">
        <v>79</v>
      </c>
      <c r="AW212" s="13" t="s">
        <v>4</v>
      </c>
      <c r="AX212" s="13" t="s">
        <v>77</v>
      </c>
      <c r="AY212" s="253" t="s">
        <v>150</v>
      </c>
    </row>
    <row r="213" s="2" customFormat="1" ht="37.8" customHeight="1">
      <c r="A213" s="40"/>
      <c r="B213" s="41"/>
      <c r="C213" s="206" t="s">
        <v>399</v>
      </c>
      <c r="D213" s="206" t="s">
        <v>153</v>
      </c>
      <c r="E213" s="207" t="s">
        <v>1540</v>
      </c>
      <c r="F213" s="208" t="s">
        <v>1541</v>
      </c>
      <c r="G213" s="209" t="s">
        <v>252</v>
      </c>
      <c r="H213" s="210">
        <v>17</v>
      </c>
      <c r="I213" s="211"/>
      <c r="J213" s="212">
        <f>ROUND(I213*H213,2)</f>
        <v>0</v>
      </c>
      <c r="K213" s="208" t="s">
        <v>157</v>
      </c>
      <c r="L213" s="46"/>
      <c r="M213" s="213" t="s">
        <v>19</v>
      </c>
      <c r="N213" s="214" t="s">
        <v>40</v>
      </c>
      <c r="O213" s="86"/>
      <c r="P213" s="215">
        <f>O213*H213</f>
        <v>0</v>
      </c>
      <c r="Q213" s="215">
        <v>6.9999999999999994E-05</v>
      </c>
      <c r="R213" s="215">
        <f>Q213*H213</f>
        <v>0.0011899999999999999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158</v>
      </c>
      <c r="AT213" s="217" t="s">
        <v>153</v>
      </c>
      <c r="AU213" s="217" t="s">
        <v>79</v>
      </c>
      <c r="AY213" s="19" t="s">
        <v>150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77</v>
      </c>
      <c r="BK213" s="218">
        <f>ROUND(I213*H213,2)</f>
        <v>0</v>
      </c>
      <c r="BL213" s="19" t="s">
        <v>158</v>
      </c>
      <c r="BM213" s="217" t="s">
        <v>1542</v>
      </c>
    </row>
    <row r="214" s="2" customFormat="1">
      <c r="A214" s="40"/>
      <c r="B214" s="41"/>
      <c r="C214" s="42"/>
      <c r="D214" s="219" t="s">
        <v>159</v>
      </c>
      <c r="E214" s="42"/>
      <c r="F214" s="220" t="s">
        <v>1543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159</v>
      </c>
      <c r="AU214" s="19" t="s">
        <v>79</v>
      </c>
    </row>
    <row r="215" s="13" customFormat="1">
      <c r="A215" s="13"/>
      <c r="B215" s="242"/>
      <c r="C215" s="243"/>
      <c r="D215" s="244" t="s">
        <v>593</v>
      </c>
      <c r="E215" s="245" t="s">
        <v>19</v>
      </c>
      <c r="F215" s="246" t="s">
        <v>1544</v>
      </c>
      <c r="G215" s="243"/>
      <c r="H215" s="247">
        <v>17</v>
      </c>
      <c r="I215" s="248"/>
      <c r="J215" s="243"/>
      <c r="K215" s="243"/>
      <c r="L215" s="249"/>
      <c r="M215" s="250"/>
      <c r="N215" s="251"/>
      <c r="O215" s="251"/>
      <c r="P215" s="251"/>
      <c r="Q215" s="251"/>
      <c r="R215" s="251"/>
      <c r="S215" s="251"/>
      <c r="T215" s="25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3" t="s">
        <v>593</v>
      </c>
      <c r="AU215" s="253" t="s">
        <v>79</v>
      </c>
      <c r="AV215" s="13" t="s">
        <v>79</v>
      </c>
      <c r="AW215" s="13" t="s">
        <v>31</v>
      </c>
      <c r="AX215" s="13" t="s">
        <v>69</v>
      </c>
      <c r="AY215" s="253" t="s">
        <v>150</v>
      </c>
    </row>
    <row r="216" s="14" customFormat="1">
      <c r="A216" s="14"/>
      <c r="B216" s="254"/>
      <c r="C216" s="255"/>
      <c r="D216" s="244" t="s">
        <v>593</v>
      </c>
      <c r="E216" s="256" t="s">
        <v>19</v>
      </c>
      <c r="F216" s="257" t="s">
        <v>595</v>
      </c>
      <c r="G216" s="255"/>
      <c r="H216" s="258">
        <v>17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4" t="s">
        <v>593</v>
      </c>
      <c r="AU216" s="264" t="s">
        <v>79</v>
      </c>
      <c r="AV216" s="14" t="s">
        <v>158</v>
      </c>
      <c r="AW216" s="14" t="s">
        <v>31</v>
      </c>
      <c r="AX216" s="14" t="s">
        <v>77</v>
      </c>
      <c r="AY216" s="264" t="s">
        <v>150</v>
      </c>
    </row>
    <row r="217" s="2" customFormat="1" ht="24.15" customHeight="1">
      <c r="A217" s="40"/>
      <c r="B217" s="41"/>
      <c r="C217" s="228" t="s">
        <v>320</v>
      </c>
      <c r="D217" s="228" t="s">
        <v>254</v>
      </c>
      <c r="E217" s="229" t="s">
        <v>1545</v>
      </c>
      <c r="F217" s="230" t="s">
        <v>1546</v>
      </c>
      <c r="G217" s="231" t="s">
        <v>252</v>
      </c>
      <c r="H217" s="232">
        <v>17</v>
      </c>
      <c r="I217" s="233"/>
      <c r="J217" s="234">
        <f>ROUND(I217*H217,2)</f>
        <v>0</v>
      </c>
      <c r="K217" s="230" t="s">
        <v>157</v>
      </c>
      <c r="L217" s="235"/>
      <c r="M217" s="236" t="s">
        <v>19</v>
      </c>
      <c r="N217" s="237" t="s">
        <v>40</v>
      </c>
      <c r="O217" s="86"/>
      <c r="P217" s="215">
        <f>O217*H217</f>
        <v>0</v>
      </c>
      <c r="Q217" s="215">
        <v>0.021999999999999999</v>
      </c>
      <c r="R217" s="215">
        <f>Q217*H217</f>
        <v>0.374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171</v>
      </c>
      <c r="AT217" s="217" t="s">
        <v>254</v>
      </c>
      <c r="AU217" s="217" t="s">
        <v>79</v>
      </c>
      <c r="AY217" s="19" t="s">
        <v>150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77</v>
      </c>
      <c r="BK217" s="218">
        <f>ROUND(I217*H217,2)</f>
        <v>0</v>
      </c>
      <c r="BL217" s="19" t="s">
        <v>158</v>
      </c>
      <c r="BM217" s="217" t="s">
        <v>1547</v>
      </c>
    </row>
    <row r="218" s="2" customFormat="1" ht="37.8" customHeight="1">
      <c r="A218" s="40"/>
      <c r="B218" s="41"/>
      <c r="C218" s="206" t="s">
        <v>408</v>
      </c>
      <c r="D218" s="206" t="s">
        <v>153</v>
      </c>
      <c r="E218" s="207" t="s">
        <v>1548</v>
      </c>
      <c r="F218" s="208" t="s">
        <v>1549</v>
      </c>
      <c r="G218" s="209" t="s">
        <v>252</v>
      </c>
      <c r="H218" s="210">
        <v>9</v>
      </c>
      <c r="I218" s="211"/>
      <c r="J218" s="212">
        <f>ROUND(I218*H218,2)</f>
        <v>0</v>
      </c>
      <c r="K218" s="208" t="s">
        <v>157</v>
      </c>
      <c r="L218" s="46"/>
      <c r="M218" s="213" t="s">
        <v>19</v>
      </c>
      <c r="N218" s="214" t="s">
        <v>40</v>
      </c>
      <c r="O218" s="86"/>
      <c r="P218" s="215">
        <f>O218*H218</f>
        <v>0</v>
      </c>
      <c r="Q218" s="215">
        <v>0.00016000000000000001</v>
      </c>
      <c r="R218" s="215">
        <f>Q218*H218</f>
        <v>0.0014400000000000001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158</v>
      </c>
      <c r="AT218" s="217" t="s">
        <v>153</v>
      </c>
      <c r="AU218" s="217" t="s">
        <v>79</v>
      </c>
      <c r="AY218" s="19" t="s">
        <v>150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77</v>
      </c>
      <c r="BK218" s="218">
        <f>ROUND(I218*H218,2)</f>
        <v>0</v>
      </c>
      <c r="BL218" s="19" t="s">
        <v>158</v>
      </c>
      <c r="BM218" s="217" t="s">
        <v>1550</v>
      </c>
    </row>
    <row r="219" s="2" customFormat="1">
      <c r="A219" s="40"/>
      <c r="B219" s="41"/>
      <c r="C219" s="42"/>
      <c r="D219" s="219" t="s">
        <v>159</v>
      </c>
      <c r="E219" s="42"/>
      <c r="F219" s="220" t="s">
        <v>1551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159</v>
      </c>
      <c r="AU219" s="19" t="s">
        <v>79</v>
      </c>
    </row>
    <row r="220" s="2" customFormat="1" ht="33" customHeight="1">
      <c r="A220" s="40"/>
      <c r="B220" s="41"/>
      <c r="C220" s="228" t="s">
        <v>323</v>
      </c>
      <c r="D220" s="228" t="s">
        <v>254</v>
      </c>
      <c r="E220" s="229" t="s">
        <v>1552</v>
      </c>
      <c r="F220" s="230" t="s">
        <v>1553</v>
      </c>
      <c r="G220" s="231" t="s">
        <v>252</v>
      </c>
      <c r="H220" s="232">
        <v>9.1349999999999998</v>
      </c>
      <c r="I220" s="233"/>
      <c r="J220" s="234">
        <f>ROUND(I220*H220,2)</f>
        <v>0</v>
      </c>
      <c r="K220" s="230" t="s">
        <v>157</v>
      </c>
      <c r="L220" s="235"/>
      <c r="M220" s="236" t="s">
        <v>19</v>
      </c>
      <c r="N220" s="237" t="s">
        <v>40</v>
      </c>
      <c r="O220" s="86"/>
      <c r="P220" s="215">
        <f>O220*H220</f>
        <v>0</v>
      </c>
      <c r="Q220" s="215">
        <v>0.072999999999999995</v>
      </c>
      <c r="R220" s="215">
        <f>Q220*H220</f>
        <v>0.66685499999999998</v>
      </c>
      <c r="S220" s="215">
        <v>0</v>
      </c>
      <c r="T220" s="216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7" t="s">
        <v>171</v>
      </c>
      <c r="AT220" s="217" t="s">
        <v>254</v>
      </c>
      <c r="AU220" s="217" t="s">
        <v>79</v>
      </c>
      <c r="AY220" s="19" t="s">
        <v>150</v>
      </c>
      <c r="BE220" s="218">
        <f>IF(N220="základní",J220,0)</f>
        <v>0</v>
      </c>
      <c r="BF220" s="218">
        <f>IF(N220="snížená",J220,0)</f>
        <v>0</v>
      </c>
      <c r="BG220" s="218">
        <f>IF(N220="zákl. přenesená",J220,0)</f>
        <v>0</v>
      </c>
      <c r="BH220" s="218">
        <f>IF(N220="sníž. přenesená",J220,0)</f>
        <v>0</v>
      </c>
      <c r="BI220" s="218">
        <f>IF(N220="nulová",J220,0)</f>
        <v>0</v>
      </c>
      <c r="BJ220" s="19" t="s">
        <v>77</v>
      </c>
      <c r="BK220" s="218">
        <f>ROUND(I220*H220,2)</f>
        <v>0</v>
      </c>
      <c r="BL220" s="19" t="s">
        <v>158</v>
      </c>
      <c r="BM220" s="217" t="s">
        <v>1554</v>
      </c>
    </row>
    <row r="221" s="13" customFormat="1">
      <c r="A221" s="13"/>
      <c r="B221" s="242"/>
      <c r="C221" s="243"/>
      <c r="D221" s="244" t="s">
        <v>593</v>
      </c>
      <c r="E221" s="243"/>
      <c r="F221" s="246" t="s">
        <v>1555</v>
      </c>
      <c r="G221" s="243"/>
      <c r="H221" s="247">
        <v>9.1349999999999998</v>
      </c>
      <c r="I221" s="248"/>
      <c r="J221" s="243"/>
      <c r="K221" s="243"/>
      <c r="L221" s="249"/>
      <c r="M221" s="250"/>
      <c r="N221" s="251"/>
      <c r="O221" s="251"/>
      <c r="P221" s="251"/>
      <c r="Q221" s="251"/>
      <c r="R221" s="251"/>
      <c r="S221" s="251"/>
      <c r="T221" s="25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3" t="s">
        <v>593</v>
      </c>
      <c r="AU221" s="253" t="s">
        <v>79</v>
      </c>
      <c r="AV221" s="13" t="s">
        <v>79</v>
      </c>
      <c r="AW221" s="13" t="s">
        <v>4</v>
      </c>
      <c r="AX221" s="13" t="s">
        <v>77</v>
      </c>
      <c r="AY221" s="253" t="s">
        <v>150</v>
      </c>
    </row>
    <row r="222" s="2" customFormat="1" ht="24.15" customHeight="1">
      <c r="A222" s="40"/>
      <c r="B222" s="41"/>
      <c r="C222" s="206" t="s">
        <v>417</v>
      </c>
      <c r="D222" s="206" t="s">
        <v>153</v>
      </c>
      <c r="E222" s="207" t="s">
        <v>1556</v>
      </c>
      <c r="F222" s="208" t="s">
        <v>1557</v>
      </c>
      <c r="G222" s="209" t="s">
        <v>310</v>
      </c>
      <c r="H222" s="210">
        <v>243.09999999999999</v>
      </c>
      <c r="I222" s="211"/>
      <c r="J222" s="212">
        <f>ROUND(I222*H222,2)</f>
        <v>0</v>
      </c>
      <c r="K222" s="208" t="s">
        <v>157</v>
      </c>
      <c r="L222" s="46"/>
      <c r="M222" s="213" t="s">
        <v>19</v>
      </c>
      <c r="N222" s="214" t="s">
        <v>40</v>
      </c>
      <c r="O222" s="86"/>
      <c r="P222" s="215">
        <f>O222*H222</f>
        <v>0</v>
      </c>
      <c r="Q222" s="215">
        <v>1.0000000000000001E-05</v>
      </c>
      <c r="R222" s="215">
        <f>Q222*H222</f>
        <v>0.002431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158</v>
      </c>
      <c r="AT222" s="217" t="s">
        <v>153</v>
      </c>
      <c r="AU222" s="217" t="s">
        <v>79</v>
      </c>
      <c r="AY222" s="19" t="s">
        <v>150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77</v>
      </c>
      <c r="BK222" s="218">
        <f>ROUND(I222*H222,2)</f>
        <v>0</v>
      </c>
      <c r="BL222" s="19" t="s">
        <v>158</v>
      </c>
      <c r="BM222" s="217" t="s">
        <v>1558</v>
      </c>
    </row>
    <row r="223" s="2" customFormat="1">
      <c r="A223" s="40"/>
      <c r="B223" s="41"/>
      <c r="C223" s="42"/>
      <c r="D223" s="219" t="s">
        <v>159</v>
      </c>
      <c r="E223" s="42"/>
      <c r="F223" s="220" t="s">
        <v>1559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159</v>
      </c>
      <c r="AU223" s="19" t="s">
        <v>79</v>
      </c>
    </row>
    <row r="224" s="13" customFormat="1">
      <c r="A224" s="13"/>
      <c r="B224" s="242"/>
      <c r="C224" s="243"/>
      <c r="D224" s="244" t="s">
        <v>593</v>
      </c>
      <c r="E224" s="245" t="s">
        <v>19</v>
      </c>
      <c r="F224" s="246" t="s">
        <v>1560</v>
      </c>
      <c r="G224" s="243"/>
      <c r="H224" s="247">
        <v>243.09999999999999</v>
      </c>
      <c r="I224" s="248"/>
      <c r="J224" s="243"/>
      <c r="K224" s="243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593</v>
      </c>
      <c r="AU224" s="253" t="s">
        <v>79</v>
      </c>
      <c r="AV224" s="13" t="s">
        <v>79</v>
      </c>
      <c r="AW224" s="13" t="s">
        <v>31</v>
      </c>
      <c r="AX224" s="13" t="s">
        <v>69</v>
      </c>
      <c r="AY224" s="253" t="s">
        <v>150</v>
      </c>
    </row>
    <row r="225" s="14" customFormat="1">
      <c r="A225" s="14"/>
      <c r="B225" s="254"/>
      <c r="C225" s="255"/>
      <c r="D225" s="244" t="s">
        <v>593</v>
      </c>
      <c r="E225" s="256" t="s">
        <v>19</v>
      </c>
      <c r="F225" s="257" t="s">
        <v>595</v>
      </c>
      <c r="G225" s="255"/>
      <c r="H225" s="258">
        <v>243.09999999999999</v>
      </c>
      <c r="I225" s="259"/>
      <c r="J225" s="255"/>
      <c r="K225" s="255"/>
      <c r="L225" s="260"/>
      <c r="M225" s="261"/>
      <c r="N225" s="262"/>
      <c r="O225" s="262"/>
      <c r="P225" s="262"/>
      <c r="Q225" s="262"/>
      <c r="R225" s="262"/>
      <c r="S225" s="262"/>
      <c r="T225" s="263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4" t="s">
        <v>593</v>
      </c>
      <c r="AU225" s="264" t="s">
        <v>79</v>
      </c>
      <c r="AV225" s="14" t="s">
        <v>158</v>
      </c>
      <c r="AW225" s="14" t="s">
        <v>31</v>
      </c>
      <c r="AX225" s="14" t="s">
        <v>77</v>
      </c>
      <c r="AY225" s="264" t="s">
        <v>150</v>
      </c>
    </row>
    <row r="226" s="2" customFormat="1" ht="24.15" customHeight="1">
      <c r="A226" s="40"/>
      <c r="B226" s="41"/>
      <c r="C226" s="228" t="s">
        <v>328</v>
      </c>
      <c r="D226" s="228" t="s">
        <v>254</v>
      </c>
      <c r="E226" s="229" t="s">
        <v>1561</v>
      </c>
      <c r="F226" s="230" t="s">
        <v>1562</v>
      </c>
      <c r="G226" s="231" t="s">
        <v>310</v>
      </c>
      <c r="H226" s="232">
        <v>243.09999999999999</v>
      </c>
      <c r="I226" s="233"/>
      <c r="J226" s="234">
        <f>ROUND(I226*H226,2)</f>
        <v>0</v>
      </c>
      <c r="K226" s="230" t="s">
        <v>19</v>
      </c>
      <c r="L226" s="235"/>
      <c r="M226" s="236" t="s">
        <v>19</v>
      </c>
      <c r="N226" s="237" t="s">
        <v>40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283</v>
      </c>
      <c r="AT226" s="217" t="s">
        <v>254</v>
      </c>
      <c r="AU226" s="217" t="s">
        <v>79</v>
      </c>
      <c r="AY226" s="19" t="s">
        <v>150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259</v>
      </c>
      <c r="BM226" s="217" t="s">
        <v>1563</v>
      </c>
    </row>
    <row r="227" s="2" customFormat="1" ht="44.25" customHeight="1">
      <c r="A227" s="40"/>
      <c r="B227" s="41"/>
      <c r="C227" s="206" t="s">
        <v>425</v>
      </c>
      <c r="D227" s="206" t="s">
        <v>153</v>
      </c>
      <c r="E227" s="207" t="s">
        <v>1564</v>
      </c>
      <c r="F227" s="208" t="s">
        <v>1565</v>
      </c>
      <c r="G227" s="209" t="s">
        <v>252</v>
      </c>
      <c r="H227" s="210">
        <v>14</v>
      </c>
      <c r="I227" s="211"/>
      <c r="J227" s="212">
        <f>ROUND(I227*H227,2)</f>
        <v>0</v>
      </c>
      <c r="K227" s="208" t="s">
        <v>157</v>
      </c>
      <c r="L227" s="46"/>
      <c r="M227" s="213" t="s">
        <v>19</v>
      </c>
      <c r="N227" s="214" t="s">
        <v>40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158</v>
      </c>
      <c r="AT227" s="217" t="s">
        <v>153</v>
      </c>
      <c r="AU227" s="217" t="s">
        <v>79</v>
      </c>
      <c r="AY227" s="19" t="s">
        <v>150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77</v>
      </c>
      <c r="BK227" s="218">
        <f>ROUND(I227*H227,2)</f>
        <v>0</v>
      </c>
      <c r="BL227" s="19" t="s">
        <v>158</v>
      </c>
      <c r="BM227" s="217" t="s">
        <v>1566</v>
      </c>
    </row>
    <row r="228" s="2" customFormat="1">
      <c r="A228" s="40"/>
      <c r="B228" s="41"/>
      <c r="C228" s="42"/>
      <c r="D228" s="219" t="s">
        <v>159</v>
      </c>
      <c r="E228" s="42"/>
      <c r="F228" s="220" t="s">
        <v>1567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159</v>
      </c>
      <c r="AU228" s="19" t="s">
        <v>79</v>
      </c>
    </row>
    <row r="229" s="13" customFormat="1">
      <c r="A229" s="13"/>
      <c r="B229" s="242"/>
      <c r="C229" s="243"/>
      <c r="D229" s="244" t="s">
        <v>593</v>
      </c>
      <c r="E229" s="245" t="s">
        <v>19</v>
      </c>
      <c r="F229" s="246" t="s">
        <v>1568</v>
      </c>
      <c r="G229" s="243"/>
      <c r="H229" s="247">
        <v>10</v>
      </c>
      <c r="I229" s="248"/>
      <c r="J229" s="243"/>
      <c r="K229" s="243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593</v>
      </c>
      <c r="AU229" s="253" t="s">
        <v>79</v>
      </c>
      <c r="AV229" s="13" t="s">
        <v>79</v>
      </c>
      <c r="AW229" s="13" t="s">
        <v>31</v>
      </c>
      <c r="AX229" s="13" t="s">
        <v>69</v>
      </c>
      <c r="AY229" s="253" t="s">
        <v>150</v>
      </c>
    </row>
    <row r="230" s="13" customFormat="1">
      <c r="A230" s="13"/>
      <c r="B230" s="242"/>
      <c r="C230" s="243"/>
      <c r="D230" s="244" t="s">
        <v>593</v>
      </c>
      <c r="E230" s="245" t="s">
        <v>19</v>
      </c>
      <c r="F230" s="246" t="s">
        <v>1569</v>
      </c>
      <c r="G230" s="243"/>
      <c r="H230" s="247">
        <v>4</v>
      </c>
      <c r="I230" s="248"/>
      <c r="J230" s="243"/>
      <c r="K230" s="243"/>
      <c r="L230" s="249"/>
      <c r="M230" s="250"/>
      <c r="N230" s="251"/>
      <c r="O230" s="251"/>
      <c r="P230" s="251"/>
      <c r="Q230" s="251"/>
      <c r="R230" s="251"/>
      <c r="S230" s="251"/>
      <c r="T230" s="25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3" t="s">
        <v>593</v>
      </c>
      <c r="AU230" s="253" t="s">
        <v>79</v>
      </c>
      <c r="AV230" s="13" t="s">
        <v>79</v>
      </c>
      <c r="AW230" s="13" t="s">
        <v>31</v>
      </c>
      <c r="AX230" s="13" t="s">
        <v>69</v>
      </c>
      <c r="AY230" s="253" t="s">
        <v>150</v>
      </c>
    </row>
    <row r="231" s="14" customFormat="1">
      <c r="A231" s="14"/>
      <c r="B231" s="254"/>
      <c r="C231" s="255"/>
      <c r="D231" s="244" t="s">
        <v>593</v>
      </c>
      <c r="E231" s="256" t="s">
        <v>19</v>
      </c>
      <c r="F231" s="257" t="s">
        <v>595</v>
      </c>
      <c r="G231" s="255"/>
      <c r="H231" s="258">
        <v>14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4" t="s">
        <v>593</v>
      </c>
      <c r="AU231" s="264" t="s">
        <v>79</v>
      </c>
      <c r="AV231" s="14" t="s">
        <v>158</v>
      </c>
      <c r="AW231" s="14" t="s">
        <v>31</v>
      </c>
      <c r="AX231" s="14" t="s">
        <v>77</v>
      </c>
      <c r="AY231" s="264" t="s">
        <v>150</v>
      </c>
    </row>
    <row r="232" s="2" customFormat="1" ht="16.5" customHeight="1">
      <c r="A232" s="40"/>
      <c r="B232" s="41"/>
      <c r="C232" s="228" t="s">
        <v>333</v>
      </c>
      <c r="D232" s="228" t="s">
        <v>254</v>
      </c>
      <c r="E232" s="229" t="s">
        <v>1570</v>
      </c>
      <c r="F232" s="230" t="s">
        <v>1571</v>
      </c>
      <c r="G232" s="231" t="s">
        <v>252</v>
      </c>
      <c r="H232" s="232">
        <v>10</v>
      </c>
      <c r="I232" s="233"/>
      <c r="J232" s="234">
        <f>ROUND(I232*H232,2)</f>
        <v>0</v>
      </c>
      <c r="K232" s="230" t="s">
        <v>157</v>
      </c>
      <c r="L232" s="235"/>
      <c r="M232" s="236" t="s">
        <v>19</v>
      </c>
      <c r="N232" s="237" t="s">
        <v>40</v>
      </c>
      <c r="O232" s="86"/>
      <c r="P232" s="215">
        <f>O232*H232</f>
        <v>0</v>
      </c>
      <c r="Q232" s="215">
        <v>0.00029</v>
      </c>
      <c r="R232" s="215">
        <f>Q232*H232</f>
        <v>0.0028999999999999998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171</v>
      </c>
      <c r="AT232" s="217" t="s">
        <v>254</v>
      </c>
      <c r="AU232" s="217" t="s">
        <v>79</v>
      </c>
      <c r="AY232" s="19" t="s">
        <v>150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77</v>
      </c>
      <c r="BK232" s="218">
        <f>ROUND(I232*H232,2)</f>
        <v>0</v>
      </c>
      <c r="BL232" s="19" t="s">
        <v>158</v>
      </c>
      <c r="BM232" s="217" t="s">
        <v>1572</v>
      </c>
    </row>
    <row r="233" s="2" customFormat="1" ht="16.5" customHeight="1">
      <c r="A233" s="40"/>
      <c r="B233" s="41"/>
      <c r="C233" s="228" t="s">
        <v>433</v>
      </c>
      <c r="D233" s="228" t="s">
        <v>254</v>
      </c>
      <c r="E233" s="229" t="s">
        <v>1573</v>
      </c>
      <c r="F233" s="230" t="s">
        <v>1574</v>
      </c>
      <c r="G233" s="231" t="s">
        <v>252</v>
      </c>
      <c r="H233" s="232">
        <v>4</v>
      </c>
      <c r="I233" s="233"/>
      <c r="J233" s="234">
        <f>ROUND(I233*H233,2)</f>
        <v>0</v>
      </c>
      <c r="K233" s="230" t="s">
        <v>157</v>
      </c>
      <c r="L233" s="235"/>
      <c r="M233" s="236" t="s">
        <v>19</v>
      </c>
      <c r="N233" s="237" t="s">
        <v>40</v>
      </c>
      <c r="O233" s="86"/>
      <c r="P233" s="215">
        <f>O233*H233</f>
        <v>0</v>
      </c>
      <c r="Q233" s="215">
        <v>0.00064999999999999997</v>
      </c>
      <c r="R233" s="215">
        <f>Q233*H233</f>
        <v>0.0025999999999999999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171</v>
      </c>
      <c r="AT233" s="217" t="s">
        <v>254</v>
      </c>
      <c r="AU233" s="217" t="s">
        <v>79</v>
      </c>
      <c r="AY233" s="19" t="s">
        <v>150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158</v>
      </c>
      <c r="BM233" s="217" t="s">
        <v>1575</v>
      </c>
    </row>
    <row r="234" s="2" customFormat="1" ht="37.8" customHeight="1">
      <c r="A234" s="40"/>
      <c r="B234" s="41"/>
      <c r="C234" s="206" t="s">
        <v>337</v>
      </c>
      <c r="D234" s="206" t="s">
        <v>153</v>
      </c>
      <c r="E234" s="207" t="s">
        <v>1576</v>
      </c>
      <c r="F234" s="208" t="s">
        <v>1577</v>
      </c>
      <c r="G234" s="209" t="s">
        <v>252</v>
      </c>
      <c r="H234" s="210">
        <v>6</v>
      </c>
      <c r="I234" s="211"/>
      <c r="J234" s="212">
        <f>ROUND(I234*H234,2)</f>
        <v>0</v>
      </c>
      <c r="K234" s="208" t="s">
        <v>157</v>
      </c>
      <c r="L234" s="46"/>
      <c r="M234" s="213" t="s">
        <v>19</v>
      </c>
      <c r="N234" s="214" t="s">
        <v>40</v>
      </c>
      <c r="O234" s="86"/>
      <c r="P234" s="215">
        <f>O234*H234</f>
        <v>0</v>
      </c>
      <c r="Q234" s="215">
        <v>0</v>
      </c>
      <c r="R234" s="215">
        <f>Q234*H234</f>
        <v>0</v>
      </c>
      <c r="S234" s="215">
        <v>0</v>
      </c>
      <c r="T234" s="216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7" t="s">
        <v>158</v>
      </c>
      <c r="AT234" s="217" t="s">
        <v>153</v>
      </c>
      <c r="AU234" s="217" t="s">
        <v>79</v>
      </c>
      <c r="AY234" s="19" t="s">
        <v>150</v>
      </c>
      <c r="BE234" s="218">
        <f>IF(N234="základní",J234,0)</f>
        <v>0</v>
      </c>
      <c r="BF234" s="218">
        <f>IF(N234="snížená",J234,0)</f>
        <v>0</v>
      </c>
      <c r="BG234" s="218">
        <f>IF(N234="zákl. přenesená",J234,0)</f>
        <v>0</v>
      </c>
      <c r="BH234" s="218">
        <f>IF(N234="sníž. přenesená",J234,0)</f>
        <v>0</v>
      </c>
      <c r="BI234" s="218">
        <f>IF(N234="nulová",J234,0)</f>
        <v>0</v>
      </c>
      <c r="BJ234" s="19" t="s">
        <v>77</v>
      </c>
      <c r="BK234" s="218">
        <f>ROUND(I234*H234,2)</f>
        <v>0</v>
      </c>
      <c r="BL234" s="19" t="s">
        <v>158</v>
      </c>
      <c r="BM234" s="217" t="s">
        <v>1578</v>
      </c>
    </row>
    <row r="235" s="2" customFormat="1">
      <c r="A235" s="40"/>
      <c r="B235" s="41"/>
      <c r="C235" s="42"/>
      <c r="D235" s="219" t="s">
        <v>159</v>
      </c>
      <c r="E235" s="42"/>
      <c r="F235" s="220" t="s">
        <v>1579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159</v>
      </c>
      <c r="AU235" s="19" t="s">
        <v>79</v>
      </c>
    </row>
    <row r="236" s="13" customFormat="1">
      <c r="A236" s="13"/>
      <c r="B236" s="242"/>
      <c r="C236" s="243"/>
      <c r="D236" s="244" t="s">
        <v>593</v>
      </c>
      <c r="E236" s="245" t="s">
        <v>19</v>
      </c>
      <c r="F236" s="246" t="s">
        <v>1580</v>
      </c>
      <c r="G236" s="243"/>
      <c r="H236" s="247">
        <v>6</v>
      </c>
      <c r="I236" s="248"/>
      <c r="J236" s="243"/>
      <c r="K236" s="243"/>
      <c r="L236" s="249"/>
      <c r="M236" s="250"/>
      <c r="N236" s="251"/>
      <c r="O236" s="251"/>
      <c r="P236" s="251"/>
      <c r="Q236" s="251"/>
      <c r="R236" s="251"/>
      <c r="S236" s="251"/>
      <c r="T236" s="25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3" t="s">
        <v>593</v>
      </c>
      <c r="AU236" s="253" t="s">
        <v>79</v>
      </c>
      <c r="AV236" s="13" t="s">
        <v>79</v>
      </c>
      <c r="AW236" s="13" t="s">
        <v>31</v>
      </c>
      <c r="AX236" s="13" t="s">
        <v>69</v>
      </c>
      <c r="AY236" s="253" t="s">
        <v>150</v>
      </c>
    </row>
    <row r="237" s="14" customFormat="1">
      <c r="A237" s="14"/>
      <c r="B237" s="254"/>
      <c r="C237" s="255"/>
      <c r="D237" s="244" t="s">
        <v>593</v>
      </c>
      <c r="E237" s="256" t="s">
        <v>19</v>
      </c>
      <c r="F237" s="257" t="s">
        <v>595</v>
      </c>
      <c r="G237" s="255"/>
      <c r="H237" s="258">
        <v>6</v>
      </c>
      <c r="I237" s="259"/>
      <c r="J237" s="255"/>
      <c r="K237" s="255"/>
      <c r="L237" s="260"/>
      <c r="M237" s="261"/>
      <c r="N237" s="262"/>
      <c r="O237" s="262"/>
      <c r="P237" s="262"/>
      <c r="Q237" s="262"/>
      <c r="R237" s="262"/>
      <c r="S237" s="262"/>
      <c r="T237" s="263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4" t="s">
        <v>593</v>
      </c>
      <c r="AU237" s="264" t="s">
        <v>79</v>
      </c>
      <c r="AV237" s="14" t="s">
        <v>158</v>
      </c>
      <c r="AW237" s="14" t="s">
        <v>31</v>
      </c>
      <c r="AX237" s="14" t="s">
        <v>77</v>
      </c>
      <c r="AY237" s="264" t="s">
        <v>150</v>
      </c>
    </row>
    <row r="238" s="2" customFormat="1" ht="24.15" customHeight="1">
      <c r="A238" s="40"/>
      <c r="B238" s="41"/>
      <c r="C238" s="228" t="s">
        <v>442</v>
      </c>
      <c r="D238" s="228" t="s">
        <v>254</v>
      </c>
      <c r="E238" s="229" t="s">
        <v>1581</v>
      </c>
      <c r="F238" s="230" t="s">
        <v>1582</v>
      </c>
      <c r="G238" s="231" t="s">
        <v>252</v>
      </c>
      <c r="H238" s="232">
        <v>8</v>
      </c>
      <c r="I238" s="233"/>
      <c r="J238" s="234">
        <f>ROUND(I238*H238,2)</f>
        <v>0</v>
      </c>
      <c r="K238" s="230" t="s">
        <v>157</v>
      </c>
      <c r="L238" s="235"/>
      <c r="M238" s="236" t="s">
        <v>19</v>
      </c>
      <c r="N238" s="237" t="s">
        <v>40</v>
      </c>
      <c r="O238" s="86"/>
      <c r="P238" s="215">
        <f>O238*H238</f>
        <v>0</v>
      </c>
      <c r="Q238" s="215">
        <v>0.00125</v>
      </c>
      <c r="R238" s="215">
        <f>Q238*H238</f>
        <v>0.01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171</v>
      </c>
      <c r="AT238" s="217" t="s">
        <v>254</v>
      </c>
      <c r="AU238" s="217" t="s">
        <v>79</v>
      </c>
      <c r="AY238" s="19" t="s">
        <v>150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77</v>
      </c>
      <c r="BK238" s="218">
        <f>ROUND(I238*H238,2)</f>
        <v>0</v>
      </c>
      <c r="BL238" s="19" t="s">
        <v>158</v>
      </c>
      <c r="BM238" s="217" t="s">
        <v>1583</v>
      </c>
    </row>
    <row r="239" s="2" customFormat="1" ht="37.8" customHeight="1">
      <c r="A239" s="40"/>
      <c r="B239" s="41"/>
      <c r="C239" s="206" t="s">
        <v>341</v>
      </c>
      <c r="D239" s="206" t="s">
        <v>153</v>
      </c>
      <c r="E239" s="207" t="s">
        <v>1584</v>
      </c>
      <c r="F239" s="208" t="s">
        <v>1585</v>
      </c>
      <c r="G239" s="209" t="s">
        <v>252</v>
      </c>
      <c r="H239" s="210">
        <v>14</v>
      </c>
      <c r="I239" s="211"/>
      <c r="J239" s="212">
        <f>ROUND(I239*H239,2)</f>
        <v>0</v>
      </c>
      <c r="K239" s="208" t="s">
        <v>157</v>
      </c>
      <c r="L239" s="46"/>
      <c r="M239" s="213" t="s">
        <v>19</v>
      </c>
      <c r="N239" s="214" t="s">
        <v>40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158</v>
      </c>
      <c r="AT239" s="217" t="s">
        <v>153</v>
      </c>
      <c r="AU239" s="217" t="s">
        <v>79</v>
      </c>
      <c r="AY239" s="19" t="s">
        <v>150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77</v>
      </c>
      <c r="BK239" s="218">
        <f>ROUND(I239*H239,2)</f>
        <v>0</v>
      </c>
      <c r="BL239" s="19" t="s">
        <v>158</v>
      </c>
      <c r="BM239" s="217" t="s">
        <v>1586</v>
      </c>
    </row>
    <row r="240" s="2" customFormat="1">
      <c r="A240" s="40"/>
      <c r="B240" s="41"/>
      <c r="C240" s="42"/>
      <c r="D240" s="219" t="s">
        <v>159</v>
      </c>
      <c r="E240" s="42"/>
      <c r="F240" s="220" t="s">
        <v>1587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159</v>
      </c>
      <c r="AU240" s="19" t="s">
        <v>79</v>
      </c>
    </row>
    <row r="241" s="13" customFormat="1">
      <c r="A241" s="13"/>
      <c r="B241" s="242"/>
      <c r="C241" s="243"/>
      <c r="D241" s="244" t="s">
        <v>593</v>
      </c>
      <c r="E241" s="245" t="s">
        <v>19</v>
      </c>
      <c r="F241" s="246" t="s">
        <v>1588</v>
      </c>
      <c r="G241" s="243"/>
      <c r="H241" s="247">
        <v>14</v>
      </c>
      <c r="I241" s="248"/>
      <c r="J241" s="243"/>
      <c r="K241" s="243"/>
      <c r="L241" s="249"/>
      <c r="M241" s="250"/>
      <c r="N241" s="251"/>
      <c r="O241" s="251"/>
      <c r="P241" s="251"/>
      <c r="Q241" s="251"/>
      <c r="R241" s="251"/>
      <c r="S241" s="251"/>
      <c r="T241" s="25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3" t="s">
        <v>593</v>
      </c>
      <c r="AU241" s="253" t="s">
        <v>79</v>
      </c>
      <c r="AV241" s="13" t="s">
        <v>79</v>
      </c>
      <c r="AW241" s="13" t="s">
        <v>31</v>
      </c>
      <c r="AX241" s="13" t="s">
        <v>69</v>
      </c>
      <c r="AY241" s="253" t="s">
        <v>150</v>
      </c>
    </row>
    <row r="242" s="14" customFormat="1">
      <c r="A242" s="14"/>
      <c r="B242" s="254"/>
      <c r="C242" s="255"/>
      <c r="D242" s="244" t="s">
        <v>593</v>
      </c>
      <c r="E242" s="256" t="s">
        <v>19</v>
      </c>
      <c r="F242" s="257" t="s">
        <v>595</v>
      </c>
      <c r="G242" s="255"/>
      <c r="H242" s="258">
        <v>14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4" t="s">
        <v>593</v>
      </c>
      <c r="AU242" s="264" t="s">
        <v>79</v>
      </c>
      <c r="AV242" s="14" t="s">
        <v>158</v>
      </c>
      <c r="AW242" s="14" t="s">
        <v>31</v>
      </c>
      <c r="AX242" s="14" t="s">
        <v>77</v>
      </c>
      <c r="AY242" s="264" t="s">
        <v>150</v>
      </c>
    </row>
    <row r="243" s="2" customFormat="1" ht="24.15" customHeight="1">
      <c r="A243" s="40"/>
      <c r="B243" s="41"/>
      <c r="C243" s="228" t="s">
        <v>450</v>
      </c>
      <c r="D243" s="228" t="s">
        <v>254</v>
      </c>
      <c r="E243" s="229" t="s">
        <v>1589</v>
      </c>
      <c r="F243" s="230" t="s">
        <v>1590</v>
      </c>
      <c r="G243" s="231" t="s">
        <v>252</v>
      </c>
      <c r="H243" s="232">
        <v>14</v>
      </c>
      <c r="I243" s="233"/>
      <c r="J243" s="234">
        <f>ROUND(I243*H243,2)</f>
        <v>0</v>
      </c>
      <c r="K243" s="230" t="s">
        <v>157</v>
      </c>
      <c r="L243" s="235"/>
      <c r="M243" s="236" t="s">
        <v>19</v>
      </c>
      <c r="N243" s="237" t="s">
        <v>40</v>
      </c>
      <c r="O243" s="86"/>
      <c r="P243" s="215">
        <f>O243*H243</f>
        <v>0</v>
      </c>
      <c r="Q243" s="215">
        <v>0.00059999999999999995</v>
      </c>
      <c r="R243" s="215">
        <f>Q243*H243</f>
        <v>0.0083999999999999995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171</v>
      </c>
      <c r="AT243" s="217" t="s">
        <v>254</v>
      </c>
      <c r="AU243" s="217" t="s">
        <v>79</v>
      </c>
      <c r="AY243" s="19" t="s">
        <v>150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77</v>
      </c>
      <c r="BK243" s="218">
        <f>ROUND(I243*H243,2)</f>
        <v>0</v>
      </c>
      <c r="BL243" s="19" t="s">
        <v>158</v>
      </c>
      <c r="BM243" s="217" t="s">
        <v>1591</v>
      </c>
    </row>
    <row r="244" s="2" customFormat="1" ht="21.75" customHeight="1">
      <c r="A244" s="40"/>
      <c r="B244" s="41"/>
      <c r="C244" s="206" t="s">
        <v>345</v>
      </c>
      <c r="D244" s="206" t="s">
        <v>153</v>
      </c>
      <c r="E244" s="207" t="s">
        <v>1592</v>
      </c>
      <c r="F244" s="208" t="s">
        <v>1593</v>
      </c>
      <c r="G244" s="209" t="s">
        <v>310</v>
      </c>
      <c r="H244" s="210">
        <v>55.600000000000001</v>
      </c>
      <c r="I244" s="211"/>
      <c r="J244" s="212">
        <f>ROUND(I244*H244,2)</f>
        <v>0</v>
      </c>
      <c r="K244" s="208" t="s">
        <v>157</v>
      </c>
      <c r="L244" s="46"/>
      <c r="M244" s="213" t="s">
        <v>19</v>
      </c>
      <c r="N244" s="214" t="s">
        <v>40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158</v>
      </c>
      <c r="AT244" s="217" t="s">
        <v>153</v>
      </c>
      <c r="AU244" s="217" t="s">
        <v>79</v>
      </c>
      <c r="AY244" s="19" t="s">
        <v>150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77</v>
      </c>
      <c r="BK244" s="218">
        <f>ROUND(I244*H244,2)</f>
        <v>0</v>
      </c>
      <c r="BL244" s="19" t="s">
        <v>158</v>
      </c>
      <c r="BM244" s="217" t="s">
        <v>1594</v>
      </c>
    </row>
    <row r="245" s="2" customFormat="1">
      <c r="A245" s="40"/>
      <c r="B245" s="41"/>
      <c r="C245" s="42"/>
      <c r="D245" s="219" t="s">
        <v>159</v>
      </c>
      <c r="E245" s="42"/>
      <c r="F245" s="220" t="s">
        <v>1595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159</v>
      </c>
      <c r="AU245" s="19" t="s">
        <v>79</v>
      </c>
    </row>
    <row r="246" s="13" customFormat="1">
      <c r="A246" s="13"/>
      <c r="B246" s="242"/>
      <c r="C246" s="243"/>
      <c r="D246" s="244" t="s">
        <v>593</v>
      </c>
      <c r="E246" s="245" t="s">
        <v>19</v>
      </c>
      <c r="F246" s="246" t="s">
        <v>1596</v>
      </c>
      <c r="G246" s="243"/>
      <c r="H246" s="247">
        <v>55.600000000000001</v>
      </c>
      <c r="I246" s="248"/>
      <c r="J246" s="243"/>
      <c r="K246" s="243"/>
      <c r="L246" s="249"/>
      <c r="M246" s="250"/>
      <c r="N246" s="251"/>
      <c r="O246" s="251"/>
      <c r="P246" s="251"/>
      <c r="Q246" s="251"/>
      <c r="R246" s="251"/>
      <c r="S246" s="251"/>
      <c r="T246" s="25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3" t="s">
        <v>593</v>
      </c>
      <c r="AU246" s="253" t="s">
        <v>79</v>
      </c>
      <c r="AV246" s="13" t="s">
        <v>79</v>
      </c>
      <c r="AW246" s="13" t="s">
        <v>31</v>
      </c>
      <c r="AX246" s="13" t="s">
        <v>69</v>
      </c>
      <c r="AY246" s="253" t="s">
        <v>150</v>
      </c>
    </row>
    <row r="247" s="14" customFormat="1">
      <c r="A247" s="14"/>
      <c r="B247" s="254"/>
      <c r="C247" s="255"/>
      <c r="D247" s="244" t="s">
        <v>593</v>
      </c>
      <c r="E247" s="256" t="s">
        <v>19</v>
      </c>
      <c r="F247" s="257" t="s">
        <v>595</v>
      </c>
      <c r="G247" s="255"/>
      <c r="H247" s="258">
        <v>55.600000000000001</v>
      </c>
      <c r="I247" s="259"/>
      <c r="J247" s="255"/>
      <c r="K247" s="255"/>
      <c r="L247" s="260"/>
      <c r="M247" s="261"/>
      <c r="N247" s="262"/>
      <c r="O247" s="262"/>
      <c r="P247" s="262"/>
      <c r="Q247" s="262"/>
      <c r="R247" s="262"/>
      <c r="S247" s="262"/>
      <c r="T247" s="26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4" t="s">
        <v>593</v>
      </c>
      <c r="AU247" s="264" t="s">
        <v>79</v>
      </c>
      <c r="AV247" s="14" t="s">
        <v>158</v>
      </c>
      <c r="AW247" s="14" t="s">
        <v>31</v>
      </c>
      <c r="AX247" s="14" t="s">
        <v>77</v>
      </c>
      <c r="AY247" s="264" t="s">
        <v>150</v>
      </c>
    </row>
    <row r="248" s="2" customFormat="1" ht="24.15" customHeight="1">
      <c r="A248" s="40"/>
      <c r="B248" s="41"/>
      <c r="C248" s="206" t="s">
        <v>457</v>
      </c>
      <c r="D248" s="206" t="s">
        <v>153</v>
      </c>
      <c r="E248" s="207" t="s">
        <v>1322</v>
      </c>
      <c r="F248" s="208" t="s">
        <v>1323</v>
      </c>
      <c r="G248" s="209" t="s">
        <v>252</v>
      </c>
      <c r="H248" s="210">
        <v>7</v>
      </c>
      <c r="I248" s="211"/>
      <c r="J248" s="212">
        <f>ROUND(I248*H248,2)</f>
        <v>0</v>
      </c>
      <c r="K248" s="208" t="s">
        <v>157</v>
      </c>
      <c r="L248" s="46"/>
      <c r="M248" s="213" t="s">
        <v>19</v>
      </c>
      <c r="N248" s="214" t="s">
        <v>40</v>
      </c>
      <c r="O248" s="86"/>
      <c r="P248" s="215">
        <f>O248*H248</f>
        <v>0</v>
      </c>
      <c r="Q248" s="215">
        <v>0.45937</v>
      </c>
      <c r="R248" s="215">
        <f>Q248*H248</f>
        <v>3.2155900000000002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158</v>
      </c>
      <c r="AT248" s="217" t="s">
        <v>153</v>
      </c>
      <c r="AU248" s="217" t="s">
        <v>79</v>
      </c>
      <c r="AY248" s="19" t="s">
        <v>150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77</v>
      </c>
      <c r="BK248" s="218">
        <f>ROUND(I248*H248,2)</f>
        <v>0</v>
      </c>
      <c r="BL248" s="19" t="s">
        <v>158</v>
      </c>
      <c r="BM248" s="217" t="s">
        <v>1597</v>
      </c>
    </row>
    <row r="249" s="2" customFormat="1">
      <c r="A249" s="40"/>
      <c r="B249" s="41"/>
      <c r="C249" s="42"/>
      <c r="D249" s="219" t="s">
        <v>159</v>
      </c>
      <c r="E249" s="42"/>
      <c r="F249" s="220" t="s">
        <v>1325</v>
      </c>
      <c r="G249" s="42"/>
      <c r="H249" s="42"/>
      <c r="I249" s="221"/>
      <c r="J249" s="42"/>
      <c r="K249" s="42"/>
      <c r="L249" s="46"/>
      <c r="M249" s="222"/>
      <c r="N249" s="223"/>
      <c r="O249" s="86"/>
      <c r="P249" s="86"/>
      <c r="Q249" s="86"/>
      <c r="R249" s="86"/>
      <c r="S249" s="86"/>
      <c r="T249" s="87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19" t="s">
        <v>159</v>
      </c>
      <c r="AU249" s="19" t="s">
        <v>79</v>
      </c>
    </row>
    <row r="250" s="2" customFormat="1">
      <c r="A250" s="40"/>
      <c r="B250" s="41"/>
      <c r="C250" s="42"/>
      <c r="D250" s="244" t="s">
        <v>1183</v>
      </c>
      <c r="E250" s="42"/>
      <c r="F250" s="278" t="s">
        <v>1598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1183</v>
      </c>
      <c r="AU250" s="19" t="s">
        <v>79</v>
      </c>
    </row>
    <row r="251" s="2" customFormat="1" ht="16.5" customHeight="1">
      <c r="A251" s="40"/>
      <c r="B251" s="41"/>
      <c r="C251" s="206" t="s">
        <v>349</v>
      </c>
      <c r="D251" s="206" t="s">
        <v>153</v>
      </c>
      <c r="E251" s="207" t="s">
        <v>1599</v>
      </c>
      <c r="F251" s="208" t="s">
        <v>1600</v>
      </c>
      <c r="G251" s="209" t="s">
        <v>252</v>
      </c>
      <c r="H251" s="210">
        <v>7</v>
      </c>
      <c r="I251" s="211"/>
      <c r="J251" s="212">
        <f>ROUND(I251*H251,2)</f>
        <v>0</v>
      </c>
      <c r="K251" s="208" t="s">
        <v>19</v>
      </c>
      <c r="L251" s="46"/>
      <c r="M251" s="213" t="s">
        <v>19</v>
      </c>
      <c r="N251" s="214" t="s">
        <v>40</v>
      </c>
      <c r="O251" s="86"/>
      <c r="P251" s="215">
        <f>O251*H251</f>
        <v>0</v>
      </c>
      <c r="Q251" s="215">
        <v>0</v>
      </c>
      <c r="R251" s="215">
        <f>Q251*H251</f>
        <v>0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158</v>
      </c>
      <c r="AT251" s="217" t="s">
        <v>153</v>
      </c>
      <c r="AU251" s="217" t="s">
        <v>79</v>
      </c>
      <c r="AY251" s="19" t="s">
        <v>150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77</v>
      </c>
      <c r="BK251" s="218">
        <f>ROUND(I251*H251,2)</f>
        <v>0</v>
      </c>
      <c r="BL251" s="19" t="s">
        <v>158</v>
      </c>
      <c r="BM251" s="217" t="s">
        <v>1601</v>
      </c>
    </row>
    <row r="252" s="2" customFormat="1" ht="24.15" customHeight="1">
      <c r="A252" s="40"/>
      <c r="B252" s="41"/>
      <c r="C252" s="206" t="s">
        <v>463</v>
      </c>
      <c r="D252" s="206" t="s">
        <v>153</v>
      </c>
      <c r="E252" s="207" t="s">
        <v>1326</v>
      </c>
      <c r="F252" s="208" t="s">
        <v>1327</v>
      </c>
      <c r="G252" s="209" t="s">
        <v>310</v>
      </c>
      <c r="H252" s="210">
        <v>186.30000000000001</v>
      </c>
      <c r="I252" s="211"/>
      <c r="J252" s="212">
        <f>ROUND(I252*H252,2)</f>
        <v>0</v>
      </c>
      <c r="K252" s="208" t="s">
        <v>157</v>
      </c>
      <c r="L252" s="46"/>
      <c r="M252" s="213" t="s">
        <v>19</v>
      </c>
      <c r="N252" s="214" t="s">
        <v>40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158</v>
      </c>
      <c r="AT252" s="217" t="s">
        <v>153</v>
      </c>
      <c r="AU252" s="217" t="s">
        <v>79</v>
      </c>
      <c r="AY252" s="19" t="s">
        <v>150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77</v>
      </c>
      <c r="BK252" s="218">
        <f>ROUND(I252*H252,2)</f>
        <v>0</v>
      </c>
      <c r="BL252" s="19" t="s">
        <v>158</v>
      </c>
      <c r="BM252" s="217" t="s">
        <v>1602</v>
      </c>
    </row>
    <row r="253" s="2" customFormat="1">
      <c r="A253" s="40"/>
      <c r="B253" s="41"/>
      <c r="C253" s="42"/>
      <c r="D253" s="219" t="s">
        <v>159</v>
      </c>
      <c r="E253" s="42"/>
      <c r="F253" s="220" t="s">
        <v>1329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159</v>
      </c>
      <c r="AU253" s="19" t="s">
        <v>79</v>
      </c>
    </row>
    <row r="254" s="13" customFormat="1">
      <c r="A254" s="13"/>
      <c r="B254" s="242"/>
      <c r="C254" s="243"/>
      <c r="D254" s="244" t="s">
        <v>593</v>
      </c>
      <c r="E254" s="245" t="s">
        <v>19</v>
      </c>
      <c r="F254" s="246" t="s">
        <v>1506</v>
      </c>
      <c r="G254" s="243"/>
      <c r="H254" s="247">
        <v>186.30000000000001</v>
      </c>
      <c r="I254" s="248"/>
      <c r="J254" s="243"/>
      <c r="K254" s="243"/>
      <c r="L254" s="249"/>
      <c r="M254" s="250"/>
      <c r="N254" s="251"/>
      <c r="O254" s="251"/>
      <c r="P254" s="251"/>
      <c r="Q254" s="251"/>
      <c r="R254" s="251"/>
      <c r="S254" s="251"/>
      <c r="T254" s="25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3" t="s">
        <v>593</v>
      </c>
      <c r="AU254" s="253" t="s">
        <v>79</v>
      </c>
      <c r="AV254" s="13" t="s">
        <v>79</v>
      </c>
      <c r="AW254" s="13" t="s">
        <v>31</v>
      </c>
      <c r="AX254" s="13" t="s">
        <v>69</v>
      </c>
      <c r="AY254" s="253" t="s">
        <v>150</v>
      </c>
    </row>
    <row r="255" s="14" customFormat="1">
      <c r="A255" s="14"/>
      <c r="B255" s="254"/>
      <c r="C255" s="255"/>
      <c r="D255" s="244" t="s">
        <v>593</v>
      </c>
      <c r="E255" s="256" t="s">
        <v>19</v>
      </c>
      <c r="F255" s="257" t="s">
        <v>595</v>
      </c>
      <c r="G255" s="255"/>
      <c r="H255" s="258">
        <v>186.30000000000001</v>
      </c>
      <c r="I255" s="259"/>
      <c r="J255" s="255"/>
      <c r="K255" s="255"/>
      <c r="L255" s="260"/>
      <c r="M255" s="261"/>
      <c r="N255" s="262"/>
      <c r="O255" s="262"/>
      <c r="P255" s="262"/>
      <c r="Q255" s="262"/>
      <c r="R255" s="262"/>
      <c r="S255" s="262"/>
      <c r="T255" s="263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4" t="s">
        <v>593</v>
      </c>
      <c r="AU255" s="264" t="s">
        <v>79</v>
      </c>
      <c r="AV255" s="14" t="s">
        <v>158</v>
      </c>
      <c r="AW255" s="14" t="s">
        <v>31</v>
      </c>
      <c r="AX255" s="14" t="s">
        <v>77</v>
      </c>
      <c r="AY255" s="264" t="s">
        <v>150</v>
      </c>
    </row>
    <row r="256" s="2" customFormat="1" ht="24.15" customHeight="1">
      <c r="A256" s="40"/>
      <c r="B256" s="41"/>
      <c r="C256" s="206" t="s">
        <v>352</v>
      </c>
      <c r="D256" s="206" t="s">
        <v>153</v>
      </c>
      <c r="E256" s="207" t="s">
        <v>1603</v>
      </c>
      <c r="F256" s="208" t="s">
        <v>1604</v>
      </c>
      <c r="G256" s="209" t="s">
        <v>252</v>
      </c>
      <c r="H256" s="210">
        <v>13</v>
      </c>
      <c r="I256" s="211"/>
      <c r="J256" s="212">
        <f>ROUND(I256*H256,2)</f>
        <v>0</v>
      </c>
      <c r="K256" s="208" t="s">
        <v>157</v>
      </c>
      <c r="L256" s="46"/>
      <c r="M256" s="213" t="s">
        <v>19</v>
      </c>
      <c r="N256" s="214" t="s">
        <v>40</v>
      </c>
      <c r="O256" s="86"/>
      <c r="P256" s="215">
        <f>O256*H256</f>
        <v>0</v>
      </c>
      <c r="Q256" s="215">
        <v>0.035749999999999997</v>
      </c>
      <c r="R256" s="215">
        <f>Q256*H256</f>
        <v>0.46474999999999994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158</v>
      </c>
      <c r="AT256" s="217" t="s">
        <v>153</v>
      </c>
      <c r="AU256" s="217" t="s">
        <v>79</v>
      </c>
      <c r="AY256" s="19" t="s">
        <v>150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77</v>
      </c>
      <c r="BK256" s="218">
        <f>ROUND(I256*H256,2)</f>
        <v>0</v>
      </c>
      <c r="BL256" s="19" t="s">
        <v>158</v>
      </c>
      <c r="BM256" s="217" t="s">
        <v>1605</v>
      </c>
    </row>
    <row r="257" s="2" customFormat="1">
      <c r="A257" s="40"/>
      <c r="B257" s="41"/>
      <c r="C257" s="42"/>
      <c r="D257" s="219" t="s">
        <v>159</v>
      </c>
      <c r="E257" s="42"/>
      <c r="F257" s="220" t="s">
        <v>1606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159</v>
      </c>
      <c r="AU257" s="19" t="s">
        <v>79</v>
      </c>
    </row>
    <row r="258" s="2" customFormat="1" ht="44.25" customHeight="1">
      <c r="A258" s="40"/>
      <c r="B258" s="41"/>
      <c r="C258" s="206" t="s">
        <v>470</v>
      </c>
      <c r="D258" s="206" t="s">
        <v>153</v>
      </c>
      <c r="E258" s="207" t="s">
        <v>1607</v>
      </c>
      <c r="F258" s="208" t="s">
        <v>1608</v>
      </c>
      <c r="G258" s="209" t="s">
        <v>252</v>
      </c>
      <c r="H258" s="210">
        <v>7</v>
      </c>
      <c r="I258" s="211"/>
      <c r="J258" s="212">
        <f>ROUND(I258*H258,2)</f>
        <v>0</v>
      </c>
      <c r="K258" s="208" t="s">
        <v>157</v>
      </c>
      <c r="L258" s="46"/>
      <c r="M258" s="213" t="s">
        <v>19</v>
      </c>
      <c r="N258" s="214" t="s">
        <v>40</v>
      </c>
      <c r="O258" s="86"/>
      <c r="P258" s="215">
        <f>O258*H258</f>
        <v>0</v>
      </c>
      <c r="Q258" s="215">
        <v>2.1158700000000001</v>
      </c>
      <c r="R258" s="215">
        <f>Q258*H258</f>
        <v>14.81109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158</v>
      </c>
      <c r="AT258" s="217" t="s">
        <v>153</v>
      </c>
      <c r="AU258" s="217" t="s">
        <v>79</v>
      </c>
      <c r="AY258" s="19" t="s">
        <v>150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77</v>
      </c>
      <c r="BK258" s="218">
        <f>ROUND(I258*H258,2)</f>
        <v>0</v>
      </c>
      <c r="BL258" s="19" t="s">
        <v>158</v>
      </c>
      <c r="BM258" s="217" t="s">
        <v>1609</v>
      </c>
    </row>
    <row r="259" s="2" customFormat="1">
      <c r="A259" s="40"/>
      <c r="B259" s="41"/>
      <c r="C259" s="42"/>
      <c r="D259" s="219" t="s">
        <v>159</v>
      </c>
      <c r="E259" s="42"/>
      <c r="F259" s="220" t="s">
        <v>1610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159</v>
      </c>
      <c r="AU259" s="19" t="s">
        <v>79</v>
      </c>
    </row>
    <row r="260" s="2" customFormat="1" ht="24.15" customHeight="1">
      <c r="A260" s="40"/>
      <c r="B260" s="41"/>
      <c r="C260" s="228" t="s">
        <v>358</v>
      </c>
      <c r="D260" s="228" t="s">
        <v>254</v>
      </c>
      <c r="E260" s="229" t="s">
        <v>1611</v>
      </c>
      <c r="F260" s="230" t="s">
        <v>1612</v>
      </c>
      <c r="G260" s="231" t="s">
        <v>252</v>
      </c>
      <c r="H260" s="232">
        <v>22</v>
      </c>
      <c r="I260" s="233"/>
      <c r="J260" s="234">
        <f>ROUND(I260*H260,2)</f>
        <v>0</v>
      </c>
      <c r="K260" s="230" t="s">
        <v>157</v>
      </c>
      <c r="L260" s="235"/>
      <c r="M260" s="236" t="s">
        <v>19</v>
      </c>
      <c r="N260" s="237" t="s">
        <v>40</v>
      </c>
      <c r="O260" s="86"/>
      <c r="P260" s="215">
        <f>O260*H260</f>
        <v>0</v>
      </c>
      <c r="Q260" s="215">
        <v>0.002</v>
      </c>
      <c r="R260" s="215">
        <f>Q260*H260</f>
        <v>0.043999999999999997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171</v>
      </c>
      <c r="AT260" s="217" t="s">
        <v>254</v>
      </c>
      <c r="AU260" s="217" t="s">
        <v>79</v>
      </c>
      <c r="AY260" s="19" t="s">
        <v>150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77</v>
      </c>
      <c r="BK260" s="218">
        <f>ROUND(I260*H260,2)</f>
        <v>0</v>
      </c>
      <c r="BL260" s="19" t="s">
        <v>158</v>
      </c>
      <c r="BM260" s="217" t="s">
        <v>1613</v>
      </c>
    </row>
    <row r="261" s="2" customFormat="1" ht="24.15" customHeight="1">
      <c r="A261" s="40"/>
      <c r="B261" s="41"/>
      <c r="C261" s="228" t="s">
        <v>789</v>
      </c>
      <c r="D261" s="228" t="s">
        <v>254</v>
      </c>
      <c r="E261" s="229" t="s">
        <v>1614</v>
      </c>
      <c r="F261" s="230" t="s">
        <v>1615</v>
      </c>
      <c r="G261" s="231" t="s">
        <v>252</v>
      </c>
      <c r="H261" s="232">
        <v>5</v>
      </c>
      <c r="I261" s="233"/>
      <c r="J261" s="234">
        <f>ROUND(I261*H261,2)</f>
        <v>0</v>
      </c>
      <c r="K261" s="230" t="s">
        <v>157</v>
      </c>
      <c r="L261" s="235"/>
      <c r="M261" s="236" t="s">
        <v>19</v>
      </c>
      <c r="N261" s="237" t="s">
        <v>40</v>
      </c>
      <c r="O261" s="86"/>
      <c r="P261" s="215">
        <f>O261*H261</f>
        <v>0</v>
      </c>
      <c r="Q261" s="215">
        <v>0.032000000000000001</v>
      </c>
      <c r="R261" s="215">
        <f>Q261*H261</f>
        <v>0.16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171</v>
      </c>
      <c r="AT261" s="217" t="s">
        <v>254</v>
      </c>
      <c r="AU261" s="217" t="s">
        <v>79</v>
      </c>
      <c r="AY261" s="19" t="s">
        <v>150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77</v>
      </c>
      <c r="BK261" s="218">
        <f>ROUND(I261*H261,2)</f>
        <v>0</v>
      </c>
      <c r="BL261" s="19" t="s">
        <v>158</v>
      </c>
      <c r="BM261" s="217" t="s">
        <v>1616</v>
      </c>
    </row>
    <row r="262" s="2" customFormat="1" ht="24.15" customHeight="1">
      <c r="A262" s="40"/>
      <c r="B262" s="41"/>
      <c r="C262" s="228" t="s">
        <v>362</v>
      </c>
      <c r="D262" s="228" t="s">
        <v>254</v>
      </c>
      <c r="E262" s="229" t="s">
        <v>1617</v>
      </c>
      <c r="F262" s="230" t="s">
        <v>1618</v>
      </c>
      <c r="G262" s="231" t="s">
        <v>252</v>
      </c>
      <c r="H262" s="232">
        <v>3</v>
      </c>
      <c r="I262" s="233"/>
      <c r="J262" s="234">
        <f>ROUND(I262*H262,2)</f>
        <v>0</v>
      </c>
      <c r="K262" s="230" t="s">
        <v>157</v>
      </c>
      <c r="L262" s="235"/>
      <c r="M262" s="236" t="s">
        <v>19</v>
      </c>
      <c r="N262" s="237" t="s">
        <v>40</v>
      </c>
      <c r="O262" s="86"/>
      <c r="P262" s="215">
        <f>O262*H262</f>
        <v>0</v>
      </c>
      <c r="Q262" s="215">
        <v>0.041000000000000002</v>
      </c>
      <c r="R262" s="215">
        <f>Q262*H262</f>
        <v>0.123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171</v>
      </c>
      <c r="AT262" s="217" t="s">
        <v>254</v>
      </c>
      <c r="AU262" s="217" t="s">
        <v>79</v>
      </c>
      <c r="AY262" s="19" t="s">
        <v>150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158</v>
      </c>
      <c r="BM262" s="217" t="s">
        <v>1619</v>
      </c>
    </row>
    <row r="263" s="2" customFormat="1" ht="24.15" customHeight="1">
      <c r="A263" s="40"/>
      <c r="B263" s="41"/>
      <c r="C263" s="228" t="s">
        <v>800</v>
      </c>
      <c r="D263" s="228" t="s">
        <v>254</v>
      </c>
      <c r="E263" s="229" t="s">
        <v>1620</v>
      </c>
      <c r="F263" s="230" t="s">
        <v>1621</v>
      </c>
      <c r="G263" s="231" t="s">
        <v>252</v>
      </c>
      <c r="H263" s="232">
        <v>2</v>
      </c>
      <c r="I263" s="233"/>
      <c r="J263" s="234">
        <f>ROUND(I263*H263,2)</f>
        <v>0</v>
      </c>
      <c r="K263" s="230" t="s">
        <v>157</v>
      </c>
      <c r="L263" s="235"/>
      <c r="M263" s="236" t="s">
        <v>19</v>
      </c>
      <c r="N263" s="237" t="s">
        <v>40</v>
      </c>
      <c r="O263" s="86"/>
      <c r="P263" s="215">
        <f>O263*H263</f>
        <v>0</v>
      </c>
      <c r="Q263" s="215">
        <v>0.052999999999999998</v>
      </c>
      <c r="R263" s="215">
        <f>Q263*H263</f>
        <v>0.106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171</v>
      </c>
      <c r="AT263" s="217" t="s">
        <v>254</v>
      </c>
      <c r="AU263" s="217" t="s">
        <v>79</v>
      </c>
      <c r="AY263" s="19" t="s">
        <v>150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77</v>
      </c>
      <c r="BK263" s="218">
        <f>ROUND(I263*H263,2)</f>
        <v>0</v>
      </c>
      <c r="BL263" s="19" t="s">
        <v>158</v>
      </c>
      <c r="BM263" s="217" t="s">
        <v>1622</v>
      </c>
    </row>
    <row r="264" s="2" customFormat="1" ht="24.15" customHeight="1">
      <c r="A264" s="40"/>
      <c r="B264" s="41"/>
      <c r="C264" s="228" t="s">
        <v>366</v>
      </c>
      <c r="D264" s="228" t="s">
        <v>254</v>
      </c>
      <c r="E264" s="229" t="s">
        <v>1623</v>
      </c>
      <c r="F264" s="230" t="s">
        <v>1624</v>
      </c>
      <c r="G264" s="231" t="s">
        <v>252</v>
      </c>
      <c r="H264" s="232">
        <v>2</v>
      </c>
      <c r="I264" s="233"/>
      <c r="J264" s="234">
        <f>ROUND(I264*H264,2)</f>
        <v>0</v>
      </c>
      <c r="K264" s="230" t="s">
        <v>157</v>
      </c>
      <c r="L264" s="235"/>
      <c r="M264" s="236" t="s">
        <v>19</v>
      </c>
      <c r="N264" s="237" t="s">
        <v>40</v>
      </c>
      <c r="O264" s="86"/>
      <c r="P264" s="215">
        <f>O264*H264</f>
        <v>0</v>
      </c>
      <c r="Q264" s="215">
        <v>0.081000000000000003</v>
      </c>
      <c r="R264" s="215">
        <f>Q264*H264</f>
        <v>0.16200000000000001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171</v>
      </c>
      <c r="AT264" s="217" t="s">
        <v>254</v>
      </c>
      <c r="AU264" s="217" t="s">
        <v>79</v>
      </c>
      <c r="AY264" s="19" t="s">
        <v>150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77</v>
      </c>
      <c r="BK264" s="218">
        <f>ROUND(I264*H264,2)</f>
        <v>0</v>
      </c>
      <c r="BL264" s="19" t="s">
        <v>158</v>
      </c>
      <c r="BM264" s="217" t="s">
        <v>1625</v>
      </c>
    </row>
    <row r="265" s="2" customFormat="1" ht="24.15" customHeight="1">
      <c r="A265" s="40"/>
      <c r="B265" s="41"/>
      <c r="C265" s="228" t="s">
        <v>807</v>
      </c>
      <c r="D265" s="228" t="s">
        <v>254</v>
      </c>
      <c r="E265" s="229" t="s">
        <v>1626</v>
      </c>
      <c r="F265" s="230" t="s">
        <v>1627</v>
      </c>
      <c r="G265" s="231" t="s">
        <v>252</v>
      </c>
      <c r="H265" s="232">
        <v>7</v>
      </c>
      <c r="I265" s="233"/>
      <c r="J265" s="234">
        <f>ROUND(I265*H265,2)</f>
        <v>0</v>
      </c>
      <c r="K265" s="230" t="s">
        <v>157</v>
      </c>
      <c r="L265" s="235"/>
      <c r="M265" s="236" t="s">
        <v>19</v>
      </c>
      <c r="N265" s="237" t="s">
        <v>40</v>
      </c>
      <c r="O265" s="86"/>
      <c r="P265" s="215">
        <f>O265*H265</f>
        <v>0</v>
      </c>
      <c r="Q265" s="215">
        <v>0.58499999999999996</v>
      </c>
      <c r="R265" s="215">
        <f>Q265*H265</f>
        <v>4.0949999999999998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171</v>
      </c>
      <c r="AT265" s="217" t="s">
        <v>254</v>
      </c>
      <c r="AU265" s="217" t="s">
        <v>79</v>
      </c>
      <c r="AY265" s="19" t="s">
        <v>150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77</v>
      </c>
      <c r="BK265" s="218">
        <f>ROUND(I265*H265,2)</f>
        <v>0</v>
      </c>
      <c r="BL265" s="19" t="s">
        <v>158</v>
      </c>
      <c r="BM265" s="217" t="s">
        <v>1628</v>
      </c>
    </row>
    <row r="266" s="2" customFormat="1" ht="16.5" customHeight="1">
      <c r="A266" s="40"/>
      <c r="B266" s="41"/>
      <c r="C266" s="228" t="s">
        <v>259</v>
      </c>
      <c r="D266" s="228" t="s">
        <v>254</v>
      </c>
      <c r="E266" s="229" t="s">
        <v>1629</v>
      </c>
      <c r="F266" s="230" t="s">
        <v>1630</v>
      </c>
      <c r="G266" s="231" t="s">
        <v>252</v>
      </c>
      <c r="H266" s="232">
        <v>6</v>
      </c>
      <c r="I266" s="233"/>
      <c r="J266" s="234">
        <f>ROUND(I266*H266,2)</f>
        <v>0</v>
      </c>
      <c r="K266" s="230" t="s">
        <v>157</v>
      </c>
      <c r="L266" s="235"/>
      <c r="M266" s="236" t="s">
        <v>19</v>
      </c>
      <c r="N266" s="237" t="s">
        <v>40</v>
      </c>
      <c r="O266" s="86"/>
      <c r="P266" s="215">
        <f>O266*H266</f>
        <v>0</v>
      </c>
      <c r="Q266" s="215">
        <v>0.26200000000000001</v>
      </c>
      <c r="R266" s="215">
        <f>Q266*H266</f>
        <v>1.5720000000000001</v>
      </c>
      <c r="S266" s="215">
        <v>0</v>
      </c>
      <c r="T266" s="216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171</v>
      </c>
      <c r="AT266" s="217" t="s">
        <v>254</v>
      </c>
      <c r="AU266" s="217" t="s">
        <v>79</v>
      </c>
      <c r="AY266" s="19" t="s">
        <v>150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77</v>
      </c>
      <c r="BK266" s="218">
        <f>ROUND(I266*H266,2)</f>
        <v>0</v>
      </c>
      <c r="BL266" s="19" t="s">
        <v>158</v>
      </c>
      <c r="BM266" s="217" t="s">
        <v>1631</v>
      </c>
    </row>
    <row r="267" s="2" customFormat="1" ht="16.5" customHeight="1">
      <c r="A267" s="40"/>
      <c r="B267" s="41"/>
      <c r="C267" s="228" t="s">
        <v>816</v>
      </c>
      <c r="D267" s="228" t="s">
        <v>254</v>
      </c>
      <c r="E267" s="229" t="s">
        <v>1632</v>
      </c>
      <c r="F267" s="230" t="s">
        <v>1633</v>
      </c>
      <c r="G267" s="231" t="s">
        <v>252</v>
      </c>
      <c r="H267" s="232">
        <v>6</v>
      </c>
      <c r="I267" s="233"/>
      <c r="J267" s="234">
        <f>ROUND(I267*H267,2)</f>
        <v>0</v>
      </c>
      <c r="K267" s="230" t="s">
        <v>157</v>
      </c>
      <c r="L267" s="235"/>
      <c r="M267" s="236" t="s">
        <v>19</v>
      </c>
      <c r="N267" s="237" t="s">
        <v>40</v>
      </c>
      <c r="O267" s="86"/>
      <c r="P267" s="215">
        <f>O267*H267</f>
        <v>0</v>
      </c>
      <c r="Q267" s="215">
        <v>0.52600000000000002</v>
      </c>
      <c r="R267" s="215">
        <f>Q267*H267</f>
        <v>3.1560000000000001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171</v>
      </c>
      <c r="AT267" s="217" t="s">
        <v>254</v>
      </c>
      <c r="AU267" s="217" t="s">
        <v>79</v>
      </c>
      <c r="AY267" s="19" t="s">
        <v>150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77</v>
      </c>
      <c r="BK267" s="218">
        <f>ROUND(I267*H267,2)</f>
        <v>0</v>
      </c>
      <c r="BL267" s="19" t="s">
        <v>158</v>
      </c>
      <c r="BM267" s="217" t="s">
        <v>1634</v>
      </c>
    </row>
    <row r="268" s="2" customFormat="1" ht="16.5" customHeight="1">
      <c r="A268" s="40"/>
      <c r="B268" s="41"/>
      <c r="C268" s="228" t="s">
        <v>376</v>
      </c>
      <c r="D268" s="228" t="s">
        <v>254</v>
      </c>
      <c r="E268" s="229" t="s">
        <v>1635</v>
      </c>
      <c r="F268" s="230" t="s">
        <v>1636</v>
      </c>
      <c r="G268" s="231" t="s">
        <v>252</v>
      </c>
      <c r="H268" s="232">
        <v>3</v>
      </c>
      <c r="I268" s="233"/>
      <c r="J268" s="234">
        <f>ROUND(I268*H268,2)</f>
        <v>0</v>
      </c>
      <c r="K268" s="230" t="s">
        <v>157</v>
      </c>
      <c r="L268" s="235"/>
      <c r="M268" s="236" t="s">
        <v>19</v>
      </c>
      <c r="N268" s="237" t="s">
        <v>40</v>
      </c>
      <c r="O268" s="86"/>
      <c r="P268" s="215">
        <f>O268*H268</f>
        <v>0</v>
      </c>
      <c r="Q268" s="215">
        <v>1.0540000000000001</v>
      </c>
      <c r="R268" s="215">
        <f>Q268*H268</f>
        <v>3.1619999999999999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171</v>
      </c>
      <c r="AT268" s="217" t="s">
        <v>254</v>
      </c>
      <c r="AU268" s="217" t="s">
        <v>79</v>
      </c>
      <c r="AY268" s="19" t="s">
        <v>150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77</v>
      </c>
      <c r="BK268" s="218">
        <f>ROUND(I268*H268,2)</f>
        <v>0</v>
      </c>
      <c r="BL268" s="19" t="s">
        <v>158</v>
      </c>
      <c r="BM268" s="217" t="s">
        <v>1637</v>
      </c>
    </row>
    <row r="269" s="2" customFormat="1" ht="24.15" customHeight="1">
      <c r="A269" s="40"/>
      <c r="B269" s="41"/>
      <c r="C269" s="228" t="s">
        <v>828</v>
      </c>
      <c r="D269" s="228" t="s">
        <v>254</v>
      </c>
      <c r="E269" s="229" t="s">
        <v>1638</v>
      </c>
      <c r="F269" s="230" t="s">
        <v>1639</v>
      </c>
      <c r="G269" s="231" t="s">
        <v>252</v>
      </c>
      <c r="H269" s="232">
        <v>7</v>
      </c>
      <c r="I269" s="233"/>
      <c r="J269" s="234">
        <f>ROUND(I269*H269,2)</f>
        <v>0</v>
      </c>
      <c r="K269" s="230" t="s">
        <v>19</v>
      </c>
      <c r="L269" s="235"/>
      <c r="M269" s="236" t="s">
        <v>19</v>
      </c>
      <c r="N269" s="237" t="s">
        <v>40</v>
      </c>
      <c r="O269" s="86"/>
      <c r="P269" s="215">
        <f>O269*H269</f>
        <v>0</v>
      </c>
      <c r="Q269" s="215">
        <v>1.6140000000000001</v>
      </c>
      <c r="R269" s="215">
        <f>Q269*H269</f>
        <v>11.298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171</v>
      </c>
      <c r="AT269" s="217" t="s">
        <v>254</v>
      </c>
      <c r="AU269" s="217" t="s">
        <v>79</v>
      </c>
      <c r="AY269" s="19" t="s">
        <v>150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77</v>
      </c>
      <c r="BK269" s="218">
        <f>ROUND(I269*H269,2)</f>
        <v>0</v>
      </c>
      <c r="BL269" s="19" t="s">
        <v>158</v>
      </c>
      <c r="BM269" s="217" t="s">
        <v>1640</v>
      </c>
    </row>
    <row r="270" s="2" customFormat="1">
      <c r="A270" s="40"/>
      <c r="B270" s="41"/>
      <c r="C270" s="42"/>
      <c r="D270" s="244" t="s">
        <v>1183</v>
      </c>
      <c r="E270" s="42"/>
      <c r="F270" s="278" t="s">
        <v>1641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1183</v>
      </c>
      <c r="AU270" s="19" t="s">
        <v>79</v>
      </c>
    </row>
    <row r="271" s="2" customFormat="1" ht="37.8" customHeight="1">
      <c r="A271" s="40"/>
      <c r="B271" s="41"/>
      <c r="C271" s="206" t="s">
        <v>381</v>
      </c>
      <c r="D271" s="206" t="s">
        <v>153</v>
      </c>
      <c r="E271" s="207" t="s">
        <v>1642</v>
      </c>
      <c r="F271" s="208" t="s">
        <v>1643</v>
      </c>
      <c r="G271" s="209" t="s">
        <v>252</v>
      </c>
      <c r="H271" s="210">
        <v>7</v>
      </c>
      <c r="I271" s="211"/>
      <c r="J271" s="212">
        <f>ROUND(I271*H271,2)</f>
        <v>0</v>
      </c>
      <c r="K271" s="208" t="s">
        <v>157</v>
      </c>
      <c r="L271" s="46"/>
      <c r="M271" s="213" t="s">
        <v>19</v>
      </c>
      <c r="N271" s="214" t="s">
        <v>40</v>
      </c>
      <c r="O271" s="86"/>
      <c r="P271" s="215">
        <f>O271*H271</f>
        <v>0</v>
      </c>
      <c r="Q271" s="215">
        <v>0.089999999999999997</v>
      </c>
      <c r="R271" s="215">
        <f>Q271*H271</f>
        <v>0.63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158</v>
      </c>
      <c r="AT271" s="217" t="s">
        <v>153</v>
      </c>
      <c r="AU271" s="217" t="s">
        <v>79</v>
      </c>
      <c r="AY271" s="19" t="s">
        <v>150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77</v>
      </c>
      <c r="BK271" s="218">
        <f>ROUND(I271*H271,2)</f>
        <v>0</v>
      </c>
      <c r="BL271" s="19" t="s">
        <v>158</v>
      </c>
      <c r="BM271" s="217" t="s">
        <v>1644</v>
      </c>
    </row>
    <row r="272" s="2" customFormat="1">
      <c r="A272" s="40"/>
      <c r="B272" s="41"/>
      <c r="C272" s="42"/>
      <c r="D272" s="219" t="s">
        <v>159</v>
      </c>
      <c r="E272" s="42"/>
      <c r="F272" s="220" t="s">
        <v>1645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159</v>
      </c>
      <c r="AU272" s="19" t="s">
        <v>79</v>
      </c>
    </row>
    <row r="273" s="2" customFormat="1" ht="21.75" customHeight="1">
      <c r="A273" s="40"/>
      <c r="B273" s="41"/>
      <c r="C273" s="228" t="s">
        <v>838</v>
      </c>
      <c r="D273" s="228" t="s">
        <v>254</v>
      </c>
      <c r="E273" s="229" t="s">
        <v>1646</v>
      </c>
      <c r="F273" s="230" t="s">
        <v>1647</v>
      </c>
      <c r="G273" s="231" t="s">
        <v>252</v>
      </c>
      <c r="H273" s="232">
        <v>7</v>
      </c>
      <c r="I273" s="233"/>
      <c r="J273" s="234">
        <f>ROUND(I273*H273,2)</f>
        <v>0</v>
      </c>
      <c r="K273" s="230" t="s">
        <v>157</v>
      </c>
      <c r="L273" s="235"/>
      <c r="M273" s="236" t="s">
        <v>19</v>
      </c>
      <c r="N273" s="237" t="s">
        <v>40</v>
      </c>
      <c r="O273" s="86"/>
      <c r="P273" s="215">
        <f>O273*H273</f>
        <v>0</v>
      </c>
      <c r="Q273" s="215">
        <v>0.19600000000000001</v>
      </c>
      <c r="R273" s="215">
        <f>Q273*H273</f>
        <v>1.3720000000000001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171</v>
      </c>
      <c r="AT273" s="217" t="s">
        <v>254</v>
      </c>
      <c r="AU273" s="217" t="s">
        <v>79</v>
      </c>
      <c r="AY273" s="19" t="s">
        <v>150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77</v>
      </c>
      <c r="BK273" s="218">
        <f>ROUND(I273*H273,2)</f>
        <v>0</v>
      </c>
      <c r="BL273" s="19" t="s">
        <v>158</v>
      </c>
      <c r="BM273" s="217" t="s">
        <v>1648</v>
      </c>
    </row>
    <row r="274" s="2" customFormat="1" ht="33" customHeight="1">
      <c r="A274" s="40"/>
      <c r="B274" s="41"/>
      <c r="C274" s="206" t="s">
        <v>385</v>
      </c>
      <c r="D274" s="206" t="s">
        <v>153</v>
      </c>
      <c r="E274" s="207" t="s">
        <v>1649</v>
      </c>
      <c r="F274" s="208" t="s">
        <v>1650</v>
      </c>
      <c r="G274" s="209" t="s">
        <v>375</v>
      </c>
      <c r="H274" s="210">
        <v>124.08799999999999</v>
      </c>
      <c r="I274" s="211"/>
      <c r="J274" s="212">
        <f>ROUND(I274*H274,2)</f>
        <v>0</v>
      </c>
      <c r="K274" s="208" t="s">
        <v>157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158</v>
      </c>
      <c r="AT274" s="217" t="s">
        <v>153</v>
      </c>
      <c r="AU274" s="217" t="s">
        <v>79</v>
      </c>
      <c r="AY274" s="19" t="s">
        <v>150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158</v>
      </c>
      <c r="BM274" s="217" t="s">
        <v>1651</v>
      </c>
    </row>
    <row r="275" s="2" customFormat="1">
      <c r="A275" s="40"/>
      <c r="B275" s="41"/>
      <c r="C275" s="42"/>
      <c r="D275" s="219" t="s">
        <v>159</v>
      </c>
      <c r="E275" s="42"/>
      <c r="F275" s="220" t="s">
        <v>1652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159</v>
      </c>
      <c r="AU275" s="19" t="s">
        <v>79</v>
      </c>
    </row>
    <row r="276" s="13" customFormat="1">
      <c r="A276" s="13"/>
      <c r="B276" s="242"/>
      <c r="C276" s="243"/>
      <c r="D276" s="244" t="s">
        <v>593</v>
      </c>
      <c r="E276" s="245" t="s">
        <v>19</v>
      </c>
      <c r="F276" s="246" t="s">
        <v>1653</v>
      </c>
      <c r="G276" s="243"/>
      <c r="H276" s="247">
        <v>19.015000000000001</v>
      </c>
      <c r="I276" s="248"/>
      <c r="J276" s="243"/>
      <c r="K276" s="243"/>
      <c r="L276" s="249"/>
      <c r="M276" s="250"/>
      <c r="N276" s="251"/>
      <c r="O276" s="251"/>
      <c r="P276" s="251"/>
      <c r="Q276" s="251"/>
      <c r="R276" s="251"/>
      <c r="S276" s="251"/>
      <c r="T276" s="25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3" t="s">
        <v>593</v>
      </c>
      <c r="AU276" s="253" t="s">
        <v>79</v>
      </c>
      <c r="AV276" s="13" t="s">
        <v>79</v>
      </c>
      <c r="AW276" s="13" t="s">
        <v>31</v>
      </c>
      <c r="AX276" s="13" t="s">
        <v>69</v>
      </c>
      <c r="AY276" s="253" t="s">
        <v>150</v>
      </c>
    </row>
    <row r="277" s="13" customFormat="1">
      <c r="A277" s="13"/>
      <c r="B277" s="242"/>
      <c r="C277" s="243"/>
      <c r="D277" s="244" t="s">
        <v>593</v>
      </c>
      <c r="E277" s="245" t="s">
        <v>19</v>
      </c>
      <c r="F277" s="246" t="s">
        <v>1654</v>
      </c>
      <c r="G277" s="243"/>
      <c r="H277" s="247">
        <v>105.07299999999999</v>
      </c>
      <c r="I277" s="248"/>
      <c r="J277" s="243"/>
      <c r="K277" s="243"/>
      <c r="L277" s="249"/>
      <c r="M277" s="250"/>
      <c r="N277" s="251"/>
      <c r="O277" s="251"/>
      <c r="P277" s="251"/>
      <c r="Q277" s="251"/>
      <c r="R277" s="251"/>
      <c r="S277" s="251"/>
      <c r="T277" s="25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3" t="s">
        <v>593</v>
      </c>
      <c r="AU277" s="253" t="s">
        <v>79</v>
      </c>
      <c r="AV277" s="13" t="s">
        <v>79</v>
      </c>
      <c r="AW277" s="13" t="s">
        <v>31</v>
      </c>
      <c r="AX277" s="13" t="s">
        <v>69</v>
      </c>
      <c r="AY277" s="253" t="s">
        <v>150</v>
      </c>
    </row>
    <row r="278" s="14" customFormat="1">
      <c r="A278" s="14"/>
      <c r="B278" s="254"/>
      <c r="C278" s="255"/>
      <c r="D278" s="244" t="s">
        <v>593</v>
      </c>
      <c r="E278" s="256" t="s">
        <v>19</v>
      </c>
      <c r="F278" s="257" t="s">
        <v>595</v>
      </c>
      <c r="G278" s="255"/>
      <c r="H278" s="258">
        <v>124.08799999999999</v>
      </c>
      <c r="I278" s="259"/>
      <c r="J278" s="255"/>
      <c r="K278" s="255"/>
      <c r="L278" s="260"/>
      <c r="M278" s="261"/>
      <c r="N278" s="262"/>
      <c r="O278" s="262"/>
      <c r="P278" s="262"/>
      <c r="Q278" s="262"/>
      <c r="R278" s="262"/>
      <c r="S278" s="262"/>
      <c r="T278" s="263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4" t="s">
        <v>593</v>
      </c>
      <c r="AU278" s="264" t="s">
        <v>79</v>
      </c>
      <c r="AV278" s="14" t="s">
        <v>158</v>
      </c>
      <c r="AW278" s="14" t="s">
        <v>31</v>
      </c>
      <c r="AX278" s="14" t="s">
        <v>77</v>
      </c>
      <c r="AY278" s="264" t="s">
        <v>150</v>
      </c>
    </row>
    <row r="279" s="12" customFormat="1" ht="22.8" customHeight="1">
      <c r="A279" s="12"/>
      <c r="B279" s="190"/>
      <c r="C279" s="191"/>
      <c r="D279" s="192" t="s">
        <v>68</v>
      </c>
      <c r="E279" s="204" t="s">
        <v>190</v>
      </c>
      <c r="F279" s="204" t="s">
        <v>879</v>
      </c>
      <c r="G279" s="191"/>
      <c r="H279" s="191"/>
      <c r="I279" s="194"/>
      <c r="J279" s="205">
        <f>BK279</f>
        <v>0</v>
      </c>
      <c r="K279" s="191"/>
      <c r="L279" s="196"/>
      <c r="M279" s="197"/>
      <c r="N279" s="198"/>
      <c r="O279" s="198"/>
      <c r="P279" s="199">
        <f>SUM(P280:P294)</f>
        <v>0</v>
      </c>
      <c r="Q279" s="198"/>
      <c r="R279" s="199">
        <f>SUM(R280:R294)</f>
        <v>2.0642145000000003</v>
      </c>
      <c r="S279" s="198"/>
      <c r="T279" s="200">
        <f>SUM(T280:T294)</f>
        <v>0.39200000000000002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1" t="s">
        <v>77</v>
      </c>
      <c r="AT279" s="202" t="s">
        <v>68</v>
      </c>
      <c r="AU279" s="202" t="s">
        <v>77</v>
      </c>
      <c r="AY279" s="201" t="s">
        <v>150</v>
      </c>
      <c r="BK279" s="203">
        <f>SUM(BK280:BK294)</f>
        <v>0</v>
      </c>
    </row>
    <row r="280" s="2" customFormat="1" ht="55.5" customHeight="1">
      <c r="A280" s="40"/>
      <c r="B280" s="41"/>
      <c r="C280" s="206" t="s">
        <v>847</v>
      </c>
      <c r="D280" s="206" t="s">
        <v>153</v>
      </c>
      <c r="E280" s="207" t="s">
        <v>1377</v>
      </c>
      <c r="F280" s="208" t="s">
        <v>1378</v>
      </c>
      <c r="G280" s="209" t="s">
        <v>310</v>
      </c>
      <c r="H280" s="210">
        <v>27.254999999999999</v>
      </c>
      <c r="I280" s="211"/>
      <c r="J280" s="212">
        <f>ROUND(I280*H280,2)</f>
        <v>0</v>
      </c>
      <c r="K280" s="208" t="s">
        <v>157</v>
      </c>
      <c r="L280" s="46"/>
      <c r="M280" s="213" t="s">
        <v>19</v>
      </c>
      <c r="N280" s="214" t="s">
        <v>40</v>
      </c>
      <c r="O280" s="86"/>
      <c r="P280" s="215">
        <f>O280*H280</f>
        <v>0</v>
      </c>
      <c r="Q280" s="215">
        <v>0.071900000000000006</v>
      </c>
      <c r="R280" s="215">
        <f>Q280*H280</f>
        <v>1.9596345000000002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158</v>
      </c>
      <c r="AT280" s="217" t="s">
        <v>153</v>
      </c>
      <c r="AU280" s="217" t="s">
        <v>79</v>
      </c>
      <c r="AY280" s="19" t="s">
        <v>150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77</v>
      </c>
      <c r="BK280" s="218">
        <f>ROUND(I280*H280,2)</f>
        <v>0</v>
      </c>
      <c r="BL280" s="19" t="s">
        <v>158</v>
      </c>
      <c r="BM280" s="217" t="s">
        <v>1655</v>
      </c>
    </row>
    <row r="281" s="2" customFormat="1">
      <c r="A281" s="40"/>
      <c r="B281" s="41"/>
      <c r="C281" s="42"/>
      <c r="D281" s="219" t="s">
        <v>159</v>
      </c>
      <c r="E281" s="42"/>
      <c r="F281" s="220" t="s">
        <v>1380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159</v>
      </c>
      <c r="AU281" s="19" t="s">
        <v>79</v>
      </c>
    </row>
    <row r="282" s="13" customFormat="1">
      <c r="A282" s="13"/>
      <c r="B282" s="242"/>
      <c r="C282" s="243"/>
      <c r="D282" s="244" t="s">
        <v>593</v>
      </c>
      <c r="E282" s="245" t="s">
        <v>19</v>
      </c>
      <c r="F282" s="246" t="s">
        <v>1656</v>
      </c>
      <c r="G282" s="243"/>
      <c r="H282" s="247">
        <v>27.254999999999999</v>
      </c>
      <c r="I282" s="248"/>
      <c r="J282" s="243"/>
      <c r="K282" s="243"/>
      <c r="L282" s="249"/>
      <c r="M282" s="250"/>
      <c r="N282" s="251"/>
      <c r="O282" s="251"/>
      <c r="P282" s="251"/>
      <c r="Q282" s="251"/>
      <c r="R282" s="251"/>
      <c r="S282" s="251"/>
      <c r="T282" s="25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3" t="s">
        <v>593</v>
      </c>
      <c r="AU282" s="253" t="s">
        <v>79</v>
      </c>
      <c r="AV282" s="13" t="s">
        <v>79</v>
      </c>
      <c r="AW282" s="13" t="s">
        <v>31</v>
      </c>
      <c r="AX282" s="13" t="s">
        <v>69</v>
      </c>
      <c r="AY282" s="253" t="s">
        <v>150</v>
      </c>
    </row>
    <row r="283" s="14" customFormat="1">
      <c r="A283" s="14"/>
      <c r="B283" s="254"/>
      <c r="C283" s="255"/>
      <c r="D283" s="244" t="s">
        <v>593</v>
      </c>
      <c r="E283" s="256" t="s">
        <v>19</v>
      </c>
      <c r="F283" s="257" t="s">
        <v>595</v>
      </c>
      <c r="G283" s="255"/>
      <c r="H283" s="258">
        <v>27.254999999999999</v>
      </c>
      <c r="I283" s="259"/>
      <c r="J283" s="255"/>
      <c r="K283" s="255"/>
      <c r="L283" s="260"/>
      <c r="M283" s="261"/>
      <c r="N283" s="262"/>
      <c r="O283" s="262"/>
      <c r="P283" s="262"/>
      <c r="Q283" s="262"/>
      <c r="R283" s="262"/>
      <c r="S283" s="262"/>
      <c r="T283" s="26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4" t="s">
        <v>593</v>
      </c>
      <c r="AU283" s="264" t="s">
        <v>79</v>
      </c>
      <c r="AV283" s="14" t="s">
        <v>158</v>
      </c>
      <c r="AW283" s="14" t="s">
        <v>31</v>
      </c>
      <c r="AX283" s="14" t="s">
        <v>77</v>
      </c>
      <c r="AY283" s="264" t="s">
        <v>150</v>
      </c>
    </row>
    <row r="284" s="2" customFormat="1" ht="16.5" customHeight="1">
      <c r="A284" s="40"/>
      <c r="B284" s="41"/>
      <c r="C284" s="228" t="s">
        <v>388</v>
      </c>
      <c r="D284" s="228" t="s">
        <v>254</v>
      </c>
      <c r="E284" s="229" t="s">
        <v>1383</v>
      </c>
      <c r="F284" s="230" t="s">
        <v>1384</v>
      </c>
      <c r="G284" s="231" t="s">
        <v>258</v>
      </c>
      <c r="H284" s="232">
        <v>0.40999999999999998</v>
      </c>
      <c r="I284" s="233"/>
      <c r="J284" s="234">
        <f>ROUND(I284*H284,2)</f>
        <v>0</v>
      </c>
      <c r="K284" s="230" t="s">
        <v>19</v>
      </c>
      <c r="L284" s="235"/>
      <c r="M284" s="236" t="s">
        <v>19</v>
      </c>
      <c r="N284" s="237" t="s">
        <v>40</v>
      </c>
      <c r="O284" s="86"/>
      <c r="P284" s="215">
        <f>O284*H284</f>
        <v>0</v>
      </c>
      <c r="Q284" s="215">
        <v>0.222</v>
      </c>
      <c r="R284" s="215">
        <f>Q284*H284</f>
        <v>0.09101999999999999</v>
      </c>
      <c r="S284" s="215">
        <v>0</v>
      </c>
      <c r="T284" s="21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7" t="s">
        <v>171</v>
      </c>
      <c r="AT284" s="217" t="s">
        <v>254</v>
      </c>
      <c r="AU284" s="217" t="s">
        <v>79</v>
      </c>
      <c r="AY284" s="19" t="s">
        <v>150</v>
      </c>
      <c r="BE284" s="218">
        <f>IF(N284="základní",J284,0)</f>
        <v>0</v>
      </c>
      <c r="BF284" s="218">
        <f>IF(N284="snížená",J284,0)</f>
        <v>0</v>
      </c>
      <c r="BG284" s="218">
        <f>IF(N284="zákl. přenesená",J284,0)</f>
        <v>0</v>
      </c>
      <c r="BH284" s="218">
        <f>IF(N284="sníž. přenesená",J284,0)</f>
        <v>0</v>
      </c>
      <c r="BI284" s="218">
        <f>IF(N284="nulová",J284,0)</f>
        <v>0</v>
      </c>
      <c r="BJ284" s="19" t="s">
        <v>77</v>
      </c>
      <c r="BK284" s="218">
        <f>ROUND(I284*H284,2)</f>
        <v>0</v>
      </c>
      <c r="BL284" s="19" t="s">
        <v>158</v>
      </c>
      <c r="BM284" s="217" t="s">
        <v>1657</v>
      </c>
    </row>
    <row r="285" s="2" customFormat="1" ht="37.8" customHeight="1">
      <c r="A285" s="40"/>
      <c r="B285" s="41"/>
      <c r="C285" s="206" t="s">
        <v>856</v>
      </c>
      <c r="D285" s="206" t="s">
        <v>153</v>
      </c>
      <c r="E285" s="207" t="s">
        <v>1658</v>
      </c>
      <c r="F285" s="208" t="s">
        <v>1659</v>
      </c>
      <c r="G285" s="209" t="s">
        <v>310</v>
      </c>
      <c r="H285" s="210">
        <v>7</v>
      </c>
      <c r="I285" s="211"/>
      <c r="J285" s="212">
        <f>ROUND(I285*H285,2)</f>
        <v>0</v>
      </c>
      <c r="K285" s="208" t="s">
        <v>157</v>
      </c>
      <c r="L285" s="46"/>
      <c r="M285" s="213" t="s">
        <v>19</v>
      </c>
      <c r="N285" s="214" t="s">
        <v>40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158</v>
      </c>
      <c r="AT285" s="217" t="s">
        <v>153</v>
      </c>
      <c r="AU285" s="217" t="s">
        <v>79</v>
      </c>
      <c r="AY285" s="19" t="s">
        <v>150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77</v>
      </c>
      <c r="BK285" s="218">
        <f>ROUND(I285*H285,2)</f>
        <v>0</v>
      </c>
      <c r="BL285" s="19" t="s">
        <v>158</v>
      </c>
      <c r="BM285" s="217" t="s">
        <v>1660</v>
      </c>
    </row>
    <row r="286" s="2" customFormat="1">
      <c r="A286" s="40"/>
      <c r="B286" s="41"/>
      <c r="C286" s="42"/>
      <c r="D286" s="219" t="s">
        <v>159</v>
      </c>
      <c r="E286" s="42"/>
      <c r="F286" s="220" t="s">
        <v>1661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159</v>
      </c>
      <c r="AU286" s="19" t="s">
        <v>79</v>
      </c>
    </row>
    <row r="287" s="13" customFormat="1">
      <c r="A287" s="13"/>
      <c r="B287" s="242"/>
      <c r="C287" s="243"/>
      <c r="D287" s="244" t="s">
        <v>593</v>
      </c>
      <c r="E287" s="245" t="s">
        <v>19</v>
      </c>
      <c r="F287" s="246" t="s">
        <v>1662</v>
      </c>
      <c r="G287" s="243"/>
      <c r="H287" s="247">
        <v>7</v>
      </c>
      <c r="I287" s="248"/>
      <c r="J287" s="243"/>
      <c r="K287" s="243"/>
      <c r="L287" s="249"/>
      <c r="M287" s="250"/>
      <c r="N287" s="251"/>
      <c r="O287" s="251"/>
      <c r="P287" s="251"/>
      <c r="Q287" s="251"/>
      <c r="R287" s="251"/>
      <c r="S287" s="251"/>
      <c r="T287" s="25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3" t="s">
        <v>593</v>
      </c>
      <c r="AU287" s="253" t="s">
        <v>79</v>
      </c>
      <c r="AV287" s="13" t="s">
        <v>79</v>
      </c>
      <c r="AW287" s="13" t="s">
        <v>31</v>
      </c>
      <c r="AX287" s="13" t="s">
        <v>69</v>
      </c>
      <c r="AY287" s="253" t="s">
        <v>150</v>
      </c>
    </row>
    <row r="288" s="14" customFormat="1">
      <c r="A288" s="14"/>
      <c r="B288" s="254"/>
      <c r="C288" s="255"/>
      <c r="D288" s="244" t="s">
        <v>593</v>
      </c>
      <c r="E288" s="256" t="s">
        <v>19</v>
      </c>
      <c r="F288" s="257" t="s">
        <v>595</v>
      </c>
      <c r="G288" s="255"/>
      <c r="H288" s="258">
        <v>7</v>
      </c>
      <c r="I288" s="259"/>
      <c r="J288" s="255"/>
      <c r="K288" s="255"/>
      <c r="L288" s="260"/>
      <c r="M288" s="261"/>
      <c r="N288" s="262"/>
      <c r="O288" s="262"/>
      <c r="P288" s="262"/>
      <c r="Q288" s="262"/>
      <c r="R288" s="262"/>
      <c r="S288" s="262"/>
      <c r="T288" s="263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4" t="s">
        <v>593</v>
      </c>
      <c r="AU288" s="264" t="s">
        <v>79</v>
      </c>
      <c r="AV288" s="14" t="s">
        <v>158</v>
      </c>
      <c r="AW288" s="14" t="s">
        <v>31</v>
      </c>
      <c r="AX288" s="14" t="s">
        <v>77</v>
      </c>
      <c r="AY288" s="264" t="s">
        <v>150</v>
      </c>
    </row>
    <row r="289" s="2" customFormat="1" ht="44.25" customHeight="1">
      <c r="A289" s="40"/>
      <c r="B289" s="41"/>
      <c r="C289" s="206" t="s">
        <v>393</v>
      </c>
      <c r="D289" s="206" t="s">
        <v>153</v>
      </c>
      <c r="E289" s="207" t="s">
        <v>1663</v>
      </c>
      <c r="F289" s="208" t="s">
        <v>1664</v>
      </c>
      <c r="G289" s="209" t="s">
        <v>310</v>
      </c>
      <c r="H289" s="210">
        <v>8</v>
      </c>
      <c r="I289" s="211"/>
      <c r="J289" s="212">
        <f>ROUND(I289*H289,2)</f>
        <v>0</v>
      </c>
      <c r="K289" s="208" t="s">
        <v>157</v>
      </c>
      <c r="L289" s="46"/>
      <c r="M289" s="213" t="s">
        <v>19</v>
      </c>
      <c r="N289" s="214" t="s">
        <v>40</v>
      </c>
      <c r="O289" s="86"/>
      <c r="P289" s="215">
        <f>O289*H289</f>
        <v>0</v>
      </c>
      <c r="Q289" s="215">
        <v>0.00147</v>
      </c>
      <c r="R289" s="215">
        <f>Q289*H289</f>
        <v>0.01176</v>
      </c>
      <c r="S289" s="215">
        <v>0.039</v>
      </c>
      <c r="T289" s="216">
        <f>S289*H289</f>
        <v>0.312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158</v>
      </c>
      <c r="AT289" s="217" t="s">
        <v>153</v>
      </c>
      <c r="AU289" s="217" t="s">
        <v>79</v>
      </c>
      <c r="AY289" s="19" t="s">
        <v>150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77</v>
      </c>
      <c r="BK289" s="218">
        <f>ROUND(I289*H289,2)</f>
        <v>0</v>
      </c>
      <c r="BL289" s="19" t="s">
        <v>158</v>
      </c>
      <c r="BM289" s="217" t="s">
        <v>1665</v>
      </c>
    </row>
    <row r="290" s="2" customFormat="1">
      <c r="A290" s="40"/>
      <c r="B290" s="41"/>
      <c r="C290" s="42"/>
      <c r="D290" s="219" t="s">
        <v>159</v>
      </c>
      <c r="E290" s="42"/>
      <c r="F290" s="220" t="s">
        <v>1666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159</v>
      </c>
      <c r="AU290" s="19" t="s">
        <v>79</v>
      </c>
    </row>
    <row r="291" s="13" customFormat="1">
      <c r="A291" s="13"/>
      <c r="B291" s="242"/>
      <c r="C291" s="243"/>
      <c r="D291" s="244" t="s">
        <v>593</v>
      </c>
      <c r="E291" s="245" t="s">
        <v>19</v>
      </c>
      <c r="F291" s="246" t="s">
        <v>1667</v>
      </c>
      <c r="G291" s="243"/>
      <c r="H291" s="247">
        <v>8</v>
      </c>
      <c r="I291" s="248"/>
      <c r="J291" s="243"/>
      <c r="K291" s="243"/>
      <c r="L291" s="249"/>
      <c r="M291" s="250"/>
      <c r="N291" s="251"/>
      <c r="O291" s="251"/>
      <c r="P291" s="251"/>
      <c r="Q291" s="251"/>
      <c r="R291" s="251"/>
      <c r="S291" s="251"/>
      <c r="T291" s="25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3" t="s">
        <v>593</v>
      </c>
      <c r="AU291" s="253" t="s">
        <v>79</v>
      </c>
      <c r="AV291" s="13" t="s">
        <v>79</v>
      </c>
      <c r="AW291" s="13" t="s">
        <v>31</v>
      </c>
      <c r="AX291" s="13" t="s">
        <v>69</v>
      </c>
      <c r="AY291" s="253" t="s">
        <v>150</v>
      </c>
    </row>
    <row r="292" s="14" customFormat="1">
      <c r="A292" s="14"/>
      <c r="B292" s="254"/>
      <c r="C292" s="255"/>
      <c r="D292" s="244" t="s">
        <v>593</v>
      </c>
      <c r="E292" s="256" t="s">
        <v>19</v>
      </c>
      <c r="F292" s="257" t="s">
        <v>595</v>
      </c>
      <c r="G292" s="255"/>
      <c r="H292" s="258">
        <v>8</v>
      </c>
      <c r="I292" s="259"/>
      <c r="J292" s="255"/>
      <c r="K292" s="255"/>
      <c r="L292" s="260"/>
      <c r="M292" s="261"/>
      <c r="N292" s="262"/>
      <c r="O292" s="262"/>
      <c r="P292" s="262"/>
      <c r="Q292" s="262"/>
      <c r="R292" s="262"/>
      <c r="S292" s="262"/>
      <c r="T292" s="26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4" t="s">
        <v>593</v>
      </c>
      <c r="AU292" s="264" t="s">
        <v>79</v>
      </c>
      <c r="AV292" s="14" t="s">
        <v>158</v>
      </c>
      <c r="AW292" s="14" t="s">
        <v>31</v>
      </c>
      <c r="AX292" s="14" t="s">
        <v>77</v>
      </c>
      <c r="AY292" s="264" t="s">
        <v>150</v>
      </c>
    </row>
    <row r="293" s="2" customFormat="1" ht="44.25" customHeight="1">
      <c r="A293" s="40"/>
      <c r="B293" s="41"/>
      <c r="C293" s="206" t="s">
        <v>866</v>
      </c>
      <c r="D293" s="206" t="s">
        <v>153</v>
      </c>
      <c r="E293" s="207" t="s">
        <v>1668</v>
      </c>
      <c r="F293" s="208" t="s">
        <v>1669</v>
      </c>
      <c r="G293" s="209" t="s">
        <v>310</v>
      </c>
      <c r="H293" s="210">
        <v>0.5</v>
      </c>
      <c r="I293" s="211"/>
      <c r="J293" s="212">
        <f>ROUND(I293*H293,2)</f>
        <v>0</v>
      </c>
      <c r="K293" s="208" t="s">
        <v>157</v>
      </c>
      <c r="L293" s="46"/>
      <c r="M293" s="213" t="s">
        <v>19</v>
      </c>
      <c r="N293" s="214" t="s">
        <v>40</v>
      </c>
      <c r="O293" s="86"/>
      <c r="P293" s="215">
        <f>O293*H293</f>
        <v>0</v>
      </c>
      <c r="Q293" s="215">
        <v>0.0035999999999999999</v>
      </c>
      <c r="R293" s="215">
        <f>Q293*H293</f>
        <v>0.0018</v>
      </c>
      <c r="S293" s="215">
        <v>0.16</v>
      </c>
      <c r="T293" s="216">
        <f>S293*H293</f>
        <v>0.080000000000000002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17" t="s">
        <v>158</v>
      </c>
      <c r="AT293" s="217" t="s">
        <v>153</v>
      </c>
      <c r="AU293" s="217" t="s">
        <v>79</v>
      </c>
      <c r="AY293" s="19" t="s">
        <v>150</v>
      </c>
      <c r="BE293" s="218">
        <f>IF(N293="základní",J293,0)</f>
        <v>0</v>
      </c>
      <c r="BF293" s="218">
        <f>IF(N293="snížená",J293,0)</f>
        <v>0</v>
      </c>
      <c r="BG293" s="218">
        <f>IF(N293="zákl. přenesená",J293,0)</f>
        <v>0</v>
      </c>
      <c r="BH293" s="218">
        <f>IF(N293="sníž. přenesená",J293,0)</f>
        <v>0</v>
      </c>
      <c r="BI293" s="218">
        <f>IF(N293="nulová",J293,0)</f>
        <v>0</v>
      </c>
      <c r="BJ293" s="19" t="s">
        <v>77</v>
      </c>
      <c r="BK293" s="218">
        <f>ROUND(I293*H293,2)</f>
        <v>0</v>
      </c>
      <c r="BL293" s="19" t="s">
        <v>158</v>
      </c>
      <c r="BM293" s="217" t="s">
        <v>1670</v>
      </c>
    </row>
    <row r="294" s="2" customFormat="1">
      <c r="A294" s="40"/>
      <c r="B294" s="41"/>
      <c r="C294" s="42"/>
      <c r="D294" s="219" t="s">
        <v>159</v>
      </c>
      <c r="E294" s="42"/>
      <c r="F294" s="220" t="s">
        <v>1671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159</v>
      </c>
      <c r="AU294" s="19" t="s">
        <v>79</v>
      </c>
    </row>
    <row r="295" s="12" customFormat="1" ht="22.8" customHeight="1">
      <c r="A295" s="12"/>
      <c r="B295" s="190"/>
      <c r="C295" s="191"/>
      <c r="D295" s="192" t="s">
        <v>68</v>
      </c>
      <c r="E295" s="204" t="s">
        <v>244</v>
      </c>
      <c r="F295" s="204" t="s">
        <v>1386</v>
      </c>
      <c r="G295" s="191"/>
      <c r="H295" s="191"/>
      <c r="I295" s="194"/>
      <c r="J295" s="205">
        <f>BK295</f>
        <v>0</v>
      </c>
      <c r="K295" s="191"/>
      <c r="L295" s="196"/>
      <c r="M295" s="197"/>
      <c r="N295" s="198"/>
      <c r="O295" s="198"/>
      <c r="P295" s="199">
        <f>SUM(P296:P314)</f>
        <v>0</v>
      </c>
      <c r="Q295" s="198"/>
      <c r="R295" s="199">
        <f>SUM(R296:R314)</f>
        <v>0</v>
      </c>
      <c r="S295" s="198"/>
      <c r="T295" s="200">
        <f>SUM(T296:T314)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201" t="s">
        <v>77</v>
      </c>
      <c r="AT295" s="202" t="s">
        <v>68</v>
      </c>
      <c r="AU295" s="202" t="s">
        <v>77</v>
      </c>
      <c r="AY295" s="201" t="s">
        <v>150</v>
      </c>
      <c r="BK295" s="203">
        <f>SUM(BK296:BK314)</f>
        <v>0</v>
      </c>
    </row>
    <row r="296" s="2" customFormat="1" ht="24.15" customHeight="1">
      <c r="A296" s="40"/>
      <c r="B296" s="41"/>
      <c r="C296" s="206" t="s">
        <v>397</v>
      </c>
      <c r="D296" s="206" t="s">
        <v>153</v>
      </c>
      <c r="E296" s="207" t="s">
        <v>1387</v>
      </c>
      <c r="F296" s="208" t="s">
        <v>1388</v>
      </c>
      <c r="G296" s="209" t="s">
        <v>258</v>
      </c>
      <c r="H296" s="210">
        <v>5.7000000000000002</v>
      </c>
      <c r="I296" s="211"/>
      <c r="J296" s="212">
        <f>ROUND(I296*H296,2)</f>
        <v>0</v>
      </c>
      <c r="K296" s="208" t="s">
        <v>157</v>
      </c>
      <c r="L296" s="46"/>
      <c r="M296" s="213" t="s">
        <v>19</v>
      </c>
      <c r="N296" s="214" t="s">
        <v>40</v>
      </c>
      <c r="O296" s="86"/>
      <c r="P296" s="215">
        <f>O296*H296</f>
        <v>0</v>
      </c>
      <c r="Q296" s="215">
        <v>0</v>
      </c>
      <c r="R296" s="215">
        <f>Q296*H296</f>
        <v>0</v>
      </c>
      <c r="S296" s="215">
        <v>0</v>
      </c>
      <c r="T296" s="21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17" t="s">
        <v>158</v>
      </c>
      <c r="AT296" s="217" t="s">
        <v>153</v>
      </c>
      <c r="AU296" s="217" t="s">
        <v>79</v>
      </c>
      <c r="AY296" s="19" t="s">
        <v>150</v>
      </c>
      <c r="BE296" s="218">
        <f>IF(N296="základní",J296,0)</f>
        <v>0</v>
      </c>
      <c r="BF296" s="218">
        <f>IF(N296="snížená",J296,0)</f>
        <v>0</v>
      </c>
      <c r="BG296" s="218">
        <f>IF(N296="zákl. přenesená",J296,0)</f>
        <v>0</v>
      </c>
      <c r="BH296" s="218">
        <f>IF(N296="sníž. přenesená",J296,0)</f>
        <v>0</v>
      </c>
      <c r="BI296" s="218">
        <f>IF(N296="nulová",J296,0)</f>
        <v>0</v>
      </c>
      <c r="BJ296" s="19" t="s">
        <v>77</v>
      </c>
      <c r="BK296" s="218">
        <f>ROUND(I296*H296,2)</f>
        <v>0</v>
      </c>
      <c r="BL296" s="19" t="s">
        <v>158</v>
      </c>
      <c r="BM296" s="217" t="s">
        <v>1672</v>
      </c>
    </row>
    <row r="297" s="2" customFormat="1">
      <c r="A297" s="40"/>
      <c r="B297" s="41"/>
      <c r="C297" s="42"/>
      <c r="D297" s="219" t="s">
        <v>159</v>
      </c>
      <c r="E297" s="42"/>
      <c r="F297" s="220" t="s">
        <v>1390</v>
      </c>
      <c r="G297" s="42"/>
      <c r="H297" s="42"/>
      <c r="I297" s="221"/>
      <c r="J297" s="42"/>
      <c r="K297" s="42"/>
      <c r="L297" s="46"/>
      <c r="M297" s="222"/>
      <c r="N297" s="223"/>
      <c r="O297" s="86"/>
      <c r="P297" s="86"/>
      <c r="Q297" s="86"/>
      <c r="R297" s="86"/>
      <c r="S297" s="86"/>
      <c r="T297" s="87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T297" s="19" t="s">
        <v>159</v>
      </c>
      <c r="AU297" s="19" t="s">
        <v>79</v>
      </c>
    </row>
    <row r="298" s="13" customFormat="1">
      <c r="A298" s="13"/>
      <c r="B298" s="242"/>
      <c r="C298" s="243"/>
      <c r="D298" s="244" t="s">
        <v>593</v>
      </c>
      <c r="E298" s="245" t="s">
        <v>19</v>
      </c>
      <c r="F298" s="246" t="s">
        <v>1673</v>
      </c>
      <c r="G298" s="243"/>
      <c r="H298" s="247">
        <v>5.7000000000000002</v>
      </c>
      <c r="I298" s="248"/>
      <c r="J298" s="243"/>
      <c r="K298" s="243"/>
      <c r="L298" s="249"/>
      <c r="M298" s="250"/>
      <c r="N298" s="251"/>
      <c r="O298" s="251"/>
      <c r="P298" s="251"/>
      <c r="Q298" s="251"/>
      <c r="R298" s="251"/>
      <c r="S298" s="251"/>
      <c r="T298" s="25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3" t="s">
        <v>593</v>
      </c>
      <c r="AU298" s="253" t="s">
        <v>79</v>
      </c>
      <c r="AV298" s="13" t="s">
        <v>79</v>
      </c>
      <c r="AW298" s="13" t="s">
        <v>31</v>
      </c>
      <c r="AX298" s="13" t="s">
        <v>69</v>
      </c>
      <c r="AY298" s="253" t="s">
        <v>150</v>
      </c>
    </row>
    <row r="299" s="14" customFormat="1">
      <c r="A299" s="14"/>
      <c r="B299" s="254"/>
      <c r="C299" s="255"/>
      <c r="D299" s="244" t="s">
        <v>593</v>
      </c>
      <c r="E299" s="256" t="s">
        <v>19</v>
      </c>
      <c r="F299" s="257" t="s">
        <v>595</v>
      </c>
      <c r="G299" s="255"/>
      <c r="H299" s="258">
        <v>5.7000000000000002</v>
      </c>
      <c r="I299" s="259"/>
      <c r="J299" s="255"/>
      <c r="K299" s="255"/>
      <c r="L299" s="260"/>
      <c r="M299" s="261"/>
      <c r="N299" s="262"/>
      <c r="O299" s="262"/>
      <c r="P299" s="262"/>
      <c r="Q299" s="262"/>
      <c r="R299" s="262"/>
      <c r="S299" s="262"/>
      <c r="T299" s="26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4" t="s">
        <v>593</v>
      </c>
      <c r="AU299" s="264" t="s">
        <v>79</v>
      </c>
      <c r="AV299" s="14" t="s">
        <v>158</v>
      </c>
      <c r="AW299" s="14" t="s">
        <v>31</v>
      </c>
      <c r="AX299" s="14" t="s">
        <v>77</v>
      </c>
      <c r="AY299" s="264" t="s">
        <v>150</v>
      </c>
    </row>
    <row r="300" s="2" customFormat="1" ht="33" customHeight="1">
      <c r="A300" s="40"/>
      <c r="B300" s="41"/>
      <c r="C300" s="206" t="s">
        <v>875</v>
      </c>
      <c r="D300" s="206" t="s">
        <v>153</v>
      </c>
      <c r="E300" s="207" t="s">
        <v>1391</v>
      </c>
      <c r="F300" s="208" t="s">
        <v>1392</v>
      </c>
      <c r="G300" s="209" t="s">
        <v>258</v>
      </c>
      <c r="H300" s="210">
        <v>5.7000000000000002</v>
      </c>
      <c r="I300" s="211"/>
      <c r="J300" s="212">
        <f>ROUND(I300*H300,2)</f>
        <v>0</v>
      </c>
      <c r="K300" s="208" t="s">
        <v>157</v>
      </c>
      <c r="L300" s="46"/>
      <c r="M300" s="213" t="s">
        <v>19</v>
      </c>
      <c r="N300" s="214" t="s">
        <v>40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158</v>
      </c>
      <c r="AT300" s="217" t="s">
        <v>153</v>
      </c>
      <c r="AU300" s="217" t="s">
        <v>79</v>
      </c>
      <c r="AY300" s="19" t="s">
        <v>150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77</v>
      </c>
      <c r="BK300" s="218">
        <f>ROUND(I300*H300,2)</f>
        <v>0</v>
      </c>
      <c r="BL300" s="19" t="s">
        <v>158</v>
      </c>
      <c r="BM300" s="217" t="s">
        <v>1674</v>
      </c>
    </row>
    <row r="301" s="2" customFormat="1">
      <c r="A301" s="40"/>
      <c r="B301" s="41"/>
      <c r="C301" s="42"/>
      <c r="D301" s="219" t="s">
        <v>159</v>
      </c>
      <c r="E301" s="42"/>
      <c r="F301" s="220" t="s">
        <v>1394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159</v>
      </c>
      <c r="AU301" s="19" t="s">
        <v>79</v>
      </c>
    </row>
    <row r="302" s="2" customFormat="1" ht="24.15" customHeight="1">
      <c r="A302" s="40"/>
      <c r="B302" s="41"/>
      <c r="C302" s="206" t="s">
        <v>402</v>
      </c>
      <c r="D302" s="206" t="s">
        <v>153</v>
      </c>
      <c r="E302" s="207" t="s">
        <v>1395</v>
      </c>
      <c r="F302" s="208" t="s">
        <v>1396</v>
      </c>
      <c r="G302" s="209" t="s">
        <v>258</v>
      </c>
      <c r="H302" s="210">
        <v>51.299999999999997</v>
      </c>
      <c r="I302" s="211"/>
      <c r="J302" s="212">
        <f>ROUND(I302*H302,2)</f>
        <v>0</v>
      </c>
      <c r="K302" s="208" t="s">
        <v>157</v>
      </c>
      <c r="L302" s="46"/>
      <c r="M302" s="213" t="s">
        <v>19</v>
      </c>
      <c r="N302" s="214" t="s">
        <v>40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158</v>
      </c>
      <c r="AT302" s="217" t="s">
        <v>153</v>
      </c>
      <c r="AU302" s="217" t="s">
        <v>79</v>
      </c>
      <c r="AY302" s="19" t="s">
        <v>150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77</v>
      </c>
      <c r="BK302" s="218">
        <f>ROUND(I302*H302,2)</f>
        <v>0</v>
      </c>
      <c r="BL302" s="19" t="s">
        <v>158</v>
      </c>
      <c r="BM302" s="217" t="s">
        <v>1675</v>
      </c>
    </row>
    <row r="303" s="2" customFormat="1">
      <c r="A303" s="40"/>
      <c r="B303" s="41"/>
      <c r="C303" s="42"/>
      <c r="D303" s="219" t="s">
        <v>159</v>
      </c>
      <c r="E303" s="42"/>
      <c r="F303" s="220" t="s">
        <v>1398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159</v>
      </c>
      <c r="AU303" s="19" t="s">
        <v>79</v>
      </c>
    </row>
    <row r="304" s="13" customFormat="1">
      <c r="A304" s="13"/>
      <c r="B304" s="242"/>
      <c r="C304" s="243"/>
      <c r="D304" s="244" t="s">
        <v>593</v>
      </c>
      <c r="E304" s="243"/>
      <c r="F304" s="246" t="s">
        <v>1676</v>
      </c>
      <c r="G304" s="243"/>
      <c r="H304" s="247">
        <v>51.299999999999997</v>
      </c>
      <c r="I304" s="248"/>
      <c r="J304" s="243"/>
      <c r="K304" s="243"/>
      <c r="L304" s="249"/>
      <c r="M304" s="250"/>
      <c r="N304" s="251"/>
      <c r="O304" s="251"/>
      <c r="P304" s="251"/>
      <c r="Q304" s="251"/>
      <c r="R304" s="251"/>
      <c r="S304" s="251"/>
      <c r="T304" s="25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3" t="s">
        <v>593</v>
      </c>
      <c r="AU304" s="253" t="s">
        <v>79</v>
      </c>
      <c r="AV304" s="13" t="s">
        <v>79</v>
      </c>
      <c r="AW304" s="13" t="s">
        <v>4</v>
      </c>
      <c r="AX304" s="13" t="s">
        <v>77</v>
      </c>
      <c r="AY304" s="253" t="s">
        <v>150</v>
      </c>
    </row>
    <row r="305" s="2" customFormat="1" ht="24.15" customHeight="1">
      <c r="A305" s="40"/>
      <c r="B305" s="41"/>
      <c r="C305" s="206" t="s">
        <v>886</v>
      </c>
      <c r="D305" s="206" t="s">
        <v>153</v>
      </c>
      <c r="E305" s="207" t="s">
        <v>1015</v>
      </c>
      <c r="F305" s="208" t="s">
        <v>1016</v>
      </c>
      <c r="G305" s="209" t="s">
        <v>258</v>
      </c>
      <c r="H305" s="210">
        <v>5.7000000000000002</v>
      </c>
      <c r="I305" s="211"/>
      <c r="J305" s="212">
        <f>ROUND(I305*H305,2)</f>
        <v>0</v>
      </c>
      <c r="K305" s="208" t="s">
        <v>157</v>
      </c>
      <c r="L305" s="46"/>
      <c r="M305" s="213" t="s">
        <v>19</v>
      </c>
      <c r="N305" s="214" t="s">
        <v>40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158</v>
      </c>
      <c r="AT305" s="217" t="s">
        <v>153</v>
      </c>
      <c r="AU305" s="217" t="s">
        <v>79</v>
      </c>
      <c r="AY305" s="19" t="s">
        <v>150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77</v>
      </c>
      <c r="BK305" s="218">
        <f>ROUND(I305*H305,2)</f>
        <v>0</v>
      </c>
      <c r="BL305" s="19" t="s">
        <v>158</v>
      </c>
      <c r="BM305" s="217" t="s">
        <v>1677</v>
      </c>
    </row>
    <row r="306" s="2" customFormat="1">
      <c r="A306" s="40"/>
      <c r="B306" s="41"/>
      <c r="C306" s="42"/>
      <c r="D306" s="219" t="s">
        <v>159</v>
      </c>
      <c r="E306" s="42"/>
      <c r="F306" s="220" t="s">
        <v>1018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159</v>
      </c>
      <c r="AU306" s="19" t="s">
        <v>79</v>
      </c>
    </row>
    <row r="307" s="2" customFormat="1" ht="44.25" customHeight="1">
      <c r="A307" s="40"/>
      <c r="B307" s="41"/>
      <c r="C307" s="206" t="s">
        <v>406</v>
      </c>
      <c r="D307" s="206" t="s">
        <v>153</v>
      </c>
      <c r="E307" s="207" t="s">
        <v>264</v>
      </c>
      <c r="F307" s="208" t="s">
        <v>726</v>
      </c>
      <c r="G307" s="209" t="s">
        <v>258</v>
      </c>
      <c r="H307" s="210">
        <v>4.734</v>
      </c>
      <c r="I307" s="211"/>
      <c r="J307" s="212">
        <f>ROUND(I307*H307,2)</f>
        <v>0</v>
      </c>
      <c r="K307" s="208" t="s">
        <v>157</v>
      </c>
      <c r="L307" s="46"/>
      <c r="M307" s="213" t="s">
        <v>19</v>
      </c>
      <c r="N307" s="214" t="s">
        <v>40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158</v>
      </c>
      <c r="AT307" s="217" t="s">
        <v>153</v>
      </c>
      <c r="AU307" s="217" t="s">
        <v>79</v>
      </c>
      <c r="AY307" s="19" t="s">
        <v>150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77</v>
      </c>
      <c r="BK307" s="218">
        <f>ROUND(I307*H307,2)</f>
        <v>0</v>
      </c>
      <c r="BL307" s="19" t="s">
        <v>158</v>
      </c>
      <c r="BM307" s="217" t="s">
        <v>1678</v>
      </c>
    </row>
    <row r="308" s="2" customFormat="1">
      <c r="A308" s="40"/>
      <c r="B308" s="41"/>
      <c r="C308" s="42"/>
      <c r="D308" s="219" t="s">
        <v>159</v>
      </c>
      <c r="E308" s="42"/>
      <c r="F308" s="220" t="s">
        <v>266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159</v>
      </c>
      <c r="AU308" s="19" t="s">
        <v>79</v>
      </c>
    </row>
    <row r="309" s="13" customFormat="1">
      <c r="A309" s="13"/>
      <c r="B309" s="242"/>
      <c r="C309" s="243"/>
      <c r="D309" s="244" t="s">
        <v>593</v>
      </c>
      <c r="E309" s="245" t="s">
        <v>19</v>
      </c>
      <c r="F309" s="246" t="s">
        <v>1679</v>
      </c>
      <c r="G309" s="243"/>
      <c r="H309" s="247">
        <v>4.734</v>
      </c>
      <c r="I309" s="248"/>
      <c r="J309" s="243"/>
      <c r="K309" s="243"/>
      <c r="L309" s="249"/>
      <c r="M309" s="250"/>
      <c r="N309" s="251"/>
      <c r="O309" s="251"/>
      <c r="P309" s="251"/>
      <c r="Q309" s="251"/>
      <c r="R309" s="251"/>
      <c r="S309" s="251"/>
      <c r="T309" s="25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3" t="s">
        <v>593</v>
      </c>
      <c r="AU309" s="253" t="s">
        <v>79</v>
      </c>
      <c r="AV309" s="13" t="s">
        <v>79</v>
      </c>
      <c r="AW309" s="13" t="s">
        <v>31</v>
      </c>
      <c r="AX309" s="13" t="s">
        <v>69</v>
      </c>
      <c r="AY309" s="253" t="s">
        <v>150</v>
      </c>
    </row>
    <row r="310" s="14" customFormat="1">
      <c r="A310" s="14"/>
      <c r="B310" s="254"/>
      <c r="C310" s="255"/>
      <c r="D310" s="244" t="s">
        <v>593</v>
      </c>
      <c r="E310" s="256" t="s">
        <v>19</v>
      </c>
      <c r="F310" s="257" t="s">
        <v>595</v>
      </c>
      <c r="G310" s="255"/>
      <c r="H310" s="258">
        <v>4.734</v>
      </c>
      <c r="I310" s="259"/>
      <c r="J310" s="255"/>
      <c r="K310" s="255"/>
      <c r="L310" s="260"/>
      <c r="M310" s="261"/>
      <c r="N310" s="262"/>
      <c r="O310" s="262"/>
      <c r="P310" s="262"/>
      <c r="Q310" s="262"/>
      <c r="R310" s="262"/>
      <c r="S310" s="262"/>
      <c r="T310" s="26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4" t="s">
        <v>593</v>
      </c>
      <c r="AU310" s="264" t="s">
        <v>79</v>
      </c>
      <c r="AV310" s="14" t="s">
        <v>158</v>
      </c>
      <c r="AW310" s="14" t="s">
        <v>31</v>
      </c>
      <c r="AX310" s="14" t="s">
        <v>77</v>
      </c>
      <c r="AY310" s="264" t="s">
        <v>150</v>
      </c>
    </row>
    <row r="311" s="2" customFormat="1" ht="44.25" customHeight="1">
      <c r="A311" s="40"/>
      <c r="B311" s="41"/>
      <c r="C311" s="206" t="s">
        <v>894</v>
      </c>
      <c r="D311" s="206" t="s">
        <v>153</v>
      </c>
      <c r="E311" s="207" t="s">
        <v>1031</v>
      </c>
      <c r="F311" s="208" t="s">
        <v>1032</v>
      </c>
      <c r="G311" s="209" t="s">
        <v>258</v>
      </c>
      <c r="H311" s="210">
        <v>0.96599999999999997</v>
      </c>
      <c r="I311" s="211"/>
      <c r="J311" s="212">
        <f>ROUND(I311*H311,2)</f>
        <v>0</v>
      </c>
      <c r="K311" s="208" t="s">
        <v>157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158</v>
      </c>
      <c r="AT311" s="217" t="s">
        <v>153</v>
      </c>
      <c r="AU311" s="217" t="s">
        <v>79</v>
      </c>
      <c r="AY311" s="19" t="s">
        <v>150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158</v>
      </c>
      <c r="BM311" s="217" t="s">
        <v>1680</v>
      </c>
    </row>
    <row r="312" s="2" customFormat="1">
      <c r="A312" s="40"/>
      <c r="B312" s="41"/>
      <c r="C312" s="42"/>
      <c r="D312" s="219" t="s">
        <v>159</v>
      </c>
      <c r="E312" s="42"/>
      <c r="F312" s="220" t="s">
        <v>1034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159</v>
      </c>
      <c r="AU312" s="19" t="s">
        <v>79</v>
      </c>
    </row>
    <row r="313" s="13" customFormat="1">
      <c r="A313" s="13"/>
      <c r="B313" s="242"/>
      <c r="C313" s="243"/>
      <c r="D313" s="244" t="s">
        <v>593</v>
      </c>
      <c r="E313" s="245" t="s">
        <v>19</v>
      </c>
      <c r="F313" s="246" t="s">
        <v>1681</v>
      </c>
      <c r="G313" s="243"/>
      <c r="H313" s="247">
        <v>0.96599999999999997</v>
      </c>
      <c r="I313" s="248"/>
      <c r="J313" s="243"/>
      <c r="K313" s="243"/>
      <c r="L313" s="249"/>
      <c r="M313" s="250"/>
      <c r="N313" s="251"/>
      <c r="O313" s="251"/>
      <c r="P313" s="251"/>
      <c r="Q313" s="251"/>
      <c r="R313" s="251"/>
      <c r="S313" s="251"/>
      <c r="T313" s="25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3" t="s">
        <v>593</v>
      </c>
      <c r="AU313" s="253" t="s">
        <v>79</v>
      </c>
      <c r="AV313" s="13" t="s">
        <v>79</v>
      </c>
      <c r="AW313" s="13" t="s">
        <v>31</v>
      </c>
      <c r="AX313" s="13" t="s">
        <v>69</v>
      </c>
      <c r="AY313" s="253" t="s">
        <v>150</v>
      </c>
    </row>
    <row r="314" s="14" customFormat="1">
      <c r="A314" s="14"/>
      <c r="B314" s="254"/>
      <c r="C314" s="255"/>
      <c r="D314" s="244" t="s">
        <v>593</v>
      </c>
      <c r="E314" s="256" t="s">
        <v>19</v>
      </c>
      <c r="F314" s="257" t="s">
        <v>595</v>
      </c>
      <c r="G314" s="255"/>
      <c r="H314" s="258">
        <v>0.96599999999999997</v>
      </c>
      <c r="I314" s="259"/>
      <c r="J314" s="255"/>
      <c r="K314" s="255"/>
      <c r="L314" s="260"/>
      <c r="M314" s="261"/>
      <c r="N314" s="262"/>
      <c r="O314" s="262"/>
      <c r="P314" s="262"/>
      <c r="Q314" s="262"/>
      <c r="R314" s="262"/>
      <c r="S314" s="262"/>
      <c r="T314" s="263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4" t="s">
        <v>593</v>
      </c>
      <c r="AU314" s="264" t="s">
        <v>79</v>
      </c>
      <c r="AV314" s="14" t="s">
        <v>158</v>
      </c>
      <c r="AW314" s="14" t="s">
        <v>31</v>
      </c>
      <c r="AX314" s="14" t="s">
        <v>77</v>
      </c>
      <c r="AY314" s="264" t="s">
        <v>150</v>
      </c>
    </row>
    <row r="315" s="12" customFormat="1" ht="22.8" customHeight="1">
      <c r="A315" s="12"/>
      <c r="B315" s="190"/>
      <c r="C315" s="191"/>
      <c r="D315" s="192" t="s">
        <v>68</v>
      </c>
      <c r="E315" s="204" t="s">
        <v>1035</v>
      </c>
      <c r="F315" s="204" t="s">
        <v>1036</v>
      </c>
      <c r="G315" s="191"/>
      <c r="H315" s="191"/>
      <c r="I315" s="194"/>
      <c r="J315" s="205">
        <f>BK315</f>
        <v>0</v>
      </c>
      <c r="K315" s="191"/>
      <c r="L315" s="196"/>
      <c r="M315" s="197"/>
      <c r="N315" s="198"/>
      <c r="O315" s="198"/>
      <c r="P315" s="199">
        <f>SUM(P316:P317)</f>
        <v>0</v>
      </c>
      <c r="Q315" s="198"/>
      <c r="R315" s="199">
        <f>SUM(R316:R317)</f>
        <v>0</v>
      </c>
      <c r="S315" s="198"/>
      <c r="T315" s="200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1" t="s">
        <v>77</v>
      </c>
      <c r="AT315" s="202" t="s">
        <v>68</v>
      </c>
      <c r="AU315" s="202" t="s">
        <v>77</v>
      </c>
      <c r="AY315" s="201" t="s">
        <v>150</v>
      </c>
      <c r="BK315" s="203">
        <f>SUM(BK316:BK317)</f>
        <v>0</v>
      </c>
    </row>
    <row r="316" s="2" customFormat="1" ht="37.8" customHeight="1">
      <c r="A316" s="40"/>
      <c r="B316" s="41"/>
      <c r="C316" s="206" t="s">
        <v>411</v>
      </c>
      <c r="D316" s="206" t="s">
        <v>153</v>
      </c>
      <c r="E316" s="207" t="s">
        <v>1682</v>
      </c>
      <c r="F316" s="208" t="s">
        <v>1683</v>
      </c>
      <c r="G316" s="209" t="s">
        <v>258</v>
      </c>
      <c r="H316" s="210">
        <v>1938.8199999999999</v>
      </c>
      <c r="I316" s="211"/>
      <c r="J316" s="212">
        <f>ROUND(I316*H316,2)</f>
        <v>0</v>
      </c>
      <c r="K316" s="208" t="s">
        <v>157</v>
      </c>
      <c r="L316" s="46"/>
      <c r="M316" s="213" t="s">
        <v>19</v>
      </c>
      <c r="N316" s="214" t="s">
        <v>40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158</v>
      </c>
      <c r="AT316" s="217" t="s">
        <v>153</v>
      </c>
      <c r="AU316" s="217" t="s">
        <v>79</v>
      </c>
      <c r="AY316" s="19" t="s">
        <v>150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77</v>
      </c>
      <c r="BK316" s="218">
        <f>ROUND(I316*H316,2)</f>
        <v>0</v>
      </c>
      <c r="BL316" s="19" t="s">
        <v>158</v>
      </c>
      <c r="BM316" s="217" t="s">
        <v>1684</v>
      </c>
    </row>
    <row r="317" s="2" customFormat="1">
      <c r="A317" s="40"/>
      <c r="B317" s="41"/>
      <c r="C317" s="42"/>
      <c r="D317" s="219" t="s">
        <v>159</v>
      </c>
      <c r="E317" s="42"/>
      <c r="F317" s="220" t="s">
        <v>1685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159</v>
      </c>
      <c r="AU317" s="19" t="s">
        <v>79</v>
      </c>
    </row>
    <row r="318" s="12" customFormat="1" ht="25.92" customHeight="1">
      <c r="A318" s="12"/>
      <c r="B318" s="190"/>
      <c r="C318" s="191"/>
      <c r="D318" s="192" t="s">
        <v>68</v>
      </c>
      <c r="E318" s="193" t="s">
        <v>1686</v>
      </c>
      <c r="F318" s="193" t="s">
        <v>1687</v>
      </c>
      <c r="G318" s="191"/>
      <c r="H318" s="191"/>
      <c r="I318" s="194"/>
      <c r="J318" s="195">
        <f>BK318</f>
        <v>0</v>
      </c>
      <c r="K318" s="191"/>
      <c r="L318" s="196"/>
      <c r="M318" s="197"/>
      <c r="N318" s="198"/>
      <c r="O318" s="198"/>
      <c r="P318" s="199">
        <f>SUM(P319:P325)</f>
        <v>0</v>
      </c>
      <c r="Q318" s="198"/>
      <c r="R318" s="199">
        <f>SUM(R319:R325)</f>
        <v>0</v>
      </c>
      <c r="S318" s="198"/>
      <c r="T318" s="200">
        <f>SUM(T319:T325)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01" t="s">
        <v>77</v>
      </c>
      <c r="AT318" s="202" t="s">
        <v>68</v>
      </c>
      <c r="AU318" s="202" t="s">
        <v>69</v>
      </c>
      <c r="AY318" s="201" t="s">
        <v>150</v>
      </c>
      <c r="BK318" s="203">
        <f>SUM(BK319:BK325)</f>
        <v>0</v>
      </c>
    </row>
    <row r="319" s="2" customFormat="1" ht="24.15" customHeight="1">
      <c r="A319" s="40"/>
      <c r="B319" s="41"/>
      <c r="C319" s="206" t="s">
        <v>901</v>
      </c>
      <c r="D319" s="206" t="s">
        <v>153</v>
      </c>
      <c r="E319" s="207" t="s">
        <v>1416</v>
      </c>
      <c r="F319" s="208" t="s">
        <v>1417</v>
      </c>
      <c r="G319" s="209" t="s">
        <v>310</v>
      </c>
      <c r="H319" s="210">
        <v>485</v>
      </c>
      <c r="I319" s="211"/>
      <c r="J319" s="212">
        <f>ROUND(I319*H319,2)</f>
        <v>0</v>
      </c>
      <c r="K319" s="208" t="s">
        <v>19</v>
      </c>
      <c r="L319" s="46"/>
      <c r="M319" s="213" t="s">
        <v>19</v>
      </c>
      <c r="N319" s="214" t="s">
        <v>40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158</v>
      </c>
      <c r="AT319" s="217" t="s">
        <v>153</v>
      </c>
      <c r="AU319" s="217" t="s">
        <v>77</v>
      </c>
      <c r="AY319" s="19" t="s">
        <v>150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77</v>
      </c>
      <c r="BK319" s="218">
        <f>ROUND(I319*H319,2)</f>
        <v>0</v>
      </c>
      <c r="BL319" s="19" t="s">
        <v>158</v>
      </c>
      <c r="BM319" s="217" t="s">
        <v>803</v>
      </c>
    </row>
    <row r="320" s="2" customFormat="1">
      <c r="A320" s="40"/>
      <c r="B320" s="41"/>
      <c r="C320" s="42"/>
      <c r="D320" s="244" t="s">
        <v>1183</v>
      </c>
      <c r="E320" s="42"/>
      <c r="F320" s="278" t="s">
        <v>1688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1183</v>
      </c>
      <c r="AU320" s="19" t="s">
        <v>77</v>
      </c>
    </row>
    <row r="321" s="13" customFormat="1">
      <c r="A321" s="13"/>
      <c r="B321" s="242"/>
      <c r="C321" s="243"/>
      <c r="D321" s="244" t="s">
        <v>593</v>
      </c>
      <c r="E321" s="245" t="s">
        <v>19</v>
      </c>
      <c r="F321" s="246" t="s">
        <v>1689</v>
      </c>
      <c r="G321" s="243"/>
      <c r="H321" s="247">
        <v>485</v>
      </c>
      <c r="I321" s="248"/>
      <c r="J321" s="243"/>
      <c r="K321" s="243"/>
      <c r="L321" s="249"/>
      <c r="M321" s="250"/>
      <c r="N321" s="251"/>
      <c r="O321" s="251"/>
      <c r="P321" s="251"/>
      <c r="Q321" s="251"/>
      <c r="R321" s="251"/>
      <c r="S321" s="251"/>
      <c r="T321" s="25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3" t="s">
        <v>593</v>
      </c>
      <c r="AU321" s="253" t="s">
        <v>77</v>
      </c>
      <c r="AV321" s="13" t="s">
        <v>79</v>
      </c>
      <c r="AW321" s="13" t="s">
        <v>31</v>
      </c>
      <c r="AX321" s="13" t="s">
        <v>69</v>
      </c>
      <c r="AY321" s="253" t="s">
        <v>150</v>
      </c>
    </row>
    <row r="322" s="14" customFormat="1">
      <c r="A322" s="14"/>
      <c r="B322" s="254"/>
      <c r="C322" s="255"/>
      <c r="D322" s="244" t="s">
        <v>593</v>
      </c>
      <c r="E322" s="256" t="s">
        <v>19</v>
      </c>
      <c r="F322" s="257" t="s">
        <v>595</v>
      </c>
      <c r="G322" s="255"/>
      <c r="H322" s="258">
        <v>485</v>
      </c>
      <c r="I322" s="259"/>
      <c r="J322" s="255"/>
      <c r="K322" s="255"/>
      <c r="L322" s="260"/>
      <c r="M322" s="261"/>
      <c r="N322" s="262"/>
      <c r="O322" s="262"/>
      <c r="P322" s="262"/>
      <c r="Q322" s="262"/>
      <c r="R322" s="262"/>
      <c r="S322" s="262"/>
      <c r="T322" s="263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4" t="s">
        <v>593</v>
      </c>
      <c r="AU322" s="264" t="s">
        <v>77</v>
      </c>
      <c r="AV322" s="14" t="s">
        <v>158</v>
      </c>
      <c r="AW322" s="14" t="s">
        <v>31</v>
      </c>
      <c r="AX322" s="14" t="s">
        <v>77</v>
      </c>
      <c r="AY322" s="264" t="s">
        <v>150</v>
      </c>
    </row>
    <row r="323" s="2" customFormat="1" ht="16.5" customHeight="1">
      <c r="A323" s="40"/>
      <c r="B323" s="41"/>
      <c r="C323" s="206" t="s">
        <v>415</v>
      </c>
      <c r="D323" s="206" t="s">
        <v>153</v>
      </c>
      <c r="E323" s="207" t="s">
        <v>1690</v>
      </c>
      <c r="F323" s="208" t="s">
        <v>1421</v>
      </c>
      <c r="G323" s="209" t="s">
        <v>310</v>
      </c>
      <c r="H323" s="210">
        <v>485</v>
      </c>
      <c r="I323" s="211"/>
      <c r="J323" s="212">
        <f>ROUND(I323*H323,2)</f>
        <v>0</v>
      </c>
      <c r="K323" s="208" t="s">
        <v>19</v>
      </c>
      <c r="L323" s="46"/>
      <c r="M323" s="213" t="s">
        <v>19</v>
      </c>
      <c r="N323" s="214" t="s">
        <v>40</v>
      </c>
      <c r="O323" s="86"/>
      <c r="P323" s="215">
        <f>O323*H323</f>
        <v>0</v>
      </c>
      <c r="Q323" s="215">
        <v>0</v>
      </c>
      <c r="R323" s="215">
        <f>Q323*H323</f>
        <v>0</v>
      </c>
      <c r="S323" s="215">
        <v>0</v>
      </c>
      <c r="T323" s="21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17" t="s">
        <v>158</v>
      </c>
      <c r="AT323" s="217" t="s">
        <v>153</v>
      </c>
      <c r="AU323" s="217" t="s">
        <v>77</v>
      </c>
      <c r="AY323" s="19" t="s">
        <v>150</v>
      </c>
      <c r="BE323" s="218">
        <f>IF(N323="základní",J323,0)</f>
        <v>0</v>
      </c>
      <c r="BF323" s="218">
        <f>IF(N323="snížená",J323,0)</f>
        <v>0</v>
      </c>
      <c r="BG323" s="218">
        <f>IF(N323="zákl. přenesená",J323,0)</f>
        <v>0</v>
      </c>
      <c r="BH323" s="218">
        <f>IF(N323="sníž. přenesená",J323,0)</f>
        <v>0</v>
      </c>
      <c r="BI323" s="218">
        <f>IF(N323="nulová",J323,0)</f>
        <v>0</v>
      </c>
      <c r="BJ323" s="19" t="s">
        <v>77</v>
      </c>
      <c r="BK323" s="218">
        <f>ROUND(I323*H323,2)</f>
        <v>0</v>
      </c>
      <c r="BL323" s="19" t="s">
        <v>158</v>
      </c>
      <c r="BM323" s="217" t="s">
        <v>806</v>
      </c>
    </row>
    <row r="324" s="13" customFormat="1">
      <c r="A324" s="13"/>
      <c r="B324" s="242"/>
      <c r="C324" s="243"/>
      <c r="D324" s="244" t="s">
        <v>593</v>
      </c>
      <c r="E324" s="245" t="s">
        <v>19</v>
      </c>
      <c r="F324" s="246" t="s">
        <v>1691</v>
      </c>
      <c r="G324" s="243"/>
      <c r="H324" s="247">
        <v>485</v>
      </c>
      <c r="I324" s="248"/>
      <c r="J324" s="243"/>
      <c r="K324" s="243"/>
      <c r="L324" s="249"/>
      <c r="M324" s="250"/>
      <c r="N324" s="251"/>
      <c r="O324" s="251"/>
      <c r="P324" s="251"/>
      <c r="Q324" s="251"/>
      <c r="R324" s="251"/>
      <c r="S324" s="251"/>
      <c r="T324" s="25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3" t="s">
        <v>593</v>
      </c>
      <c r="AU324" s="253" t="s">
        <v>77</v>
      </c>
      <c r="AV324" s="13" t="s">
        <v>79</v>
      </c>
      <c r="AW324" s="13" t="s">
        <v>31</v>
      </c>
      <c r="AX324" s="13" t="s">
        <v>69</v>
      </c>
      <c r="AY324" s="253" t="s">
        <v>150</v>
      </c>
    </row>
    <row r="325" s="14" customFormat="1">
      <c r="A325" s="14"/>
      <c r="B325" s="254"/>
      <c r="C325" s="255"/>
      <c r="D325" s="244" t="s">
        <v>593</v>
      </c>
      <c r="E325" s="256" t="s">
        <v>19</v>
      </c>
      <c r="F325" s="257" t="s">
        <v>595</v>
      </c>
      <c r="G325" s="255"/>
      <c r="H325" s="258">
        <v>485</v>
      </c>
      <c r="I325" s="259"/>
      <c r="J325" s="255"/>
      <c r="K325" s="255"/>
      <c r="L325" s="260"/>
      <c r="M325" s="275"/>
      <c r="N325" s="276"/>
      <c r="O325" s="276"/>
      <c r="P325" s="276"/>
      <c r="Q325" s="276"/>
      <c r="R325" s="276"/>
      <c r="S325" s="276"/>
      <c r="T325" s="277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4" t="s">
        <v>593</v>
      </c>
      <c r="AU325" s="264" t="s">
        <v>77</v>
      </c>
      <c r="AV325" s="14" t="s">
        <v>158</v>
      </c>
      <c r="AW325" s="14" t="s">
        <v>31</v>
      </c>
      <c r="AX325" s="14" t="s">
        <v>77</v>
      </c>
      <c r="AY325" s="264" t="s">
        <v>150</v>
      </c>
    </row>
    <row r="326" s="2" customFormat="1" ht="6.96" customHeight="1">
      <c r="A326" s="40"/>
      <c r="B326" s="61"/>
      <c r="C326" s="62"/>
      <c r="D326" s="62"/>
      <c r="E326" s="62"/>
      <c r="F326" s="62"/>
      <c r="G326" s="62"/>
      <c r="H326" s="62"/>
      <c r="I326" s="62"/>
      <c r="J326" s="62"/>
      <c r="K326" s="62"/>
      <c r="L326" s="46"/>
      <c r="M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</row>
  </sheetData>
  <sheetProtection sheet="1" autoFilter="0" formatColumns="0" formatRows="0" objects="1" scenarios="1" spinCount="100000" saltValue="C3QLvNnLob0aguJC3ZNeksvv6jbPM9Bj5gmdsPZaJ7WyOlhuRTOxehHGB2hby9uQVyGMxDLg+ARpvd3g+AkKNg==" hashValue="B8+GHyXVoLIQBLZT5BVen1ynYalPOIwv9zq39fT2FVVpmWj0cO6uyZt/ZyHiW7lvYp3qnWmoyA3mfFaGKxs6rQ==" algorithmName="SHA-512" password="CBF1"/>
  <autoFilter ref="C88:K325"/>
  <mergeCells count="9">
    <mergeCell ref="E7:H7"/>
    <mergeCell ref="E9:H9"/>
    <mergeCell ref="E18:H18"/>
    <mergeCell ref="E27:H27"/>
    <mergeCell ref="E48:H48"/>
    <mergeCell ref="E50:H50"/>
    <mergeCell ref="E79:H79"/>
    <mergeCell ref="E81:H81"/>
    <mergeCell ref="L2:V2"/>
  </mergeCells>
  <hyperlinks>
    <hyperlink ref="F93" r:id="rId1" display="https://podminky.urs.cz/item/CS_URS_2024_02/113107412"/>
    <hyperlink ref="F97" r:id="rId2" display="https://podminky.urs.cz/item/CS_URS_2024_02/113107423"/>
    <hyperlink ref="F101" r:id="rId3" display="https://podminky.urs.cz/item/CS_URS_2024_02/113107443"/>
    <hyperlink ref="F105" r:id="rId4" display="https://podminky.urs.cz/item/CS_URS_2024_02/115101201"/>
    <hyperlink ref="F109" r:id="rId5" display="https://podminky.urs.cz/item/CS_URS_2024_02/115101301"/>
    <hyperlink ref="F111" r:id="rId6" display="https://podminky.urs.cz/item/CS_URS_2024_02/119001402"/>
    <hyperlink ref="F116" r:id="rId7" display="https://podminky.urs.cz/item/CS_URS_2024_02/119001421"/>
    <hyperlink ref="F121" r:id="rId8" display="https://podminky.urs.cz/item/CS_URS_2024_02/132212132"/>
    <hyperlink ref="F123" r:id="rId9" display="https://podminky.urs.cz/item/CS_URS_2024_02/132254205"/>
    <hyperlink ref="F125" r:id="rId10" display="https://podminky.urs.cz/item/CS_URS_2024_02/132351253"/>
    <hyperlink ref="F127" r:id="rId11" display="https://podminky.urs.cz/item/CS_URS_2024_02/139001101"/>
    <hyperlink ref="F133" r:id="rId12" display="https://podminky.urs.cz/item/CS_URS_2024_02/139911123"/>
    <hyperlink ref="F138" r:id="rId13" display="https://podminky.urs.cz/item/CS_URS_2024_02/151101101"/>
    <hyperlink ref="F140" r:id="rId14" display="https://podminky.urs.cz/item/CS_URS_2024_02/151101102"/>
    <hyperlink ref="F142" r:id="rId15" display="https://podminky.urs.cz/item/CS_URS_2024_02/151101103"/>
    <hyperlink ref="F144" r:id="rId16" display="https://podminky.urs.cz/item/CS_URS_2024_02/151101111"/>
    <hyperlink ref="F146" r:id="rId17" display="https://podminky.urs.cz/item/CS_URS_2024_02/151101112"/>
    <hyperlink ref="F148" r:id="rId18" display="https://podminky.urs.cz/item/CS_URS_2024_02/151101113"/>
    <hyperlink ref="F150" r:id="rId19" display="https://podminky.urs.cz/item/CS_URS_2024_02/162751117"/>
    <hyperlink ref="F152" r:id="rId20" display="https://podminky.urs.cz/item/CS_URS_2024_02/167151111"/>
    <hyperlink ref="F154" r:id="rId21" display="https://podminky.urs.cz/item/CS_URS_2024_02/171201231"/>
    <hyperlink ref="F157" r:id="rId22" display="https://podminky.urs.cz/item/CS_URS_2024_02/174151101"/>
    <hyperlink ref="F161" r:id="rId23" display="https://podminky.urs.cz/item/CS_URS_2024_02/175151101"/>
    <hyperlink ref="F166" r:id="rId24" display="https://podminky.urs.cz/item/CS_URS_2024_02/359901111"/>
    <hyperlink ref="F173" r:id="rId25" display="https://podminky.urs.cz/item/CS_URS_2024_02/359901211"/>
    <hyperlink ref="F179" r:id="rId26" display="https://podminky.urs.cz/item/CS_URS_2024_02/451572111"/>
    <hyperlink ref="F181" r:id="rId27" display="https://podminky.urs.cz/item/CS_URS_2024_02/452351111"/>
    <hyperlink ref="F185" r:id="rId28" display="https://podminky.urs.cz/item/CS_URS_2024_02/452385111"/>
    <hyperlink ref="F191" r:id="rId29" display="https://podminky.urs.cz/item/CS_URS_2024_02/566901123"/>
    <hyperlink ref="F195" r:id="rId30" display="https://podminky.urs.cz/item/CS_URS_2024_02/566901162"/>
    <hyperlink ref="F199" r:id="rId31" display="https://podminky.urs.cz/item/CS_URS_2024_02/572350112"/>
    <hyperlink ref="F204" r:id="rId32" display="https://podminky.urs.cz/item/CS_URS_2024_02/831312121"/>
    <hyperlink ref="F210" r:id="rId33" display="https://podminky.urs.cz/item/CS_URS_2024_02/831372121"/>
    <hyperlink ref="F214" r:id="rId34" display="https://podminky.urs.cz/item/CS_URS_2024_02/837312221"/>
    <hyperlink ref="F219" r:id="rId35" display="https://podminky.urs.cz/item/CS_URS_2024_02/837371221"/>
    <hyperlink ref="F223" r:id="rId36" display="https://podminky.urs.cz/item/CS_URS_2024_02/871313121"/>
    <hyperlink ref="F228" r:id="rId37" display="https://podminky.urs.cz/item/CS_URS_2024_02/877310310"/>
    <hyperlink ref="F235" r:id="rId38" display="https://podminky.urs.cz/item/CS_URS_2024_02/877310320"/>
    <hyperlink ref="F240" r:id="rId39" display="https://podminky.urs.cz/item/CS_URS_2024_02/877310330"/>
    <hyperlink ref="F245" r:id="rId40" display="https://podminky.urs.cz/item/CS_URS_2024_02/892351111"/>
    <hyperlink ref="F249" r:id="rId41" display="https://podminky.urs.cz/item/CS_URS_2024_02/892372111"/>
    <hyperlink ref="F253" r:id="rId42" display="https://podminky.urs.cz/item/CS_URS_2024_02/892381111"/>
    <hyperlink ref="F257" r:id="rId43" display="https://podminky.urs.cz/item/CS_URS_2024_02/894118001"/>
    <hyperlink ref="F259" r:id="rId44" display="https://podminky.urs.cz/item/CS_URS_2024_02/894411121"/>
    <hyperlink ref="F272" r:id="rId45" display="https://podminky.urs.cz/item/CS_URS_2024_02/899103112"/>
    <hyperlink ref="F275" r:id="rId46" display="https://podminky.urs.cz/item/CS_URS_2024_02/899623141"/>
    <hyperlink ref="F281" r:id="rId47" display="https://podminky.urs.cz/item/CS_URS_2024_02/916111122"/>
    <hyperlink ref="F286" r:id="rId48" display="https://podminky.urs.cz/item/CS_URS_2024_02/919731122"/>
    <hyperlink ref="F290" r:id="rId49" display="https://podminky.urs.cz/item/CS_URS_2024_02/977151123"/>
    <hyperlink ref="F294" r:id="rId50" display="https://podminky.urs.cz/item/CS_URS_2024_02/977151128"/>
    <hyperlink ref="F297" r:id="rId51" display="https://podminky.urs.cz/item/CS_URS_2024_02/997006511"/>
    <hyperlink ref="F301" r:id="rId52" display="https://podminky.urs.cz/item/CS_URS_2024_02/997006512"/>
    <hyperlink ref="F303" r:id="rId53" display="https://podminky.urs.cz/item/CS_URS_2024_02/997006519"/>
    <hyperlink ref="F306" r:id="rId54" display="https://podminky.urs.cz/item/CS_URS_2024_02/997221611"/>
    <hyperlink ref="F308" r:id="rId55" display="https://podminky.urs.cz/item/CS_URS_2024_02/997221873"/>
    <hyperlink ref="F312" r:id="rId56" display="https://podminky.urs.cz/item/CS_URS_2024_02/997221875"/>
    <hyperlink ref="F317" r:id="rId57" display="https://podminky.urs.cz/item/CS_URS_2024_02/99827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122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PŘESTAVBA ŽELEZNIČNÍHO UZLU BRNO - PRODLOUŽENÍ UL. KALOVÁ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123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1692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3. 6. 2025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ROUND((SUM(BE83:BE158)),  2)</f>
        <v>0</v>
      </c>
      <c r="G33" s="40"/>
      <c r="H33" s="40"/>
      <c r="I33" s="150">
        <v>0.20999999999999999</v>
      </c>
      <c r="J33" s="149">
        <f>ROUND(((SUM(BE83:BE158))*I33),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ROUND((SUM(BF83:BF158)),  2)</f>
        <v>0</v>
      </c>
      <c r="G34" s="40"/>
      <c r="H34" s="40"/>
      <c r="I34" s="150">
        <v>0.12</v>
      </c>
      <c r="J34" s="149">
        <f>ROUND(((SUM(BF83:BF158))*I34),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ROUND((SUM(BG83:BG158)),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ROUND((SUM(BH83:BH158)),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ROUND((SUM(BI83:BI158)),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125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PŘESTAVBA ŽELEZNIČNÍHO UZLU BRNO - PRODLOUŽENÍ UL. KALOVÁ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123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06-39-06 - Sadové úpravy - etapa 1B - výstavby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3. 6. 2025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126</v>
      </c>
      <c r="D57" s="164"/>
      <c r="E57" s="164"/>
      <c r="F57" s="164"/>
      <c r="G57" s="164"/>
      <c r="H57" s="164"/>
      <c r="I57" s="164"/>
      <c r="J57" s="165" t="s">
        <v>127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128</v>
      </c>
    </row>
    <row r="60" s="9" customFormat="1" ht="24.96" customHeight="1">
      <c r="A60" s="9"/>
      <c r="B60" s="167"/>
      <c r="C60" s="168"/>
      <c r="D60" s="169" t="s">
        <v>233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567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573</v>
      </c>
      <c r="E62" s="176"/>
      <c r="F62" s="176"/>
      <c r="G62" s="176"/>
      <c r="H62" s="176"/>
      <c r="I62" s="176"/>
      <c r="J62" s="177">
        <f>J135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4.88" customHeight="1">
      <c r="A63" s="10"/>
      <c r="B63" s="173"/>
      <c r="C63" s="174"/>
      <c r="D63" s="175" t="s">
        <v>1693</v>
      </c>
      <c r="E63" s="176"/>
      <c r="F63" s="176"/>
      <c r="G63" s="176"/>
      <c r="H63" s="176"/>
      <c r="I63" s="176"/>
      <c r="J63" s="177">
        <f>J140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135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6.25" customHeight="1">
      <c r="A73" s="40"/>
      <c r="B73" s="41"/>
      <c r="C73" s="42"/>
      <c r="D73" s="42"/>
      <c r="E73" s="162" t="str">
        <f>E7</f>
        <v>PŘESTAVBA ŽELEZNIČNÍHO UZLU BRNO - PRODLOUŽENÍ UL. KALOVÁ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123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SO 06-39-06 - Sadové úpravy - etapa 1B - výstavby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3. 6. 2025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136</v>
      </c>
      <c r="D82" s="182" t="s">
        <v>54</v>
      </c>
      <c r="E82" s="182" t="s">
        <v>50</v>
      </c>
      <c r="F82" s="182" t="s">
        <v>51</v>
      </c>
      <c r="G82" s="182" t="s">
        <v>137</v>
      </c>
      <c r="H82" s="182" t="s">
        <v>138</v>
      </c>
      <c r="I82" s="182" t="s">
        <v>139</v>
      </c>
      <c r="J82" s="182" t="s">
        <v>127</v>
      </c>
      <c r="K82" s="183" t="s">
        <v>140</v>
      </c>
      <c r="L82" s="184"/>
      <c r="M82" s="94" t="s">
        <v>19</v>
      </c>
      <c r="N82" s="95" t="s">
        <v>39</v>
      </c>
      <c r="O82" s="95" t="s">
        <v>141</v>
      </c>
      <c r="P82" s="95" t="s">
        <v>142</v>
      </c>
      <c r="Q82" s="95" t="s">
        <v>143</v>
      </c>
      <c r="R82" s="95" t="s">
        <v>144</v>
      </c>
      <c r="S82" s="95" t="s">
        <v>145</v>
      </c>
      <c r="T82" s="96" t="s">
        <v>146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147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0.00096000000000000002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128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242</v>
      </c>
      <c r="F84" s="193" t="s">
        <v>243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P85+P135</f>
        <v>0</v>
      </c>
      <c r="Q84" s="198"/>
      <c r="R84" s="199">
        <f>R85+R135</f>
        <v>0.00096000000000000002</v>
      </c>
      <c r="S84" s="198"/>
      <c r="T84" s="200">
        <f>T85+T135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150</v>
      </c>
      <c r="BK84" s="203">
        <f>BK85+BK135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77</v>
      </c>
      <c r="F85" s="204" t="s">
        <v>574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SUM(P86:P134)</f>
        <v>0</v>
      </c>
      <c r="Q85" s="198"/>
      <c r="R85" s="199">
        <f>SUM(R86:R134)</f>
        <v>0.00096000000000000002</v>
      </c>
      <c r="S85" s="198"/>
      <c r="T85" s="200">
        <f>SUM(T86:T134)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150</v>
      </c>
      <c r="BK85" s="203">
        <f>SUM(BK86:BK134)</f>
        <v>0</v>
      </c>
    </row>
    <row r="86" s="2" customFormat="1" ht="37.8" customHeight="1">
      <c r="A86" s="40"/>
      <c r="B86" s="41"/>
      <c r="C86" s="206" t="s">
        <v>77</v>
      </c>
      <c r="D86" s="206" t="s">
        <v>153</v>
      </c>
      <c r="E86" s="207" t="s">
        <v>1694</v>
      </c>
      <c r="F86" s="208" t="s">
        <v>1695</v>
      </c>
      <c r="G86" s="209" t="s">
        <v>375</v>
      </c>
      <c r="H86" s="210">
        <v>965.25</v>
      </c>
      <c r="I86" s="211"/>
      <c r="J86" s="212">
        <f>ROUND(I86*H86,2)</f>
        <v>0</v>
      </c>
      <c r="K86" s="208" t="s">
        <v>157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158</v>
      </c>
      <c r="AT86" s="217" t="s">
        <v>153</v>
      </c>
      <c r="AU86" s="217" t="s">
        <v>79</v>
      </c>
      <c r="AY86" s="19" t="s">
        <v>150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158</v>
      </c>
      <c r="BM86" s="217" t="s">
        <v>1696</v>
      </c>
    </row>
    <row r="87" s="2" customFormat="1">
      <c r="A87" s="40"/>
      <c r="B87" s="41"/>
      <c r="C87" s="42"/>
      <c r="D87" s="219" t="s">
        <v>159</v>
      </c>
      <c r="E87" s="42"/>
      <c r="F87" s="220" t="s">
        <v>1697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159</v>
      </c>
      <c r="AU87" s="19" t="s">
        <v>79</v>
      </c>
    </row>
    <row r="88" s="13" customFormat="1">
      <c r="A88" s="13"/>
      <c r="B88" s="242"/>
      <c r="C88" s="243"/>
      <c r="D88" s="244" t="s">
        <v>593</v>
      </c>
      <c r="E88" s="245" t="s">
        <v>19</v>
      </c>
      <c r="F88" s="246" t="s">
        <v>1698</v>
      </c>
      <c r="G88" s="243"/>
      <c r="H88" s="247">
        <v>965.25</v>
      </c>
      <c r="I88" s="248"/>
      <c r="J88" s="243"/>
      <c r="K88" s="243"/>
      <c r="L88" s="249"/>
      <c r="M88" s="250"/>
      <c r="N88" s="251"/>
      <c r="O88" s="251"/>
      <c r="P88" s="251"/>
      <c r="Q88" s="251"/>
      <c r="R88" s="251"/>
      <c r="S88" s="251"/>
      <c r="T88" s="252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53" t="s">
        <v>593</v>
      </c>
      <c r="AU88" s="253" t="s">
        <v>79</v>
      </c>
      <c r="AV88" s="13" t="s">
        <v>79</v>
      </c>
      <c r="AW88" s="13" t="s">
        <v>31</v>
      </c>
      <c r="AX88" s="13" t="s">
        <v>69</v>
      </c>
      <c r="AY88" s="253" t="s">
        <v>150</v>
      </c>
    </row>
    <row r="89" s="14" customFormat="1">
      <c r="A89" s="14"/>
      <c r="B89" s="254"/>
      <c r="C89" s="255"/>
      <c r="D89" s="244" t="s">
        <v>593</v>
      </c>
      <c r="E89" s="256" t="s">
        <v>19</v>
      </c>
      <c r="F89" s="257" t="s">
        <v>595</v>
      </c>
      <c r="G89" s="255"/>
      <c r="H89" s="258">
        <v>965.25</v>
      </c>
      <c r="I89" s="259"/>
      <c r="J89" s="255"/>
      <c r="K89" s="255"/>
      <c r="L89" s="260"/>
      <c r="M89" s="261"/>
      <c r="N89" s="262"/>
      <c r="O89" s="262"/>
      <c r="P89" s="262"/>
      <c r="Q89" s="262"/>
      <c r="R89" s="262"/>
      <c r="S89" s="262"/>
      <c r="T89" s="263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64" t="s">
        <v>593</v>
      </c>
      <c r="AU89" s="264" t="s">
        <v>79</v>
      </c>
      <c r="AV89" s="14" t="s">
        <v>158</v>
      </c>
      <c r="AW89" s="14" t="s">
        <v>31</v>
      </c>
      <c r="AX89" s="14" t="s">
        <v>77</v>
      </c>
      <c r="AY89" s="264" t="s">
        <v>150</v>
      </c>
    </row>
    <row r="90" s="2" customFormat="1" ht="62.7" customHeight="1">
      <c r="A90" s="40"/>
      <c r="B90" s="41"/>
      <c r="C90" s="206" t="s">
        <v>79</v>
      </c>
      <c r="D90" s="206" t="s">
        <v>153</v>
      </c>
      <c r="E90" s="207" t="s">
        <v>714</v>
      </c>
      <c r="F90" s="208" t="s">
        <v>715</v>
      </c>
      <c r="G90" s="209" t="s">
        <v>375</v>
      </c>
      <c r="H90" s="210">
        <v>22.399999999999999</v>
      </c>
      <c r="I90" s="211"/>
      <c r="J90" s="212">
        <f>ROUND(I90*H90,2)</f>
        <v>0</v>
      </c>
      <c r="K90" s="208" t="s">
        <v>157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158</v>
      </c>
      <c r="AT90" s="217" t="s">
        <v>153</v>
      </c>
      <c r="AU90" s="217" t="s">
        <v>79</v>
      </c>
      <c r="AY90" s="19" t="s">
        <v>150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158</v>
      </c>
      <c r="BM90" s="217" t="s">
        <v>193</v>
      </c>
    </row>
    <row r="91" s="2" customFormat="1">
      <c r="A91" s="40"/>
      <c r="B91" s="41"/>
      <c r="C91" s="42"/>
      <c r="D91" s="219" t="s">
        <v>159</v>
      </c>
      <c r="E91" s="42"/>
      <c r="F91" s="220" t="s">
        <v>716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159</v>
      </c>
      <c r="AU91" s="19" t="s">
        <v>79</v>
      </c>
    </row>
    <row r="92" s="2" customFormat="1" ht="62.7" customHeight="1">
      <c r="A92" s="40"/>
      <c r="B92" s="41"/>
      <c r="C92" s="206" t="s">
        <v>164</v>
      </c>
      <c r="D92" s="206" t="s">
        <v>153</v>
      </c>
      <c r="E92" s="207" t="s">
        <v>1699</v>
      </c>
      <c r="F92" s="208" t="s">
        <v>1700</v>
      </c>
      <c r="G92" s="209" t="s">
        <v>375</v>
      </c>
      <c r="H92" s="210">
        <v>965.25</v>
      </c>
      <c r="I92" s="211"/>
      <c r="J92" s="212">
        <f>ROUND(I92*H92,2)</f>
        <v>0</v>
      </c>
      <c r="K92" s="208" t="s">
        <v>157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158</v>
      </c>
      <c r="AT92" s="217" t="s">
        <v>153</v>
      </c>
      <c r="AU92" s="217" t="s">
        <v>79</v>
      </c>
      <c r="AY92" s="19" t="s">
        <v>150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158</v>
      </c>
      <c r="BM92" s="217" t="s">
        <v>1701</v>
      </c>
    </row>
    <row r="93" s="2" customFormat="1">
      <c r="A93" s="40"/>
      <c r="B93" s="41"/>
      <c r="C93" s="42"/>
      <c r="D93" s="219" t="s">
        <v>159</v>
      </c>
      <c r="E93" s="42"/>
      <c r="F93" s="220" t="s">
        <v>1702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159</v>
      </c>
      <c r="AU93" s="19" t="s">
        <v>79</v>
      </c>
    </row>
    <row r="94" s="2" customFormat="1" ht="44.25" customHeight="1">
      <c r="A94" s="40"/>
      <c r="B94" s="41"/>
      <c r="C94" s="206" t="s">
        <v>158</v>
      </c>
      <c r="D94" s="206" t="s">
        <v>153</v>
      </c>
      <c r="E94" s="207" t="s">
        <v>717</v>
      </c>
      <c r="F94" s="208" t="s">
        <v>718</v>
      </c>
      <c r="G94" s="209" t="s">
        <v>375</v>
      </c>
      <c r="H94" s="210">
        <v>22.399999999999999</v>
      </c>
      <c r="I94" s="211"/>
      <c r="J94" s="212">
        <f>ROUND(I94*H94,2)</f>
        <v>0</v>
      </c>
      <c r="K94" s="208" t="s">
        <v>157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158</v>
      </c>
      <c r="AT94" s="217" t="s">
        <v>153</v>
      </c>
      <c r="AU94" s="217" t="s">
        <v>79</v>
      </c>
      <c r="AY94" s="19" t="s">
        <v>150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158</v>
      </c>
      <c r="BM94" s="217" t="s">
        <v>187</v>
      </c>
    </row>
    <row r="95" s="2" customFormat="1">
      <c r="A95" s="40"/>
      <c r="B95" s="41"/>
      <c r="C95" s="42"/>
      <c r="D95" s="219" t="s">
        <v>159</v>
      </c>
      <c r="E95" s="42"/>
      <c r="F95" s="220" t="s">
        <v>719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159</v>
      </c>
      <c r="AU95" s="19" t="s">
        <v>79</v>
      </c>
    </row>
    <row r="96" s="2" customFormat="1" ht="44.25" customHeight="1">
      <c r="A96" s="40"/>
      <c r="B96" s="41"/>
      <c r="C96" s="206" t="s">
        <v>149</v>
      </c>
      <c r="D96" s="206" t="s">
        <v>153</v>
      </c>
      <c r="E96" s="207" t="s">
        <v>725</v>
      </c>
      <c r="F96" s="208" t="s">
        <v>726</v>
      </c>
      <c r="G96" s="209" t="s">
        <v>258</v>
      </c>
      <c r="H96" s="210">
        <v>1737.4500000000001</v>
      </c>
      <c r="I96" s="211"/>
      <c r="J96" s="212">
        <f>ROUND(I96*H96,2)</f>
        <v>0</v>
      </c>
      <c r="K96" s="208" t="s">
        <v>157</v>
      </c>
      <c r="L96" s="46"/>
      <c r="M96" s="213" t="s">
        <v>19</v>
      </c>
      <c r="N96" s="214" t="s">
        <v>40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158</v>
      </c>
      <c r="AT96" s="217" t="s">
        <v>153</v>
      </c>
      <c r="AU96" s="217" t="s">
        <v>79</v>
      </c>
      <c r="AY96" s="19" t="s">
        <v>150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158</v>
      </c>
      <c r="BM96" s="217" t="s">
        <v>1703</v>
      </c>
    </row>
    <row r="97" s="2" customFormat="1">
      <c r="A97" s="40"/>
      <c r="B97" s="41"/>
      <c r="C97" s="42"/>
      <c r="D97" s="219" t="s">
        <v>159</v>
      </c>
      <c r="E97" s="42"/>
      <c r="F97" s="220" t="s">
        <v>727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159</v>
      </c>
      <c r="AU97" s="19" t="s">
        <v>79</v>
      </c>
    </row>
    <row r="98" s="13" customFormat="1">
      <c r="A98" s="13"/>
      <c r="B98" s="242"/>
      <c r="C98" s="243"/>
      <c r="D98" s="244" t="s">
        <v>593</v>
      </c>
      <c r="E98" s="243"/>
      <c r="F98" s="246" t="s">
        <v>1704</v>
      </c>
      <c r="G98" s="243"/>
      <c r="H98" s="247">
        <v>1737.4500000000001</v>
      </c>
      <c r="I98" s="248"/>
      <c r="J98" s="243"/>
      <c r="K98" s="243"/>
      <c r="L98" s="249"/>
      <c r="M98" s="250"/>
      <c r="N98" s="251"/>
      <c r="O98" s="251"/>
      <c r="P98" s="251"/>
      <c r="Q98" s="251"/>
      <c r="R98" s="251"/>
      <c r="S98" s="251"/>
      <c r="T98" s="25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53" t="s">
        <v>593</v>
      </c>
      <c r="AU98" s="253" t="s">
        <v>79</v>
      </c>
      <c r="AV98" s="13" t="s">
        <v>79</v>
      </c>
      <c r="AW98" s="13" t="s">
        <v>4</v>
      </c>
      <c r="AX98" s="13" t="s">
        <v>77</v>
      </c>
      <c r="AY98" s="253" t="s">
        <v>150</v>
      </c>
    </row>
    <row r="99" s="2" customFormat="1" ht="37.8" customHeight="1">
      <c r="A99" s="40"/>
      <c r="B99" s="41"/>
      <c r="C99" s="206" t="s">
        <v>167</v>
      </c>
      <c r="D99" s="206" t="s">
        <v>153</v>
      </c>
      <c r="E99" s="207" t="s">
        <v>730</v>
      </c>
      <c r="F99" s="208" t="s">
        <v>731</v>
      </c>
      <c r="G99" s="209" t="s">
        <v>375</v>
      </c>
      <c r="H99" s="210">
        <v>965.25</v>
      </c>
      <c r="I99" s="211"/>
      <c r="J99" s="212">
        <f>ROUND(I99*H99,2)</f>
        <v>0</v>
      </c>
      <c r="K99" s="208" t="s">
        <v>157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158</v>
      </c>
      <c r="AT99" s="217" t="s">
        <v>153</v>
      </c>
      <c r="AU99" s="217" t="s">
        <v>79</v>
      </c>
      <c r="AY99" s="19" t="s">
        <v>150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158</v>
      </c>
      <c r="BM99" s="217" t="s">
        <v>1705</v>
      </c>
    </row>
    <row r="100" s="2" customFormat="1">
      <c r="A100" s="40"/>
      <c r="B100" s="41"/>
      <c r="C100" s="42"/>
      <c r="D100" s="219" t="s">
        <v>159</v>
      </c>
      <c r="E100" s="42"/>
      <c r="F100" s="220" t="s">
        <v>732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159</v>
      </c>
      <c r="AU100" s="19" t="s">
        <v>79</v>
      </c>
    </row>
    <row r="101" s="2" customFormat="1" ht="44.25" customHeight="1">
      <c r="A101" s="40"/>
      <c r="B101" s="41"/>
      <c r="C101" s="206" t="s">
        <v>180</v>
      </c>
      <c r="D101" s="206" t="s">
        <v>153</v>
      </c>
      <c r="E101" s="207" t="s">
        <v>738</v>
      </c>
      <c r="F101" s="208" t="s">
        <v>739</v>
      </c>
      <c r="G101" s="209" t="s">
        <v>375</v>
      </c>
      <c r="H101" s="210">
        <v>807.75</v>
      </c>
      <c r="I101" s="211"/>
      <c r="J101" s="212">
        <f>ROUND(I101*H101,2)</f>
        <v>0</v>
      </c>
      <c r="K101" s="208" t="s">
        <v>157</v>
      </c>
      <c r="L101" s="46"/>
      <c r="M101" s="213" t="s">
        <v>19</v>
      </c>
      <c r="N101" s="214" t="s">
        <v>40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158</v>
      </c>
      <c r="AT101" s="217" t="s">
        <v>153</v>
      </c>
      <c r="AU101" s="217" t="s">
        <v>79</v>
      </c>
      <c r="AY101" s="19" t="s">
        <v>150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77</v>
      </c>
      <c r="BK101" s="218">
        <f>ROUND(I101*H101,2)</f>
        <v>0</v>
      </c>
      <c r="BL101" s="19" t="s">
        <v>158</v>
      </c>
      <c r="BM101" s="217" t="s">
        <v>8</v>
      </c>
    </row>
    <row r="102" s="2" customFormat="1">
      <c r="A102" s="40"/>
      <c r="B102" s="41"/>
      <c r="C102" s="42"/>
      <c r="D102" s="219" t="s">
        <v>159</v>
      </c>
      <c r="E102" s="42"/>
      <c r="F102" s="220" t="s">
        <v>740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159</v>
      </c>
      <c r="AU102" s="19" t="s">
        <v>79</v>
      </c>
    </row>
    <row r="103" s="2" customFormat="1" ht="44.25" customHeight="1">
      <c r="A103" s="40"/>
      <c r="B103" s="41"/>
      <c r="C103" s="206" t="s">
        <v>171</v>
      </c>
      <c r="D103" s="206" t="s">
        <v>153</v>
      </c>
      <c r="E103" s="207" t="s">
        <v>1706</v>
      </c>
      <c r="F103" s="208" t="s">
        <v>1707</v>
      </c>
      <c r="G103" s="209" t="s">
        <v>375</v>
      </c>
      <c r="H103" s="210">
        <v>22.399999999999999</v>
      </c>
      <c r="I103" s="211"/>
      <c r="J103" s="212">
        <f>ROUND(I103*H103,2)</f>
        <v>0</v>
      </c>
      <c r="K103" s="208" t="s">
        <v>157</v>
      </c>
      <c r="L103" s="46"/>
      <c r="M103" s="213" t="s">
        <v>19</v>
      </c>
      <c r="N103" s="214" t="s">
        <v>40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158</v>
      </c>
      <c r="AT103" s="217" t="s">
        <v>153</v>
      </c>
      <c r="AU103" s="217" t="s">
        <v>79</v>
      </c>
      <c r="AY103" s="19" t="s">
        <v>150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158</v>
      </c>
      <c r="BM103" s="217" t="s">
        <v>183</v>
      </c>
    </row>
    <row r="104" s="2" customFormat="1">
      <c r="A104" s="40"/>
      <c r="B104" s="41"/>
      <c r="C104" s="42"/>
      <c r="D104" s="219" t="s">
        <v>159</v>
      </c>
      <c r="E104" s="42"/>
      <c r="F104" s="220" t="s">
        <v>1708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159</v>
      </c>
      <c r="AU104" s="19" t="s">
        <v>79</v>
      </c>
    </row>
    <row r="105" s="2" customFormat="1" ht="33" customHeight="1">
      <c r="A105" s="40"/>
      <c r="B105" s="41"/>
      <c r="C105" s="206" t="s">
        <v>190</v>
      </c>
      <c r="D105" s="206" t="s">
        <v>153</v>
      </c>
      <c r="E105" s="207" t="s">
        <v>1709</v>
      </c>
      <c r="F105" s="208" t="s">
        <v>1710</v>
      </c>
      <c r="G105" s="209" t="s">
        <v>380</v>
      </c>
      <c r="H105" s="210">
        <v>643.5</v>
      </c>
      <c r="I105" s="211"/>
      <c r="J105" s="212">
        <f>ROUND(I105*H105,2)</f>
        <v>0</v>
      </c>
      <c r="K105" s="208" t="s">
        <v>157</v>
      </c>
      <c r="L105" s="46"/>
      <c r="M105" s="213" t="s">
        <v>19</v>
      </c>
      <c r="N105" s="214" t="s">
        <v>40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158</v>
      </c>
      <c r="AT105" s="217" t="s">
        <v>153</v>
      </c>
      <c r="AU105" s="217" t="s">
        <v>79</v>
      </c>
      <c r="AY105" s="19" t="s">
        <v>150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77</v>
      </c>
      <c r="BK105" s="218">
        <f>ROUND(I105*H105,2)</f>
        <v>0</v>
      </c>
      <c r="BL105" s="19" t="s">
        <v>158</v>
      </c>
      <c r="BM105" s="217" t="s">
        <v>175</v>
      </c>
    </row>
    <row r="106" s="2" customFormat="1">
      <c r="A106" s="40"/>
      <c r="B106" s="41"/>
      <c r="C106" s="42"/>
      <c r="D106" s="219" t="s">
        <v>159</v>
      </c>
      <c r="E106" s="42"/>
      <c r="F106" s="220" t="s">
        <v>1711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159</v>
      </c>
      <c r="AU106" s="19" t="s">
        <v>79</v>
      </c>
    </row>
    <row r="107" s="2" customFormat="1" ht="37.8" customHeight="1">
      <c r="A107" s="40"/>
      <c r="B107" s="41"/>
      <c r="C107" s="206" t="s">
        <v>175</v>
      </c>
      <c r="D107" s="206" t="s">
        <v>153</v>
      </c>
      <c r="E107" s="207" t="s">
        <v>1712</v>
      </c>
      <c r="F107" s="208" t="s">
        <v>1713</v>
      </c>
      <c r="G107" s="209" t="s">
        <v>252</v>
      </c>
      <c r="H107" s="210">
        <v>16</v>
      </c>
      <c r="I107" s="211"/>
      <c r="J107" s="212">
        <f>ROUND(I107*H107,2)</f>
        <v>0</v>
      </c>
      <c r="K107" s="208" t="s">
        <v>157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158</v>
      </c>
      <c r="AT107" s="217" t="s">
        <v>153</v>
      </c>
      <c r="AU107" s="217" t="s">
        <v>79</v>
      </c>
      <c r="AY107" s="19" t="s">
        <v>150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158</v>
      </c>
      <c r="BM107" s="217" t="s">
        <v>204</v>
      </c>
    </row>
    <row r="108" s="2" customFormat="1">
      <c r="A108" s="40"/>
      <c r="B108" s="41"/>
      <c r="C108" s="42"/>
      <c r="D108" s="219" t="s">
        <v>159</v>
      </c>
      <c r="E108" s="42"/>
      <c r="F108" s="220" t="s">
        <v>1714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159</v>
      </c>
      <c r="AU108" s="19" t="s">
        <v>79</v>
      </c>
    </row>
    <row r="109" s="2" customFormat="1" ht="24.15" customHeight="1">
      <c r="A109" s="40"/>
      <c r="B109" s="41"/>
      <c r="C109" s="206" t="s">
        <v>201</v>
      </c>
      <c r="D109" s="206" t="s">
        <v>153</v>
      </c>
      <c r="E109" s="207" t="s">
        <v>1715</v>
      </c>
      <c r="F109" s="208" t="s">
        <v>1716</v>
      </c>
      <c r="G109" s="209" t="s">
        <v>252</v>
      </c>
      <c r="H109" s="210">
        <v>16</v>
      </c>
      <c r="I109" s="211"/>
      <c r="J109" s="212">
        <f>ROUND(I109*H109,2)</f>
        <v>0</v>
      </c>
      <c r="K109" s="208" t="s">
        <v>157</v>
      </c>
      <c r="L109" s="46"/>
      <c r="M109" s="213" t="s">
        <v>19</v>
      </c>
      <c r="N109" s="214" t="s">
        <v>40</v>
      </c>
      <c r="O109" s="86"/>
      <c r="P109" s="215">
        <f>O109*H109</f>
        <v>0</v>
      </c>
      <c r="Q109" s="215">
        <v>6.0000000000000002E-05</v>
      </c>
      <c r="R109" s="215">
        <f>Q109*H109</f>
        <v>0.00096000000000000002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158</v>
      </c>
      <c r="AT109" s="217" t="s">
        <v>153</v>
      </c>
      <c r="AU109" s="217" t="s">
        <v>79</v>
      </c>
      <c r="AY109" s="19" t="s">
        <v>150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158</v>
      </c>
      <c r="BM109" s="217" t="s">
        <v>215</v>
      </c>
    </row>
    <row r="110" s="2" customFormat="1">
      <c r="A110" s="40"/>
      <c r="B110" s="41"/>
      <c r="C110" s="42"/>
      <c r="D110" s="219" t="s">
        <v>159</v>
      </c>
      <c r="E110" s="42"/>
      <c r="F110" s="220" t="s">
        <v>1717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159</v>
      </c>
      <c r="AU110" s="19" t="s">
        <v>79</v>
      </c>
    </row>
    <row r="111" s="2" customFormat="1" ht="24.15" customHeight="1">
      <c r="A111" s="40"/>
      <c r="B111" s="41"/>
      <c r="C111" s="206" t="s">
        <v>8</v>
      </c>
      <c r="D111" s="206" t="s">
        <v>153</v>
      </c>
      <c r="E111" s="207" t="s">
        <v>1718</v>
      </c>
      <c r="F111" s="208" t="s">
        <v>1719</v>
      </c>
      <c r="G111" s="209" t="s">
        <v>380</v>
      </c>
      <c r="H111" s="210">
        <v>10.24</v>
      </c>
      <c r="I111" s="211"/>
      <c r="J111" s="212">
        <f>ROUND(I111*H111,2)</f>
        <v>0</v>
      </c>
      <c r="K111" s="208" t="s">
        <v>157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158</v>
      </c>
      <c r="AT111" s="217" t="s">
        <v>153</v>
      </c>
      <c r="AU111" s="217" t="s">
        <v>79</v>
      </c>
      <c r="AY111" s="19" t="s">
        <v>150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158</v>
      </c>
      <c r="BM111" s="217" t="s">
        <v>219</v>
      </c>
    </row>
    <row r="112" s="2" customFormat="1">
      <c r="A112" s="40"/>
      <c r="B112" s="41"/>
      <c r="C112" s="42"/>
      <c r="D112" s="219" t="s">
        <v>159</v>
      </c>
      <c r="E112" s="42"/>
      <c r="F112" s="220" t="s">
        <v>1720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159</v>
      </c>
      <c r="AU112" s="19" t="s">
        <v>79</v>
      </c>
    </row>
    <row r="113" s="2" customFormat="1" ht="24.15" customHeight="1">
      <c r="A113" s="40"/>
      <c r="B113" s="41"/>
      <c r="C113" s="206" t="s">
        <v>212</v>
      </c>
      <c r="D113" s="206" t="s">
        <v>153</v>
      </c>
      <c r="E113" s="207" t="s">
        <v>1721</v>
      </c>
      <c r="F113" s="208" t="s">
        <v>1722</v>
      </c>
      <c r="G113" s="209" t="s">
        <v>258</v>
      </c>
      <c r="H113" s="210">
        <v>0.14399999999999999</v>
      </c>
      <c r="I113" s="211"/>
      <c r="J113" s="212">
        <f>ROUND(I113*H113,2)</f>
        <v>0</v>
      </c>
      <c r="K113" s="208" t="s">
        <v>157</v>
      </c>
      <c r="L113" s="46"/>
      <c r="M113" s="213" t="s">
        <v>19</v>
      </c>
      <c r="N113" s="214" t="s">
        <v>40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158</v>
      </c>
      <c r="AT113" s="217" t="s">
        <v>153</v>
      </c>
      <c r="AU113" s="217" t="s">
        <v>79</v>
      </c>
      <c r="AY113" s="19" t="s">
        <v>150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77</v>
      </c>
      <c r="BK113" s="218">
        <f>ROUND(I113*H113,2)</f>
        <v>0</v>
      </c>
      <c r="BL113" s="19" t="s">
        <v>158</v>
      </c>
      <c r="BM113" s="217" t="s">
        <v>230</v>
      </c>
    </row>
    <row r="114" s="2" customFormat="1">
      <c r="A114" s="40"/>
      <c r="B114" s="41"/>
      <c r="C114" s="42"/>
      <c r="D114" s="219" t="s">
        <v>159</v>
      </c>
      <c r="E114" s="42"/>
      <c r="F114" s="220" t="s">
        <v>1723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159</v>
      </c>
      <c r="AU114" s="19" t="s">
        <v>79</v>
      </c>
    </row>
    <row r="115" s="2" customFormat="1" ht="37.8" customHeight="1">
      <c r="A115" s="40"/>
      <c r="B115" s="41"/>
      <c r="C115" s="206" t="s">
        <v>183</v>
      </c>
      <c r="D115" s="206" t="s">
        <v>153</v>
      </c>
      <c r="E115" s="207" t="s">
        <v>1724</v>
      </c>
      <c r="F115" s="208" t="s">
        <v>1725</v>
      </c>
      <c r="G115" s="209" t="s">
        <v>258</v>
      </c>
      <c r="H115" s="210">
        <v>0.001</v>
      </c>
      <c r="I115" s="211"/>
      <c r="J115" s="212">
        <f>ROUND(I115*H115,2)</f>
        <v>0</v>
      </c>
      <c r="K115" s="208" t="s">
        <v>157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158</v>
      </c>
      <c r="AT115" s="217" t="s">
        <v>153</v>
      </c>
      <c r="AU115" s="217" t="s">
        <v>79</v>
      </c>
      <c r="AY115" s="19" t="s">
        <v>150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158</v>
      </c>
      <c r="BM115" s="217" t="s">
        <v>224</v>
      </c>
    </row>
    <row r="116" s="2" customFormat="1">
      <c r="A116" s="40"/>
      <c r="B116" s="41"/>
      <c r="C116" s="42"/>
      <c r="D116" s="219" t="s">
        <v>159</v>
      </c>
      <c r="E116" s="42"/>
      <c r="F116" s="220" t="s">
        <v>1726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159</v>
      </c>
      <c r="AU116" s="19" t="s">
        <v>79</v>
      </c>
    </row>
    <row r="117" s="2" customFormat="1" ht="21.75" customHeight="1">
      <c r="A117" s="40"/>
      <c r="B117" s="41"/>
      <c r="C117" s="206" t="s">
        <v>221</v>
      </c>
      <c r="D117" s="206" t="s">
        <v>153</v>
      </c>
      <c r="E117" s="207" t="s">
        <v>768</v>
      </c>
      <c r="F117" s="208" t="s">
        <v>769</v>
      </c>
      <c r="G117" s="209" t="s">
        <v>375</v>
      </c>
      <c r="H117" s="210">
        <v>16.087</v>
      </c>
      <c r="I117" s="211"/>
      <c r="J117" s="212">
        <f>ROUND(I117*H117,2)</f>
        <v>0</v>
      </c>
      <c r="K117" s="208" t="s">
        <v>157</v>
      </c>
      <c r="L117" s="46"/>
      <c r="M117" s="213" t="s">
        <v>19</v>
      </c>
      <c r="N117" s="214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158</v>
      </c>
      <c r="AT117" s="217" t="s">
        <v>153</v>
      </c>
      <c r="AU117" s="217" t="s">
        <v>79</v>
      </c>
      <c r="AY117" s="19" t="s">
        <v>150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158</v>
      </c>
      <c r="BM117" s="217" t="s">
        <v>307</v>
      </c>
    </row>
    <row r="118" s="2" customFormat="1">
      <c r="A118" s="40"/>
      <c r="B118" s="41"/>
      <c r="C118" s="42"/>
      <c r="D118" s="219" t="s">
        <v>159</v>
      </c>
      <c r="E118" s="42"/>
      <c r="F118" s="220" t="s">
        <v>770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159</v>
      </c>
      <c r="AU118" s="19" t="s">
        <v>79</v>
      </c>
    </row>
    <row r="119" s="2" customFormat="1" ht="21.75" customHeight="1">
      <c r="A119" s="40"/>
      <c r="B119" s="41"/>
      <c r="C119" s="206" t="s">
        <v>187</v>
      </c>
      <c r="D119" s="206" t="s">
        <v>153</v>
      </c>
      <c r="E119" s="207" t="s">
        <v>771</v>
      </c>
      <c r="F119" s="208" t="s">
        <v>772</v>
      </c>
      <c r="G119" s="209" t="s">
        <v>375</v>
      </c>
      <c r="H119" s="210">
        <v>17.687000000000001</v>
      </c>
      <c r="I119" s="211"/>
      <c r="J119" s="212">
        <f>ROUND(I119*H119,2)</f>
        <v>0</v>
      </c>
      <c r="K119" s="208" t="s">
        <v>157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158</v>
      </c>
      <c r="AT119" s="217" t="s">
        <v>153</v>
      </c>
      <c r="AU119" s="217" t="s">
        <v>79</v>
      </c>
      <c r="AY119" s="19" t="s">
        <v>150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158</v>
      </c>
      <c r="BM119" s="217" t="s">
        <v>311</v>
      </c>
    </row>
    <row r="120" s="2" customFormat="1">
      <c r="A120" s="40"/>
      <c r="B120" s="41"/>
      <c r="C120" s="42"/>
      <c r="D120" s="219" t="s">
        <v>159</v>
      </c>
      <c r="E120" s="42"/>
      <c r="F120" s="220" t="s">
        <v>773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159</v>
      </c>
      <c r="AU120" s="19" t="s">
        <v>79</v>
      </c>
    </row>
    <row r="121" s="2" customFormat="1" ht="24.15" customHeight="1">
      <c r="A121" s="40"/>
      <c r="B121" s="41"/>
      <c r="C121" s="206" t="s">
        <v>304</v>
      </c>
      <c r="D121" s="206" t="s">
        <v>153</v>
      </c>
      <c r="E121" s="207" t="s">
        <v>774</v>
      </c>
      <c r="F121" s="208" t="s">
        <v>775</v>
      </c>
      <c r="G121" s="209" t="s">
        <v>375</v>
      </c>
      <c r="H121" s="210">
        <v>88.435000000000002</v>
      </c>
      <c r="I121" s="211"/>
      <c r="J121" s="212">
        <f>ROUND(I121*H121,2)</f>
        <v>0</v>
      </c>
      <c r="K121" s="208" t="s">
        <v>157</v>
      </c>
      <c r="L121" s="46"/>
      <c r="M121" s="213" t="s">
        <v>19</v>
      </c>
      <c r="N121" s="214" t="s">
        <v>40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158</v>
      </c>
      <c r="AT121" s="217" t="s">
        <v>153</v>
      </c>
      <c r="AU121" s="217" t="s">
        <v>79</v>
      </c>
      <c r="AY121" s="19" t="s">
        <v>150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158</v>
      </c>
      <c r="BM121" s="217" t="s">
        <v>1727</v>
      </c>
    </row>
    <row r="122" s="2" customFormat="1">
      <c r="A122" s="40"/>
      <c r="B122" s="41"/>
      <c r="C122" s="42"/>
      <c r="D122" s="219" t="s">
        <v>159</v>
      </c>
      <c r="E122" s="42"/>
      <c r="F122" s="220" t="s">
        <v>776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159</v>
      </c>
      <c r="AU122" s="19" t="s">
        <v>79</v>
      </c>
    </row>
    <row r="123" s="13" customFormat="1">
      <c r="A123" s="13"/>
      <c r="B123" s="242"/>
      <c r="C123" s="243"/>
      <c r="D123" s="244" t="s">
        <v>593</v>
      </c>
      <c r="E123" s="243"/>
      <c r="F123" s="246" t="s">
        <v>1728</v>
      </c>
      <c r="G123" s="243"/>
      <c r="H123" s="247">
        <v>88.435000000000002</v>
      </c>
      <c r="I123" s="248"/>
      <c r="J123" s="243"/>
      <c r="K123" s="243"/>
      <c r="L123" s="249"/>
      <c r="M123" s="250"/>
      <c r="N123" s="251"/>
      <c r="O123" s="251"/>
      <c r="P123" s="251"/>
      <c r="Q123" s="251"/>
      <c r="R123" s="251"/>
      <c r="S123" s="251"/>
      <c r="T123" s="25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3" t="s">
        <v>593</v>
      </c>
      <c r="AU123" s="253" t="s">
        <v>79</v>
      </c>
      <c r="AV123" s="13" t="s">
        <v>79</v>
      </c>
      <c r="AW123" s="13" t="s">
        <v>4</v>
      </c>
      <c r="AX123" s="13" t="s">
        <v>77</v>
      </c>
      <c r="AY123" s="253" t="s">
        <v>150</v>
      </c>
    </row>
    <row r="124" s="2" customFormat="1" ht="16.5" customHeight="1">
      <c r="A124" s="40"/>
      <c r="B124" s="41"/>
      <c r="C124" s="206" t="s">
        <v>193</v>
      </c>
      <c r="D124" s="206" t="s">
        <v>153</v>
      </c>
      <c r="E124" s="207" t="s">
        <v>1729</v>
      </c>
      <c r="F124" s="208" t="s">
        <v>1730</v>
      </c>
      <c r="G124" s="209" t="s">
        <v>380</v>
      </c>
      <c r="H124" s="210">
        <v>8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158</v>
      </c>
      <c r="AT124" s="217" t="s">
        <v>153</v>
      </c>
      <c r="AU124" s="217" t="s">
        <v>79</v>
      </c>
      <c r="AY124" s="19" t="s">
        <v>150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158</v>
      </c>
      <c r="BM124" s="217" t="s">
        <v>208</v>
      </c>
    </row>
    <row r="125" s="2" customFormat="1" ht="24.15" customHeight="1">
      <c r="A125" s="40"/>
      <c r="B125" s="41"/>
      <c r="C125" s="206" t="s">
        <v>312</v>
      </c>
      <c r="D125" s="206" t="s">
        <v>153</v>
      </c>
      <c r="E125" s="207" t="s">
        <v>1731</v>
      </c>
      <c r="F125" s="208" t="s">
        <v>1732</v>
      </c>
      <c r="G125" s="209" t="s">
        <v>252</v>
      </c>
      <c r="H125" s="210">
        <v>16</v>
      </c>
      <c r="I125" s="211"/>
      <c r="J125" s="212">
        <f>ROUND(I125*H125,2)</f>
        <v>0</v>
      </c>
      <c r="K125" s="208" t="s">
        <v>19</v>
      </c>
      <c r="L125" s="46"/>
      <c r="M125" s="213" t="s">
        <v>19</v>
      </c>
      <c r="N125" s="214" t="s">
        <v>40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158</v>
      </c>
      <c r="AT125" s="217" t="s">
        <v>153</v>
      </c>
      <c r="AU125" s="217" t="s">
        <v>79</v>
      </c>
      <c r="AY125" s="19" t="s">
        <v>150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77</v>
      </c>
      <c r="BK125" s="218">
        <f>ROUND(I125*H125,2)</f>
        <v>0</v>
      </c>
      <c r="BL125" s="19" t="s">
        <v>158</v>
      </c>
      <c r="BM125" s="217" t="s">
        <v>315</v>
      </c>
    </row>
    <row r="126" s="2" customFormat="1" ht="16.5" customHeight="1">
      <c r="A126" s="40"/>
      <c r="B126" s="41"/>
      <c r="C126" s="206" t="s">
        <v>199</v>
      </c>
      <c r="D126" s="206" t="s">
        <v>153</v>
      </c>
      <c r="E126" s="207" t="s">
        <v>1733</v>
      </c>
      <c r="F126" s="208" t="s">
        <v>1734</v>
      </c>
      <c r="G126" s="209" t="s">
        <v>375</v>
      </c>
      <c r="H126" s="210">
        <v>7.3200000000000003</v>
      </c>
      <c r="I126" s="211"/>
      <c r="J126" s="212">
        <f>ROUND(I126*H126,2)</f>
        <v>0</v>
      </c>
      <c r="K126" s="208" t="s">
        <v>19</v>
      </c>
      <c r="L126" s="46"/>
      <c r="M126" s="213" t="s">
        <v>19</v>
      </c>
      <c r="N126" s="214" t="s">
        <v>40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158</v>
      </c>
      <c r="AT126" s="217" t="s">
        <v>153</v>
      </c>
      <c r="AU126" s="217" t="s">
        <v>79</v>
      </c>
      <c r="AY126" s="19" t="s">
        <v>150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77</v>
      </c>
      <c r="BK126" s="218">
        <f>ROUND(I126*H126,2)</f>
        <v>0</v>
      </c>
      <c r="BL126" s="19" t="s">
        <v>158</v>
      </c>
      <c r="BM126" s="217" t="s">
        <v>320</v>
      </c>
    </row>
    <row r="127" s="2" customFormat="1" ht="16.5" customHeight="1">
      <c r="A127" s="40"/>
      <c r="B127" s="41"/>
      <c r="C127" s="206" t="s">
        <v>7</v>
      </c>
      <c r="D127" s="206" t="s">
        <v>153</v>
      </c>
      <c r="E127" s="207" t="s">
        <v>1735</v>
      </c>
      <c r="F127" s="208" t="s">
        <v>1736</v>
      </c>
      <c r="G127" s="209" t="s">
        <v>310</v>
      </c>
      <c r="H127" s="210">
        <v>32</v>
      </c>
      <c r="I127" s="211"/>
      <c r="J127" s="212">
        <f>ROUND(I127*H127,2)</f>
        <v>0</v>
      </c>
      <c r="K127" s="208" t="s">
        <v>19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158</v>
      </c>
      <c r="AT127" s="217" t="s">
        <v>153</v>
      </c>
      <c r="AU127" s="217" t="s">
        <v>79</v>
      </c>
      <c r="AY127" s="19" t="s">
        <v>150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158</v>
      </c>
      <c r="BM127" s="217" t="s">
        <v>323</v>
      </c>
    </row>
    <row r="128" s="2" customFormat="1" ht="16.5" customHeight="1">
      <c r="A128" s="40"/>
      <c r="B128" s="41"/>
      <c r="C128" s="206" t="s">
        <v>204</v>
      </c>
      <c r="D128" s="206" t="s">
        <v>153</v>
      </c>
      <c r="E128" s="207" t="s">
        <v>1737</v>
      </c>
      <c r="F128" s="208" t="s">
        <v>1738</v>
      </c>
      <c r="G128" s="209" t="s">
        <v>252</v>
      </c>
      <c r="H128" s="210">
        <v>48</v>
      </c>
      <c r="I128" s="211"/>
      <c r="J128" s="212">
        <f>ROUND(I128*H128,2)</f>
        <v>0</v>
      </c>
      <c r="K128" s="208" t="s">
        <v>19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158</v>
      </c>
      <c r="AT128" s="217" t="s">
        <v>153</v>
      </c>
      <c r="AU128" s="217" t="s">
        <v>79</v>
      </c>
      <c r="AY128" s="19" t="s">
        <v>150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158</v>
      </c>
      <c r="BM128" s="217" t="s">
        <v>328</v>
      </c>
    </row>
    <row r="129" s="2" customFormat="1" ht="16.5" customHeight="1">
      <c r="A129" s="40"/>
      <c r="B129" s="41"/>
      <c r="C129" s="206" t="s">
        <v>330</v>
      </c>
      <c r="D129" s="206" t="s">
        <v>153</v>
      </c>
      <c r="E129" s="207" t="s">
        <v>1739</v>
      </c>
      <c r="F129" s="208" t="s">
        <v>1740</v>
      </c>
      <c r="G129" s="209" t="s">
        <v>375</v>
      </c>
      <c r="H129" s="210">
        <v>22.399999999999999</v>
      </c>
      <c r="I129" s="211"/>
      <c r="J129" s="212">
        <f>ROUND(I129*H129,2)</f>
        <v>0</v>
      </c>
      <c r="K129" s="208" t="s">
        <v>19</v>
      </c>
      <c r="L129" s="46"/>
      <c r="M129" s="213" t="s">
        <v>19</v>
      </c>
      <c r="N129" s="214" t="s">
        <v>40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158</v>
      </c>
      <c r="AT129" s="217" t="s">
        <v>153</v>
      </c>
      <c r="AU129" s="217" t="s">
        <v>79</v>
      </c>
      <c r="AY129" s="19" t="s">
        <v>150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158</v>
      </c>
      <c r="BM129" s="217" t="s">
        <v>333</v>
      </c>
    </row>
    <row r="130" s="2" customFormat="1" ht="16.5" customHeight="1">
      <c r="A130" s="40"/>
      <c r="B130" s="41"/>
      <c r="C130" s="206" t="s">
        <v>208</v>
      </c>
      <c r="D130" s="206" t="s">
        <v>153</v>
      </c>
      <c r="E130" s="207" t="s">
        <v>1741</v>
      </c>
      <c r="F130" s="208" t="s">
        <v>1742</v>
      </c>
      <c r="G130" s="209" t="s">
        <v>319</v>
      </c>
      <c r="H130" s="210">
        <v>144</v>
      </c>
      <c r="I130" s="211"/>
      <c r="J130" s="212">
        <f>ROUND(I130*H130,2)</f>
        <v>0</v>
      </c>
      <c r="K130" s="208" t="s">
        <v>19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158</v>
      </c>
      <c r="AT130" s="217" t="s">
        <v>153</v>
      </c>
      <c r="AU130" s="217" t="s">
        <v>79</v>
      </c>
      <c r="AY130" s="19" t="s">
        <v>150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158</v>
      </c>
      <c r="BM130" s="217" t="s">
        <v>337</v>
      </c>
    </row>
    <row r="131" s="2" customFormat="1" ht="16.5" customHeight="1">
      <c r="A131" s="40"/>
      <c r="B131" s="41"/>
      <c r="C131" s="206" t="s">
        <v>338</v>
      </c>
      <c r="D131" s="206" t="s">
        <v>153</v>
      </c>
      <c r="E131" s="207" t="s">
        <v>1743</v>
      </c>
      <c r="F131" s="208" t="s">
        <v>1744</v>
      </c>
      <c r="G131" s="209" t="s">
        <v>252</v>
      </c>
      <c r="H131" s="210">
        <v>80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158</v>
      </c>
      <c r="AT131" s="217" t="s">
        <v>153</v>
      </c>
      <c r="AU131" s="217" t="s">
        <v>79</v>
      </c>
      <c r="AY131" s="19" t="s">
        <v>150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158</v>
      </c>
      <c r="BM131" s="217" t="s">
        <v>341</v>
      </c>
    </row>
    <row r="132" s="2" customFormat="1" ht="24.15" customHeight="1">
      <c r="A132" s="40"/>
      <c r="B132" s="41"/>
      <c r="C132" s="206" t="s">
        <v>215</v>
      </c>
      <c r="D132" s="206" t="s">
        <v>153</v>
      </c>
      <c r="E132" s="207" t="s">
        <v>1745</v>
      </c>
      <c r="F132" s="208" t="s">
        <v>1746</v>
      </c>
      <c r="G132" s="209" t="s">
        <v>375</v>
      </c>
      <c r="H132" s="210">
        <v>160.87000000000001</v>
      </c>
      <c r="I132" s="211"/>
      <c r="J132" s="212">
        <f>ROUND(I132*H132,2)</f>
        <v>0</v>
      </c>
      <c r="K132" s="208" t="s">
        <v>19</v>
      </c>
      <c r="L132" s="46"/>
      <c r="M132" s="213" t="s">
        <v>19</v>
      </c>
      <c r="N132" s="214" t="s">
        <v>40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158</v>
      </c>
      <c r="AT132" s="217" t="s">
        <v>153</v>
      </c>
      <c r="AU132" s="217" t="s">
        <v>79</v>
      </c>
      <c r="AY132" s="19" t="s">
        <v>150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77</v>
      </c>
      <c r="BK132" s="218">
        <f>ROUND(I132*H132,2)</f>
        <v>0</v>
      </c>
      <c r="BL132" s="19" t="s">
        <v>158</v>
      </c>
      <c r="BM132" s="217" t="s">
        <v>345</v>
      </c>
    </row>
    <row r="133" s="2" customFormat="1" ht="24.15" customHeight="1">
      <c r="A133" s="40"/>
      <c r="B133" s="41"/>
      <c r="C133" s="206" t="s">
        <v>346</v>
      </c>
      <c r="D133" s="206" t="s">
        <v>153</v>
      </c>
      <c r="E133" s="207" t="s">
        <v>1747</v>
      </c>
      <c r="F133" s="208" t="s">
        <v>1748</v>
      </c>
      <c r="G133" s="209" t="s">
        <v>258</v>
      </c>
      <c r="H133" s="210">
        <v>289.57499999999999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158</v>
      </c>
      <c r="AT133" s="217" t="s">
        <v>153</v>
      </c>
      <c r="AU133" s="217" t="s">
        <v>79</v>
      </c>
      <c r="AY133" s="19" t="s">
        <v>150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158</v>
      </c>
      <c r="BM133" s="217" t="s">
        <v>349</v>
      </c>
    </row>
    <row r="134" s="2" customFormat="1" ht="24.15" customHeight="1">
      <c r="A134" s="40"/>
      <c r="B134" s="41"/>
      <c r="C134" s="206" t="s">
        <v>219</v>
      </c>
      <c r="D134" s="206" t="s">
        <v>153</v>
      </c>
      <c r="E134" s="207" t="s">
        <v>1749</v>
      </c>
      <c r="F134" s="208" t="s">
        <v>1750</v>
      </c>
      <c r="G134" s="209" t="s">
        <v>258</v>
      </c>
      <c r="H134" s="210">
        <v>922.04999999999995</v>
      </c>
      <c r="I134" s="211"/>
      <c r="J134" s="212">
        <f>ROUND(I134*H134,2)</f>
        <v>0</v>
      </c>
      <c r="K134" s="208" t="s">
        <v>19</v>
      </c>
      <c r="L134" s="46"/>
      <c r="M134" s="213" t="s">
        <v>19</v>
      </c>
      <c r="N134" s="214" t="s">
        <v>40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158</v>
      </c>
      <c r="AT134" s="217" t="s">
        <v>153</v>
      </c>
      <c r="AU134" s="217" t="s">
        <v>79</v>
      </c>
      <c r="AY134" s="19" t="s">
        <v>150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77</v>
      </c>
      <c r="BK134" s="218">
        <f>ROUND(I134*H134,2)</f>
        <v>0</v>
      </c>
      <c r="BL134" s="19" t="s">
        <v>158</v>
      </c>
      <c r="BM134" s="217" t="s">
        <v>352</v>
      </c>
    </row>
    <row r="135" s="12" customFormat="1" ht="22.8" customHeight="1">
      <c r="A135" s="12"/>
      <c r="B135" s="190"/>
      <c r="C135" s="191"/>
      <c r="D135" s="192" t="s">
        <v>68</v>
      </c>
      <c r="E135" s="204" t="s">
        <v>1035</v>
      </c>
      <c r="F135" s="204" t="s">
        <v>1036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P136+SUM(P137:P140)</f>
        <v>0</v>
      </c>
      <c r="Q135" s="198"/>
      <c r="R135" s="199">
        <f>R136+SUM(R137:R140)</f>
        <v>0</v>
      </c>
      <c r="S135" s="198"/>
      <c r="T135" s="200">
        <f>T136+SUM(T137:T140)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77</v>
      </c>
      <c r="AT135" s="202" t="s">
        <v>68</v>
      </c>
      <c r="AU135" s="202" t="s">
        <v>77</v>
      </c>
      <c r="AY135" s="201" t="s">
        <v>150</v>
      </c>
      <c r="BK135" s="203">
        <f>BK136+SUM(BK137:BK140)</f>
        <v>0</v>
      </c>
    </row>
    <row r="136" s="2" customFormat="1" ht="44.25" customHeight="1">
      <c r="A136" s="40"/>
      <c r="B136" s="41"/>
      <c r="C136" s="206" t="s">
        <v>355</v>
      </c>
      <c r="D136" s="206" t="s">
        <v>153</v>
      </c>
      <c r="E136" s="207" t="s">
        <v>1037</v>
      </c>
      <c r="F136" s="208" t="s">
        <v>1038</v>
      </c>
      <c r="G136" s="209" t="s">
        <v>258</v>
      </c>
      <c r="H136" s="210">
        <v>1211.625</v>
      </c>
      <c r="I136" s="211"/>
      <c r="J136" s="212">
        <f>ROUND(I136*H136,2)</f>
        <v>0</v>
      </c>
      <c r="K136" s="208" t="s">
        <v>157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158</v>
      </c>
      <c r="AT136" s="217" t="s">
        <v>153</v>
      </c>
      <c r="AU136" s="217" t="s">
        <v>79</v>
      </c>
      <c r="AY136" s="19" t="s">
        <v>150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158</v>
      </c>
      <c r="BM136" s="217" t="s">
        <v>1751</v>
      </c>
    </row>
    <row r="137" s="2" customFormat="1">
      <c r="A137" s="40"/>
      <c r="B137" s="41"/>
      <c r="C137" s="42"/>
      <c r="D137" s="219" t="s">
        <v>159</v>
      </c>
      <c r="E137" s="42"/>
      <c r="F137" s="220" t="s">
        <v>1040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159</v>
      </c>
      <c r="AU137" s="19" t="s">
        <v>79</v>
      </c>
    </row>
    <row r="138" s="2" customFormat="1" ht="24.15" customHeight="1">
      <c r="A138" s="40"/>
      <c r="B138" s="41"/>
      <c r="C138" s="206" t="s">
        <v>224</v>
      </c>
      <c r="D138" s="206" t="s">
        <v>153</v>
      </c>
      <c r="E138" s="207" t="s">
        <v>1752</v>
      </c>
      <c r="F138" s="208" t="s">
        <v>1753</v>
      </c>
      <c r="G138" s="209" t="s">
        <v>258</v>
      </c>
      <c r="H138" s="210">
        <v>68.713999999999999</v>
      </c>
      <c r="I138" s="211"/>
      <c r="J138" s="212">
        <f>ROUND(I138*H138,2)</f>
        <v>0</v>
      </c>
      <c r="K138" s="208" t="s">
        <v>157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158</v>
      </c>
      <c r="AT138" s="217" t="s">
        <v>153</v>
      </c>
      <c r="AU138" s="217" t="s">
        <v>79</v>
      </c>
      <c r="AY138" s="19" t="s">
        <v>150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158</v>
      </c>
      <c r="BM138" s="217" t="s">
        <v>1754</v>
      </c>
    </row>
    <row r="139" s="2" customFormat="1">
      <c r="A139" s="40"/>
      <c r="B139" s="41"/>
      <c r="C139" s="42"/>
      <c r="D139" s="219" t="s">
        <v>159</v>
      </c>
      <c r="E139" s="42"/>
      <c r="F139" s="220" t="s">
        <v>1755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159</v>
      </c>
      <c r="AU139" s="19" t="s">
        <v>79</v>
      </c>
    </row>
    <row r="140" s="12" customFormat="1" ht="20.88" customHeight="1">
      <c r="A140" s="12"/>
      <c r="B140" s="190"/>
      <c r="C140" s="191"/>
      <c r="D140" s="192" t="s">
        <v>68</v>
      </c>
      <c r="E140" s="204" t="s">
        <v>449</v>
      </c>
      <c r="F140" s="204" t="s">
        <v>1756</v>
      </c>
      <c r="G140" s="191"/>
      <c r="H140" s="191"/>
      <c r="I140" s="194"/>
      <c r="J140" s="205">
        <f>BK140</f>
        <v>0</v>
      </c>
      <c r="K140" s="191"/>
      <c r="L140" s="196"/>
      <c r="M140" s="197"/>
      <c r="N140" s="198"/>
      <c r="O140" s="198"/>
      <c r="P140" s="199">
        <f>SUM(P141:P158)</f>
        <v>0</v>
      </c>
      <c r="Q140" s="198"/>
      <c r="R140" s="199">
        <f>SUM(R141:R158)</f>
        <v>0</v>
      </c>
      <c r="S140" s="198"/>
      <c r="T140" s="200">
        <f>SUM(T141:T158)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77</v>
      </c>
      <c r="AT140" s="202" t="s">
        <v>68</v>
      </c>
      <c r="AU140" s="202" t="s">
        <v>79</v>
      </c>
      <c r="AY140" s="201" t="s">
        <v>150</v>
      </c>
      <c r="BK140" s="203">
        <f>SUM(BK141:BK158)</f>
        <v>0</v>
      </c>
    </row>
    <row r="141" s="2" customFormat="1" ht="24.15" customHeight="1">
      <c r="A141" s="40"/>
      <c r="B141" s="41"/>
      <c r="C141" s="206" t="s">
        <v>363</v>
      </c>
      <c r="D141" s="206" t="s">
        <v>153</v>
      </c>
      <c r="E141" s="207" t="s">
        <v>1757</v>
      </c>
      <c r="F141" s="208" t="s">
        <v>1758</v>
      </c>
      <c r="G141" s="209" t="s">
        <v>252</v>
      </c>
      <c r="H141" s="210">
        <v>80</v>
      </c>
      <c r="I141" s="211"/>
      <c r="J141" s="212">
        <f>ROUND(I141*H141,2)</f>
        <v>0</v>
      </c>
      <c r="K141" s="208" t="s">
        <v>157</v>
      </c>
      <c r="L141" s="46"/>
      <c r="M141" s="213" t="s">
        <v>19</v>
      </c>
      <c r="N141" s="214" t="s">
        <v>40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158</v>
      </c>
      <c r="AT141" s="217" t="s">
        <v>153</v>
      </c>
      <c r="AU141" s="217" t="s">
        <v>164</v>
      </c>
      <c r="AY141" s="19" t="s">
        <v>150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158</v>
      </c>
      <c r="BM141" s="217" t="s">
        <v>366</v>
      </c>
    </row>
    <row r="142" s="2" customFormat="1">
      <c r="A142" s="40"/>
      <c r="B142" s="41"/>
      <c r="C142" s="42"/>
      <c r="D142" s="219" t="s">
        <v>159</v>
      </c>
      <c r="E142" s="42"/>
      <c r="F142" s="220" t="s">
        <v>1759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159</v>
      </c>
      <c r="AU142" s="19" t="s">
        <v>164</v>
      </c>
    </row>
    <row r="143" s="2" customFormat="1" ht="21.75" customHeight="1">
      <c r="A143" s="40"/>
      <c r="B143" s="41"/>
      <c r="C143" s="206" t="s">
        <v>230</v>
      </c>
      <c r="D143" s="206" t="s">
        <v>153</v>
      </c>
      <c r="E143" s="207" t="s">
        <v>1760</v>
      </c>
      <c r="F143" s="208" t="s">
        <v>1761</v>
      </c>
      <c r="G143" s="209" t="s">
        <v>380</v>
      </c>
      <c r="H143" s="210">
        <v>160</v>
      </c>
      <c r="I143" s="211"/>
      <c r="J143" s="212">
        <f>ROUND(I143*H143,2)</f>
        <v>0</v>
      </c>
      <c r="K143" s="208" t="s">
        <v>157</v>
      </c>
      <c r="L143" s="46"/>
      <c r="M143" s="213" t="s">
        <v>19</v>
      </c>
      <c r="N143" s="214" t="s">
        <v>40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158</v>
      </c>
      <c r="AT143" s="217" t="s">
        <v>153</v>
      </c>
      <c r="AU143" s="217" t="s">
        <v>164</v>
      </c>
      <c r="AY143" s="19" t="s">
        <v>150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158</v>
      </c>
      <c r="BM143" s="217" t="s">
        <v>259</v>
      </c>
    </row>
    <row r="144" s="2" customFormat="1">
      <c r="A144" s="40"/>
      <c r="B144" s="41"/>
      <c r="C144" s="42"/>
      <c r="D144" s="219" t="s">
        <v>159</v>
      </c>
      <c r="E144" s="42"/>
      <c r="F144" s="220" t="s">
        <v>1762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159</v>
      </c>
      <c r="AU144" s="19" t="s">
        <v>164</v>
      </c>
    </row>
    <row r="145" s="2" customFormat="1" ht="24.15" customHeight="1">
      <c r="A145" s="40"/>
      <c r="B145" s="41"/>
      <c r="C145" s="206" t="s">
        <v>372</v>
      </c>
      <c r="D145" s="206" t="s">
        <v>153</v>
      </c>
      <c r="E145" s="207" t="s">
        <v>1721</v>
      </c>
      <c r="F145" s="208" t="s">
        <v>1722</v>
      </c>
      <c r="G145" s="209" t="s">
        <v>258</v>
      </c>
      <c r="H145" s="210">
        <v>0.0040000000000000001</v>
      </c>
      <c r="I145" s="211"/>
      <c r="J145" s="212">
        <f>ROUND(I145*H145,2)</f>
        <v>0</v>
      </c>
      <c r="K145" s="208" t="s">
        <v>157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158</v>
      </c>
      <c r="AT145" s="217" t="s">
        <v>153</v>
      </c>
      <c r="AU145" s="217" t="s">
        <v>164</v>
      </c>
      <c r="AY145" s="19" t="s">
        <v>150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158</v>
      </c>
      <c r="BM145" s="217" t="s">
        <v>376</v>
      </c>
    </row>
    <row r="146" s="2" customFormat="1">
      <c r="A146" s="40"/>
      <c r="B146" s="41"/>
      <c r="C146" s="42"/>
      <c r="D146" s="219" t="s">
        <v>159</v>
      </c>
      <c r="E146" s="42"/>
      <c r="F146" s="220" t="s">
        <v>1723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159</v>
      </c>
      <c r="AU146" s="19" t="s">
        <v>164</v>
      </c>
    </row>
    <row r="147" s="2" customFormat="1" ht="16.5" customHeight="1">
      <c r="A147" s="40"/>
      <c r="B147" s="41"/>
      <c r="C147" s="206" t="s">
        <v>307</v>
      </c>
      <c r="D147" s="206" t="s">
        <v>153</v>
      </c>
      <c r="E147" s="207" t="s">
        <v>1763</v>
      </c>
      <c r="F147" s="208" t="s">
        <v>1764</v>
      </c>
      <c r="G147" s="209" t="s">
        <v>319</v>
      </c>
      <c r="H147" s="210">
        <v>3.8399999999999999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158</v>
      </c>
      <c r="AT147" s="217" t="s">
        <v>153</v>
      </c>
      <c r="AU147" s="217" t="s">
        <v>164</v>
      </c>
      <c r="AY147" s="19" t="s">
        <v>150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158</v>
      </c>
      <c r="BM147" s="217" t="s">
        <v>381</v>
      </c>
    </row>
    <row r="148" s="2" customFormat="1" ht="16.5" customHeight="1">
      <c r="A148" s="40"/>
      <c r="B148" s="41"/>
      <c r="C148" s="206" t="s">
        <v>382</v>
      </c>
      <c r="D148" s="206" t="s">
        <v>153</v>
      </c>
      <c r="E148" s="207" t="s">
        <v>1765</v>
      </c>
      <c r="F148" s="208" t="s">
        <v>1766</v>
      </c>
      <c r="G148" s="209" t="s">
        <v>380</v>
      </c>
      <c r="H148" s="210">
        <v>30.719999999999999</v>
      </c>
      <c r="I148" s="211"/>
      <c r="J148" s="212">
        <f>ROUND(I148*H148,2)</f>
        <v>0</v>
      </c>
      <c r="K148" s="208" t="s">
        <v>19</v>
      </c>
      <c r="L148" s="46"/>
      <c r="M148" s="213" t="s">
        <v>19</v>
      </c>
      <c r="N148" s="214" t="s">
        <v>40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158</v>
      </c>
      <c r="AT148" s="217" t="s">
        <v>153</v>
      </c>
      <c r="AU148" s="217" t="s">
        <v>164</v>
      </c>
      <c r="AY148" s="19" t="s">
        <v>150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77</v>
      </c>
      <c r="BK148" s="218">
        <f>ROUND(I148*H148,2)</f>
        <v>0</v>
      </c>
      <c r="BL148" s="19" t="s">
        <v>158</v>
      </c>
      <c r="BM148" s="217" t="s">
        <v>385</v>
      </c>
    </row>
    <row r="149" s="2" customFormat="1" ht="16.5" customHeight="1">
      <c r="A149" s="40"/>
      <c r="B149" s="41"/>
      <c r="C149" s="206" t="s">
        <v>311</v>
      </c>
      <c r="D149" s="206" t="s">
        <v>153</v>
      </c>
      <c r="E149" s="207" t="s">
        <v>1767</v>
      </c>
      <c r="F149" s="208" t="s">
        <v>1768</v>
      </c>
      <c r="G149" s="209" t="s">
        <v>375</v>
      </c>
      <c r="H149" s="210">
        <v>1.536</v>
      </c>
      <c r="I149" s="211"/>
      <c r="J149" s="212">
        <f>ROUND(I149*H149,2)</f>
        <v>0</v>
      </c>
      <c r="K149" s="208" t="s">
        <v>19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158</v>
      </c>
      <c r="AT149" s="217" t="s">
        <v>153</v>
      </c>
      <c r="AU149" s="217" t="s">
        <v>164</v>
      </c>
      <c r="AY149" s="19" t="s">
        <v>150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158</v>
      </c>
      <c r="BM149" s="217" t="s">
        <v>388</v>
      </c>
    </row>
    <row r="150" s="2" customFormat="1" ht="21.75" customHeight="1">
      <c r="A150" s="40"/>
      <c r="B150" s="41"/>
      <c r="C150" s="206" t="s">
        <v>390</v>
      </c>
      <c r="D150" s="206" t="s">
        <v>153</v>
      </c>
      <c r="E150" s="207" t="s">
        <v>768</v>
      </c>
      <c r="F150" s="208" t="s">
        <v>769</v>
      </c>
      <c r="G150" s="209" t="s">
        <v>375</v>
      </c>
      <c r="H150" s="210">
        <v>64</v>
      </c>
      <c r="I150" s="211"/>
      <c r="J150" s="212">
        <f>ROUND(I150*H150,2)</f>
        <v>0</v>
      </c>
      <c r="K150" s="208" t="s">
        <v>157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158</v>
      </c>
      <c r="AT150" s="217" t="s">
        <v>153</v>
      </c>
      <c r="AU150" s="217" t="s">
        <v>164</v>
      </c>
      <c r="AY150" s="19" t="s">
        <v>150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158</v>
      </c>
      <c r="BM150" s="217" t="s">
        <v>393</v>
      </c>
    </row>
    <row r="151" s="2" customFormat="1">
      <c r="A151" s="40"/>
      <c r="B151" s="41"/>
      <c r="C151" s="42"/>
      <c r="D151" s="219" t="s">
        <v>159</v>
      </c>
      <c r="E151" s="42"/>
      <c r="F151" s="220" t="s">
        <v>770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159</v>
      </c>
      <c r="AU151" s="19" t="s">
        <v>164</v>
      </c>
    </row>
    <row r="152" s="2" customFormat="1" ht="21.75" customHeight="1">
      <c r="A152" s="40"/>
      <c r="B152" s="41"/>
      <c r="C152" s="206" t="s">
        <v>315</v>
      </c>
      <c r="D152" s="206" t="s">
        <v>153</v>
      </c>
      <c r="E152" s="207" t="s">
        <v>771</v>
      </c>
      <c r="F152" s="208" t="s">
        <v>772</v>
      </c>
      <c r="G152" s="209" t="s">
        <v>375</v>
      </c>
      <c r="H152" s="210">
        <v>64</v>
      </c>
      <c r="I152" s="211"/>
      <c r="J152" s="212">
        <f>ROUND(I152*H152,2)</f>
        <v>0</v>
      </c>
      <c r="K152" s="208" t="s">
        <v>157</v>
      </c>
      <c r="L152" s="46"/>
      <c r="M152" s="213" t="s">
        <v>19</v>
      </c>
      <c r="N152" s="214" t="s">
        <v>40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158</v>
      </c>
      <c r="AT152" s="217" t="s">
        <v>153</v>
      </c>
      <c r="AU152" s="217" t="s">
        <v>164</v>
      </c>
      <c r="AY152" s="19" t="s">
        <v>150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77</v>
      </c>
      <c r="BK152" s="218">
        <f>ROUND(I152*H152,2)</f>
        <v>0</v>
      </c>
      <c r="BL152" s="19" t="s">
        <v>158</v>
      </c>
      <c r="BM152" s="217" t="s">
        <v>397</v>
      </c>
    </row>
    <row r="153" s="2" customFormat="1">
      <c r="A153" s="40"/>
      <c r="B153" s="41"/>
      <c r="C153" s="42"/>
      <c r="D153" s="219" t="s">
        <v>159</v>
      </c>
      <c r="E153" s="42"/>
      <c r="F153" s="220" t="s">
        <v>773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159</v>
      </c>
      <c r="AU153" s="19" t="s">
        <v>164</v>
      </c>
    </row>
    <row r="154" s="2" customFormat="1" ht="24.15" customHeight="1">
      <c r="A154" s="40"/>
      <c r="B154" s="41"/>
      <c r="C154" s="206" t="s">
        <v>399</v>
      </c>
      <c r="D154" s="206" t="s">
        <v>153</v>
      </c>
      <c r="E154" s="207" t="s">
        <v>774</v>
      </c>
      <c r="F154" s="208" t="s">
        <v>775</v>
      </c>
      <c r="G154" s="209" t="s">
        <v>375</v>
      </c>
      <c r="H154" s="210">
        <v>320</v>
      </c>
      <c r="I154" s="211"/>
      <c r="J154" s="212">
        <f>ROUND(I154*H154,2)</f>
        <v>0</v>
      </c>
      <c r="K154" s="208" t="s">
        <v>157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158</v>
      </c>
      <c r="AT154" s="217" t="s">
        <v>153</v>
      </c>
      <c r="AU154" s="217" t="s">
        <v>164</v>
      </c>
      <c r="AY154" s="19" t="s">
        <v>150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158</v>
      </c>
      <c r="BM154" s="217" t="s">
        <v>1769</v>
      </c>
    </row>
    <row r="155" s="2" customFormat="1">
      <c r="A155" s="40"/>
      <c r="B155" s="41"/>
      <c r="C155" s="42"/>
      <c r="D155" s="219" t="s">
        <v>159</v>
      </c>
      <c r="E155" s="42"/>
      <c r="F155" s="220" t="s">
        <v>776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159</v>
      </c>
      <c r="AU155" s="19" t="s">
        <v>164</v>
      </c>
    </row>
    <row r="156" s="13" customFormat="1">
      <c r="A156" s="13"/>
      <c r="B156" s="242"/>
      <c r="C156" s="243"/>
      <c r="D156" s="244" t="s">
        <v>593</v>
      </c>
      <c r="E156" s="243"/>
      <c r="F156" s="246" t="s">
        <v>1770</v>
      </c>
      <c r="G156" s="243"/>
      <c r="H156" s="247">
        <v>320</v>
      </c>
      <c r="I156" s="248"/>
      <c r="J156" s="243"/>
      <c r="K156" s="243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593</v>
      </c>
      <c r="AU156" s="253" t="s">
        <v>164</v>
      </c>
      <c r="AV156" s="13" t="s">
        <v>79</v>
      </c>
      <c r="AW156" s="13" t="s">
        <v>4</v>
      </c>
      <c r="AX156" s="13" t="s">
        <v>77</v>
      </c>
      <c r="AY156" s="253" t="s">
        <v>150</v>
      </c>
    </row>
    <row r="157" s="2" customFormat="1" ht="16.5" customHeight="1">
      <c r="A157" s="40"/>
      <c r="B157" s="41"/>
      <c r="C157" s="206" t="s">
        <v>320</v>
      </c>
      <c r="D157" s="206" t="s">
        <v>153</v>
      </c>
      <c r="E157" s="207" t="s">
        <v>1733</v>
      </c>
      <c r="F157" s="208" t="s">
        <v>1734</v>
      </c>
      <c r="G157" s="209" t="s">
        <v>375</v>
      </c>
      <c r="H157" s="210">
        <v>64</v>
      </c>
      <c r="I157" s="211"/>
      <c r="J157" s="212">
        <f>ROUND(I157*H157,2)</f>
        <v>0</v>
      </c>
      <c r="K157" s="208" t="s">
        <v>19</v>
      </c>
      <c r="L157" s="46"/>
      <c r="M157" s="213" t="s">
        <v>19</v>
      </c>
      <c r="N157" s="214" t="s">
        <v>40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158</v>
      </c>
      <c r="AT157" s="217" t="s">
        <v>153</v>
      </c>
      <c r="AU157" s="217" t="s">
        <v>164</v>
      </c>
      <c r="AY157" s="19" t="s">
        <v>150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77</v>
      </c>
      <c r="BK157" s="218">
        <f>ROUND(I157*H157,2)</f>
        <v>0</v>
      </c>
      <c r="BL157" s="19" t="s">
        <v>158</v>
      </c>
      <c r="BM157" s="217" t="s">
        <v>402</v>
      </c>
    </row>
    <row r="158" s="2" customFormat="1" ht="16.5" customHeight="1">
      <c r="A158" s="40"/>
      <c r="B158" s="41"/>
      <c r="C158" s="206" t="s">
        <v>408</v>
      </c>
      <c r="D158" s="206" t="s">
        <v>153</v>
      </c>
      <c r="E158" s="207" t="s">
        <v>1771</v>
      </c>
      <c r="F158" s="208" t="s">
        <v>1772</v>
      </c>
      <c r="G158" s="209" t="s">
        <v>448</v>
      </c>
      <c r="H158" s="210">
        <v>16</v>
      </c>
      <c r="I158" s="211"/>
      <c r="J158" s="212">
        <f>ROUND(I158*H158,2)</f>
        <v>0</v>
      </c>
      <c r="K158" s="208" t="s">
        <v>19</v>
      </c>
      <c r="L158" s="46"/>
      <c r="M158" s="238" t="s">
        <v>19</v>
      </c>
      <c r="N158" s="239" t="s">
        <v>40</v>
      </c>
      <c r="O158" s="226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158</v>
      </c>
      <c r="AT158" s="217" t="s">
        <v>153</v>
      </c>
      <c r="AU158" s="217" t="s">
        <v>164</v>
      </c>
      <c r="AY158" s="19" t="s">
        <v>150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77</v>
      </c>
      <c r="BK158" s="218">
        <f>ROUND(I158*H158,2)</f>
        <v>0</v>
      </c>
      <c r="BL158" s="19" t="s">
        <v>158</v>
      </c>
      <c r="BM158" s="217" t="s">
        <v>406</v>
      </c>
    </row>
    <row r="159" s="2" customFormat="1" ht="6.96" customHeight="1">
      <c r="A159" s="40"/>
      <c r="B159" s="61"/>
      <c r="C159" s="62"/>
      <c r="D159" s="62"/>
      <c r="E159" s="62"/>
      <c r="F159" s="62"/>
      <c r="G159" s="62"/>
      <c r="H159" s="62"/>
      <c r="I159" s="62"/>
      <c r="J159" s="62"/>
      <c r="K159" s="62"/>
      <c r="L159" s="46"/>
      <c r="M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</row>
  </sheetData>
  <sheetProtection sheet="1" autoFilter="0" formatColumns="0" formatRows="0" objects="1" scenarios="1" spinCount="100000" saltValue="LpPjbGrfs9hFTrJIEXXaE9IkXQRyx4RETHLYQwGaP7n3G3GJgzz9VPa5yetXIZ70x0xreCoZ56F7qa68+Gdn7Q==" hashValue="cm046tyc0ORLS4htc1r2RNpMx6IzoyHMjv3l+vqm8J9zpdFbFGbaoXIb3gG+dW4PIxpTAR5CjvGppn4kzXyJog==" algorithmName="SHA-512" password="CBF1"/>
  <autoFilter ref="C82:K158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2/122452205"/>
    <hyperlink ref="F91" r:id="rId2" display="https://podminky.urs.cz/item/CS_URS_2024_02/162751117"/>
    <hyperlink ref="F93" r:id="rId3" display="https://podminky.urs.cz/item/CS_URS_2024_02/162751137"/>
    <hyperlink ref="F95" r:id="rId4" display="https://podminky.urs.cz/item/CS_URS_2024_02/167151101"/>
    <hyperlink ref="F97" r:id="rId5" display="https://podminky.urs.cz/item/CS_URS_2024_02/171201231"/>
    <hyperlink ref="F100" r:id="rId6" display="https://podminky.urs.cz/item/CS_URS_2024_02/171251201"/>
    <hyperlink ref="F102" r:id="rId7" display="https://podminky.urs.cz/item/CS_URS_2024_02/174151101"/>
    <hyperlink ref="F104" r:id="rId8" display="https://podminky.urs.cz/item/CS_URS_2024_02/174251101"/>
    <hyperlink ref="F106" r:id="rId9" display="https://podminky.urs.cz/item/CS_URS_2024_02/181951113"/>
    <hyperlink ref="F108" r:id="rId10" display="https://podminky.urs.cz/item/CS_URS_2024_02/184102116"/>
    <hyperlink ref="F110" r:id="rId11" display="https://podminky.urs.cz/item/CS_URS_2024_02/184215133"/>
    <hyperlink ref="F112" r:id="rId12" display="https://podminky.urs.cz/item/CS_URS_2024_02/184911421"/>
    <hyperlink ref="F114" r:id="rId13" display="https://podminky.urs.cz/item/CS_URS_2024_02/185802113"/>
    <hyperlink ref="F116" r:id="rId14" display="https://podminky.urs.cz/item/CS_URS_2024_02/185802114"/>
    <hyperlink ref="F118" r:id="rId15" display="https://podminky.urs.cz/item/CS_URS_2024_02/185804312"/>
    <hyperlink ref="F120" r:id="rId16" display="https://podminky.urs.cz/item/CS_URS_2024_02/185851121"/>
    <hyperlink ref="F122" r:id="rId17" display="https://podminky.urs.cz/item/CS_URS_2024_02/185851129"/>
    <hyperlink ref="F137" r:id="rId18" display="https://podminky.urs.cz/item/CS_URS_2024_02/998225111"/>
    <hyperlink ref="F139" r:id="rId19" display="https://podminky.urs.cz/item/CS_URS_2024_02/998231311"/>
    <hyperlink ref="F142" r:id="rId20" display="https://podminky.urs.cz/item/CS_URS_2024_02/184806111"/>
    <hyperlink ref="F144" r:id="rId21" display="https://podminky.urs.cz/item/CS_URS_2024_02/185804213"/>
    <hyperlink ref="F146" r:id="rId22" display="https://podminky.urs.cz/item/CS_URS_2024_02/185802113"/>
    <hyperlink ref="F151" r:id="rId23" display="https://podminky.urs.cz/item/CS_URS_2024_02/185804312"/>
    <hyperlink ref="F153" r:id="rId24" display="https://podminky.urs.cz/item/CS_URS_2024_02/185851121"/>
    <hyperlink ref="F155" r:id="rId25" display="https://podminky.urs.cz/item/CS_URS_2024_02/185851129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6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DESKTOP-C6CPN96\RZavadil</dc:creator>
  <cp:lastModifiedBy>DESKTOP-C6CPN96\RZavadil</cp:lastModifiedBy>
  <dcterms:created xsi:type="dcterms:W3CDTF">2025-08-05T10:42:06Z</dcterms:created>
  <dcterms:modified xsi:type="dcterms:W3CDTF">2025-08-05T10:42:30Z</dcterms:modified>
</cp:coreProperties>
</file>