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330 - Stavební část – ..." sheetId="2" r:id="rId2"/>
    <sheet name="SO 340 - Stavební část – ..." sheetId="3" r:id="rId3"/>
    <sheet name="SO 900 - Ostatní rozpočto..." sheetId="4" r:id="rId4"/>
    <sheet name="Seznam figur" sheetId="5" r:id="rId5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'SO 330 - Stavební část – ...'!$C$125:$K$535</definedName>
    <definedName name="_xlnm.Print_Area" localSheetId="1">'SO 330 - Stavební část – ...'!$C$4:$J$76,'SO 330 - Stavební část – ...'!$C$82:$J$107,'SO 330 - Stavební část – ...'!$C$113:$K$535</definedName>
    <definedName name="_xlnm.Print_Titles" localSheetId="1">'SO 330 - Stavební část – ...'!$125:$125</definedName>
    <definedName name="_xlnm._FilterDatabase" localSheetId="2" hidden="1">'SO 340 - Stavební část – ...'!$C$125:$K$516</definedName>
    <definedName name="_xlnm.Print_Area" localSheetId="2">'SO 340 - Stavební část – ...'!$C$4:$J$76,'SO 340 - Stavební část – ...'!$C$82:$J$107,'SO 340 - Stavební část – ...'!$C$113:$K$516</definedName>
    <definedName name="_xlnm.Print_Titles" localSheetId="2">'SO 340 - Stavební část – ...'!$125:$125</definedName>
    <definedName name="_xlnm._FilterDatabase" localSheetId="3" hidden="1">'SO 900 - Ostatní rozpočto...'!$C$117:$K$174</definedName>
    <definedName name="_xlnm.Print_Area" localSheetId="3">'SO 900 - Ostatní rozpočto...'!$C$4:$J$76,'SO 900 - Ostatní rozpočto...'!$C$82:$J$99,'SO 900 - Ostatní rozpočto...'!$C$105:$K$174</definedName>
    <definedName name="_xlnm.Print_Titles" localSheetId="3">'SO 900 - Ostatní rozpočto...'!$117:$117</definedName>
    <definedName name="_xlnm.Print_Area" localSheetId="4">'Seznam figur'!$C$4:$G$157</definedName>
    <definedName name="_xlnm.Print_Titles" localSheetId="4">'Seznam figur'!$9:$9</definedName>
  </definedNames>
  <calcPr/>
</workbook>
</file>

<file path=xl/calcChain.xml><?xml version="1.0" encoding="utf-8"?>
<calcChain xmlns="http://schemas.openxmlformats.org/spreadsheetml/2006/main">
  <c i="5" l="1" r="D7"/>
  <c i="4" r="J37"/>
  <c r="J36"/>
  <c i="1" r="AY97"/>
  <c i="4" r="J35"/>
  <c i="1" r="AX97"/>
  <c i="4" r="BI172"/>
  <c r="BH172"/>
  <c r="BG172"/>
  <c r="BF172"/>
  <c r="T172"/>
  <c r="R172"/>
  <c r="P172"/>
  <c r="BI169"/>
  <c r="BH169"/>
  <c r="BG169"/>
  <c r="BF169"/>
  <c r="T169"/>
  <c r="R169"/>
  <c r="P169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F112"/>
  <c r="E110"/>
  <c r="F89"/>
  <c r="E87"/>
  <c r="J24"/>
  <c r="E24"/>
  <c r="J115"/>
  <c r="J23"/>
  <c r="J21"/>
  <c r="E21"/>
  <c r="J114"/>
  <c r="J20"/>
  <c r="J18"/>
  <c r="E18"/>
  <c r="F115"/>
  <c r="J17"/>
  <c r="J15"/>
  <c r="E15"/>
  <c r="F91"/>
  <c r="J14"/>
  <c r="J12"/>
  <c r="J89"/>
  <c r="E7"/>
  <c r="E85"/>
  <c i="3" r="J37"/>
  <c r="J36"/>
  <c i="1" r="AY96"/>
  <c i="3" r="J35"/>
  <c i="1" r="AX96"/>
  <c i="3" r="BI515"/>
  <c r="BH515"/>
  <c r="BG515"/>
  <c r="BF515"/>
  <c r="T515"/>
  <c r="R515"/>
  <c r="P515"/>
  <c r="BI511"/>
  <c r="BH511"/>
  <c r="BG511"/>
  <c r="BF511"/>
  <c r="T511"/>
  <c r="R511"/>
  <c r="P511"/>
  <c r="BI508"/>
  <c r="BH508"/>
  <c r="BG508"/>
  <c r="BF508"/>
  <c r="T508"/>
  <c r="R508"/>
  <c r="P508"/>
  <c r="BI502"/>
  <c r="BH502"/>
  <c r="BG502"/>
  <c r="BF502"/>
  <c r="T502"/>
  <c r="R502"/>
  <c r="P502"/>
  <c r="BI498"/>
  <c r="BH498"/>
  <c r="BG498"/>
  <c r="BF498"/>
  <c r="T498"/>
  <c r="R498"/>
  <c r="P498"/>
  <c r="BI494"/>
  <c r="BH494"/>
  <c r="BG494"/>
  <c r="BF494"/>
  <c r="T494"/>
  <c r="R494"/>
  <c r="P494"/>
  <c r="BI490"/>
  <c r="BH490"/>
  <c r="BG490"/>
  <c r="BF490"/>
  <c r="T490"/>
  <c r="R490"/>
  <c r="P490"/>
  <c r="BI487"/>
  <c r="BH487"/>
  <c r="BG487"/>
  <c r="BF487"/>
  <c r="T487"/>
  <c r="R487"/>
  <c r="P487"/>
  <c r="BI482"/>
  <c r="BH482"/>
  <c r="BG482"/>
  <c r="BF482"/>
  <c r="T482"/>
  <c r="R482"/>
  <c r="P482"/>
  <c r="BI478"/>
  <c r="BH478"/>
  <c r="BG478"/>
  <c r="BF478"/>
  <c r="T478"/>
  <c r="R478"/>
  <c r="P478"/>
  <c r="BI474"/>
  <c r="BH474"/>
  <c r="BG474"/>
  <c r="BF474"/>
  <c r="T474"/>
  <c r="R474"/>
  <c r="P474"/>
  <c r="BI470"/>
  <c r="BH470"/>
  <c r="BG470"/>
  <c r="BF470"/>
  <c r="T470"/>
  <c r="R470"/>
  <c r="P470"/>
  <c r="BI466"/>
  <c r="BH466"/>
  <c r="BG466"/>
  <c r="BF466"/>
  <c r="T466"/>
  <c r="R466"/>
  <c r="P466"/>
  <c r="BI462"/>
  <c r="BH462"/>
  <c r="BG462"/>
  <c r="BF462"/>
  <c r="T462"/>
  <c r="R462"/>
  <c r="P462"/>
  <c r="BI459"/>
  <c r="BH459"/>
  <c r="BG459"/>
  <c r="BF459"/>
  <c r="T459"/>
  <c r="R459"/>
  <c r="P459"/>
  <c r="BI455"/>
  <c r="BH455"/>
  <c r="BG455"/>
  <c r="BF455"/>
  <c r="T455"/>
  <c r="R455"/>
  <c r="P455"/>
  <c r="BI451"/>
  <c r="BH451"/>
  <c r="BG451"/>
  <c r="BF451"/>
  <c r="T451"/>
  <c r="R451"/>
  <c r="P451"/>
  <c r="BI448"/>
  <c r="BH448"/>
  <c r="BG448"/>
  <c r="BF448"/>
  <c r="T448"/>
  <c r="R448"/>
  <c r="P448"/>
  <c r="BI444"/>
  <c r="BH444"/>
  <c r="BG444"/>
  <c r="BF444"/>
  <c r="T444"/>
  <c r="R444"/>
  <c r="P444"/>
  <c r="BI440"/>
  <c r="BH440"/>
  <c r="BG440"/>
  <c r="BF440"/>
  <c r="T440"/>
  <c r="R440"/>
  <c r="P440"/>
  <c r="BI438"/>
  <c r="BH438"/>
  <c r="BG438"/>
  <c r="BF438"/>
  <c r="T438"/>
  <c r="R438"/>
  <c r="P438"/>
  <c r="BI434"/>
  <c r="BH434"/>
  <c r="BG434"/>
  <c r="BF434"/>
  <c r="T434"/>
  <c r="R434"/>
  <c r="P434"/>
  <c r="BI423"/>
  <c r="BH423"/>
  <c r="BG423"/>
  <c r="BF423"/>
  <c r="T423"/>
  <c r="R423"/>
  <c r="P423"/>
  <c r="BI420"/>
  <c r="BH420"/>
  <c r="BG420"/>
  <c r="BF420"/>
  <c r="T420"/>
  <c r="R420"/>
  <c r="P420"/>
  <c r="BI417"/>
  <c r="BH417"/>
  <c r="BG417"/>
  <c r="BF417"/>
  <c r="T417"/>
  <c r="R417"/>
  <c r="P417"/>
  <c r="BI414"/>
  <c r="BH414"/>
  <c r="BG414"/>
  <c r="BF414"/>
  <c r="T414"/>
  <c r="R414"/>
  <c r="P414"/>
  <c r="BI410"/>
  <c r="BH410"/>
  <c r="BG410"/>
  <c r="BF410"/>
  <c r="T410"/>
  <c r="R410"/>
  <c r="P410"/>
  <c r="BI405"/>
  <c r="BH405"/>
  <c r="BG405"/>
  <c r="BF405"/>
  <c r="T405"/>
  <c r="R405"/>
  <c r="P405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5"/>
  <c r="BH385"/>
  <c r="BG385"/>
  <c r="BF385"/>
  <c r="T385"/>
  <c r="R385"/>
  <c r="P385"/>
  <c r="BI382"/>
  <c r="BH382"/>
  <c r="BG382"/>
  <c r="BF382"/>
  <c r="T382"/>
  <c r="R382"/>
  <c r="P382"/>
  <c r="BI378"/>
  <c r="BH378"/>
  <c r="BG378"/>
  <c r="BF378"/>
  <c r="T378"/>
  <c r="R378"/>
  <c r="P378"/>
  <c r="BI373"/>
  <c r="BH373"/>
  <c r="BG373"/>
  <c r="BF373"/>
  <c r="T373"/>
  <c r="R373"/>
  <c r="P373"/>
  <c r="BI369"/>
  <c r="BH369"/>
  <c r="BG369"/>
  <c r="BF369"/>
  <c r="T369"/>
  <c r="R369"/>
  <c r="P369"/>
  <c r="BI365"/>
  <c r="BH365"/>
  <c r="BG365"/>
  <c r="BF365"/>
  <c r="T365"/>
  <c r="R365"/>
  <c r="P365"/>
  <c r="BI361"/>
  <c r="BH361"/>
  <c r="BG361"/>
  <c r="BF361"/>
  <c r="T361"/>
  <c r="R361"/>
  <c r="P361"/>
  <c r="BI357"/>
  <c r="BH357"/>
  <c r="BG357"/>
  <c r="BF357"/>
  <c r="T357"/>
  <c r="R357"/>
  <c r="P357"/>
  <c r="BI353"/>
  <c r="BH353"/>
  <c r="BG353"/>
  <c r="BF353"/>
  <c r="T353"/>
  <c r="R353"/>
  <c r="P353"/>
  <c r="BI349"/>
  <c r="BH349"/>
  <c r="BG349"/>
  <c r="BF349"/>
  <c r="T349"/>
  <c r="R349"/>
  <c r="P349"/>
  <c r="BI345"/>
  <c r="BH345"/>
  <c r="BG345"/>
  <c r="BF345"/>
  <c r="T345"/>
  <c r="R345"/>
  <c r="P345"/>
  <c r="BI339"/>
  <c r="BH339"/>
  <c r="BG339"/>
  <c r="BF339"/>
  <c r="T339"/>
  <c r="R339"/>
  <c r="P339"/>
  <c r="BI335"/>
  <c r="BH335"/>
  <c r="BG335"/>
  <c r="BF335"/>
  <c r="T335"/>
  <c r="R335"/>
  <c r="P335"/>
  <c r="BI331"/>
  <c r="BH331"/>
  <c r="BG331"/>
  <c r="BF331"/>
  <c r="T331"/>
  <c r="R331"/>
  <c r="P331"/>
  <c r="BI327"/>
  <c r="BH327"/>
  <c r="BG327"/>
  <c r="BF327"/>
  <c r="T327"/>
  <c r="R327"/>
  <c r="P327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81"/>
  <c r="BH281"/>
  <c r="BG281"/>
  <c r="BF281"/>
  <c r="T281"/>
  <c r="R281"/>
  <c r="P281"/>
  <c r="BI277"/>
  <c r="BH277"/>
  <c r="BG277"/>
  <c r="BF277"/>
  <c r="T277"/>
  <c r="R277"/>
  <c r="P277"/>
  <c r="BI273"/>
  <c r="BH273"/>
  <c r="BG273"/>
  <c r="BF273"/>
  <c r="T273"/>
  <c r="R273"/>
  <c r="P273"/>
  <c r="BI269"/>
  <c r="BH269"/>
  <c r="BG269"/>
  <c r="BF269"/>
  <c r="T269"/>
  <c r="R269"/>
  <c r="P269"/>
  <c r="BI265"/>
  <c r="BH265"/>
  <c r="BG265"/>
  <c r="BF265"/>
  <c r="T265"/>
  <c r="R265"/>
  <c r="P265"/>
  <c r="BI261"/>
  <c r="BH261"/>
  <c r="BG261"/>
  <c r="BF261"/>
  <c r="T261"/>
  <c r="R261"/>
  <c r="P261"/>
  <c r="BI257"/>
  <c r="BH257"/>
  <c r="BG257"/>
  <c r="BF257"/>
  <c r="T257"/>
  <c r="R257"/>
  <c r="P257"/>
  <c r="BI254"/>
  <c r="BH254"/>
  <c r="BG254"/>
  <c r="BF254"/>
  <c r="T254"/>
  <c r="R254"/>
  <c r="P254"/>
  <c r="BI249"/>
  <c r="BH249"/>
  <c r="BG249"/>
  <c r="BF249"/>
  <c r="T249"/>
  <c r="R249"/>
  <c r="P249"/>
  <c r="BI245"/>
  <c r="BH245"/>
  <c r="BG245"/>
  <c r="BF245"/>
  <c r="T245"/>
  <c r="R245"/>
  <c r="P245"/>
  <c r="BI240"/>
  <c r="BH240"/>
  <c r="BG240"/>
  <c r="BF240"/>
  <c r="T240"/>
  <c r="R240"/>
  <c r="P240"/>
  <c r="BI236"/>
  <c r="BH236"/>
  <c r="BG236"/>
  <c r="BF236"/>
  <c r="T236"/>
  <c r="R236"/>
  <c r="P236"/>
  <c r="BI231"/>
  <c r="BH231"/>
  <c r="BG231"/>
  <c r="BF231"/>
  <c r="T231"/>
  <c r="R231"/>
  <c r="P231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3"/>
  <c r="BH213"/>
  <c r="BG213"/>
  <c r="BF213"/>
  <c r="T213"/>
  <c r="R213"/>
  <c r="P213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6"/>
  <c r="BH196"/>
  <c r="BG196"/>
  <c r="BF196"/>
  <c r="T196"/>
  <c r="R196"/>
  <c r="P196"/>
  <c r="BI192"/>
  <c r="BH192"/>
  <c r="BG192"/>
  <c r="BF192"/>
  <c r="T192"/>
  <c r="R192"/>
  <c r="P192"/>
  <c r="BI187"/>
  <c r="BH187"/>
  <c r="BG187"/>
  <c r="BF187"/>
  <c r="T187"/>
  <c r="R187"/>
  <c r="P187"/>
  <c r="BI180"/>
  <c r="BH180"/>
  <c r="BG180"/>
  <c r="BF180"/>
  <c r="T180"/>
  <c r="R180"/>
  <c r="P180"/>
  <c r="BI175"/>
  <c r="BH175"/>
  <c r="BG175"/>
  <c r="BF175"/>
  <c r="T175"/>
  <c r="R175"/>
  <c r="P175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4"/>
  <c r="BH154"/>
  <c r="BG154"/>
  <c r="BF154"/>
  <c r="T154"/>
  <c r="R154"/>
  <c r="P154"/>
  <c r="BI150"/>
  <c r="BH150"/>
  <c r="BG150"/>
  <c r="BF150"/>
  <c r="T150"/>
  <c r="R150"/>
  <c r="P150"/>
  <c r="BI143"/>
  <c r="BH143"/>
  <c r="BG143"/>
  <c r="BF143"/>
  <c r="T143"/>
  <c r="R143"/>
  <c r="P143"/>
  <c r="BI136"/>
  <c r="BH136"/>
  <c r="BG136"/>
  <c r="BF136"/>
  <c r="T136"/>
  <c r="R136"/>
  <c r="P136"/>
  <c r="BI129"/>
  <c r="BH129"/>
  <c r="BG129"/>
  <c r="BF129"/>
  <c r="T129"/>
  <c r="R129"/>
  <c r="P129"/>
  <c r="F120"/>
  <c r="E118"/>
  <c r="F89"/>
  <c r="E87"/>
  <c r="J24"/>
  <c r="E24"/>
  <c r="J123"/>
  <c r="J23"/>
  <c r="J21"/>
  <c r="E21"/>
  <c r="J122"/>
  <c r="J20"/>
  <c r="J18"/>
  <c r="E18"/>
  <c r="F92"/>
  <c r="J17"/>
  <c r="J15"/>
  <c r="E15"/>
  <c r="F91"/>
  <c r="J14"/>
  <c r="J12"/>
  <c r="J120"/>
  <c r="E7"/>
  <c r="E116"/>
  <c i="2" r="J37"/>
  <c r="J36"/>
  <c i="1" r="AY95"/>
  <c i="2" r="J35"/>
  <c i="1" r="AX95"/>
  <c i="2" r="BI533"/>
  <c r="BH533"/>
  <c r="BG533"/>
  <c r="BF533"/>
  <c r="T533"/>
  <c r="T532"/>
  <c r="R533"/>
  <c r="R532"/>
  <c r="P533"/>
  <c r="P532"/>
  <c r="BI528"/>
  <c r="BH528"/>
  <c r="BG528"/>
  <c r="BF528"/>
  <c r="T528"/>
  <c r="R528"/>
  <c r="P528"/>
  <c r="BI524"/>
  <c r="BH524"/>
  <c r="BG524"/>
  <c r="BF524"/>
  <c r="T524"/>
  <c r="R524"/>
  <c r="P524"/>
  <c r="BI520"/>
  <c r="BH520"/>
  <c r="BG520"/>
  <c r="BF520"/>
  <c r="T520"/>
  <c r="R520"/>
  <c r="P520"/>
  <c r="BI517"/>
  <c r="BH517"/>
  <c r="BG517"/>
  <c r="BF517"/>
  <c r="T517"/>
  <c r="R517"/>
  <c r="P517"/>
  <c r="BI513"/>
  <c r="BH513"/>
  <c r="BG513"/>
  <c r="BF513"/>
  <c r="T513"/>
  <c r="R513"/>
  <c r="P513"/>
  <c r="BI509"/>
  <c r="BH509"/>
  <c r="BG509"/>
  <c r="BF509"/>
  <c r="T509"/>
  <c r="R509"/>
  <c r="P509"/>
  <c r="BI505"/>
  <c r="BH505"/>
  <c r="BG505"/>
  <c r="BF505"/>
  <c r="T505"/>
  <c r="R505"/>
  <c r="P505"/>
  <c r="BI501"/>
  <c r="BH501"/>
  <c r="BG501"/>
  <c r="BF501"/>
  <c r="T501"/>
  <c r="R501"/>
  <c r="P501"/>
  <c r="BI495"/>
  <c r="BH495"/>
  <c r="BG495"/>
  <c r="BF495"/>
  <c r="T495"/>
  <c r="R495"/>
  <c r="P495"/>
  <c r="BI492"/>
  <c r="BH492"/>
  <c r="BG492"/>
  <c r="BF492"/>
  <c r="T492"/>
  <c r="R492"/>
  <c r="P492"/>
  <c r="BI489"/>
  <c r="BH489"/>
  <c r="BG489"/>
  <c r="BF489"/>
  <c r="T489"/>
  <c r="R489"/>
  <c r="P489"/>
  <c r="BI485"/>
  <c r="BH485"/>
  <c r="BG485"/>
  <c r="BF485"/>
  <c r="T485"/>
  <c r="R485"/>
  <c r="P485"/>
  <c r="BI482"/>
  <c r="BH482"/>
  <c r="BG482"/>
  <c r="BF482"/>
  <c r="T482"/>
  <c r="R482"/>
  <c r="P482"/>
  <c r="BI479"/>
  <c r="BH479"/>
  <c r="BG479"/>
  <c r="BF479"/>
  <c r="T479"/>
  <c r="R479"/>
  <c r="P479"/>
  <c r="BI476"/>
  <c r="BH476"/>
  <c r="BG476"/>
  <c r="BF476"/>
  <c r="T476"/>
  <c r="R476"/>
  <c r="P476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4"/>
  <c r="BH454"/>
  <c r="BG454"/>
  <c r="BF454"/>
  <c r="T454"/>
  <c r="R454"/>
  <c r="P454"/>
  <c r="BI451"/>
  <c r="BH451"/>
  <c r="BG451"/>
  <c r="BF451"/>
  <c r="T451"/>
  <c r="R451"/>
  <c r="P451"/>
  <c r="BI447"/>
  <c r="BH447"/>
  <c r="BG447"/>
  <c r="BF447"/>
  <c r="T447"/>
  <c r="R447"/>
  <c r="P447"/>
  <c r="BI443"/>
  <c r="BH443"/>
  <c r="BG443"/>
  <c r="BF443"/>
  <c r="T443"/>
  <c r="R443"/>
  <c r="P443"/>
  <c r="BI440"/>
  <c r="BH440"/>
  <c r="BG440"/>
  <c r="BF440"/>
  <c r="T440"/>
  <c r="R440"/>
  <c r="P440"/>
  <c r="BI438"/>
  <c r="BH438"/>
  <c r="BG438"/>
  <c r="BF438"/>
  <c r="T438"/>
  <c r="R438"/>
  <c r="P438"/>
  <c r="BI433"/>
  <c r="BH433"/>
  <c r="BG433"/>
  <c r="BF433"/>
  <c r="T433"/>
  <c r="R433"/>
  <c r="P433"/>
  <c r="BI429"/>
  <c r="BH429"/>
  <c r="BG429"/>
  <c r="BF429"/>
  <c r="T429"/>
  <c r="R429"/>
  <c r="P429"/>
  <c r="BI426"/>
  <c r="BH426"/>
  <c r="BG426"/>
  <c r="BF426"/>
  <c r="T426"/>
  <c r="R426"/>
  <c r="P426"/>
  <c r="BI423"/>
  <c r="BH423"/>
  <c r="BG423"/>
  <c r="BF423"/>
  <c r="T423"/>
  <c r="R423"/>
  <c r="P423"/>
  <c r="BI419"/>
  <c r="BH419"/>
  <c r="BG419"/>
  <c r="BF419"/>
  <c r="T419"/>
  <c r="R419"/>
  <c r="P419"/>
  <c r="BI415"/>
  <c r="BH415"/>
  <c r="BG415"/>
  <c r="BF415"/>
  <c r="T415"/>
  <c r="R415"/>
  <c r="P415"/>
  <c r="BI412"/>
  <c r="BH412"/>
  <c r="BG412"/>
  <c r="BF412"/>
  <c r="T412"/>
  <c r="R412"/>
  <c r="P412"/>
  <c r="BI408"/>
  <c r="BH408"/>
  <c r="BG408"/>
  <c r="BF408"/>
  <c r="T408"/>
  <c r="R408"/>
  <c r="P408"/>
  <c r="BI404"/>
  <c r="BH404"/>
  <c r="BG404"/>
  <c r="BF404"/>
  <c r="T404"/>
  <c r="R404"/>
  <c r="P404"/>
  <c r="BI400"/>
  <c r="BH400"/>
  <c r="BG400"/>
  <c r="BF400"/>
  <c r="T400"/>
  <c r="R400"/>
  <c r="P400"/>
  <c r="BI396"/>
  <c r="BH396"/>
  <c r="BG396"/>
  <c r="BF396"/>
  <c r="T396"/>
  <c r="R396"/>
  <c r="P396"/>
  <c r="BI394"/>
  <c r="BH394"/>
  <c r="BG394"/>
  <c r="BF394"/>
  <c r="T394"/>
  <c r="R394"/>
  <c r="P394"/>
  <c r="BI390"/>
  <c r="BH390"/>
  <c r="BG390"/>
  <c r="BF390"/>
  <c r="T390"/>
  <c r="R390"/>
  <c r="P390"/>
  <c r="BI388"/>
  <c r="BH388"/>
  <c r="BG388"/>
  <c r="BF388"/>
  <c r="T388"/>
  <c r="R388"/>
  <c r="P388"/>
  <c r="BI385"/>
  <c r="BH385"/>
  <c r="BG385"/>
  <c r="BF385"/>
  <c r="T385"/>
  <c r="R385"/>
  <c r="P385"/>
  <c r="BI383"/>
  <c r="BH383"/>
  <c r="BG383"/>
  <c r="BF383"/>
  <c r="T383"/>
  <c r="R383"/>
  <c r="P383"/>
  <c r="BI379"/>
  <c r="BH379"/>
  <c r="BG379"/>
  <c r="BF379"/>
  <c r="T379"/>
  <c r="R379"/>
  <c r="P379"/>
  <c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R370"/>
  <c r="P370"/>
  <c r="BI367"/>
  <c r="BH367"/>
  <c r="BG367"/>
  <c r="BF367"/>
  <c r="T367"/>
  <c r="R367"/>
  <c r="P367"/>
  <c r="BI364"/>
  <c r="BH364"/>
  <c r="BG364"/>
  <c r="BF364"/>
  <c r="T364"/>
  <c r="R364"/>
  <c r="P364"/>
  <c r="BI360"/>
  <c r="BH360"/>
  <c r="BG360"/>
  <c r="BF360"/>
  <c r="T360"/>
  <c r="R360"/>
  <c r="P360"/>
  <c r="BI358"/>
  <c r="BH358"/>
  <c r="BG358"/>
  <c r="BF358"/>
  <c r="T358"/>
  <c r="R358"/>
  <c r="P358"/>
  <c r="BI355"/>
  <c r="BH355"/>
  <c r="BG355"/>
  <c r="BF355"/>
  <c r="T355"/>
  <c r="R355"/>
  <c r="P355"/>
  <c r="BI353"/>
  <c r="BH353"/>
  <c r="BG353"/>
  <c r="BF353"/>
  <c r="T353"/>
  <c r="R353"/>
  <c r="P353"/>
  <c r="BI349"/>
  <c r="BH349"/>
  <c r="BG349"/>
  <c r="BF349"/>
  <c r="T349"/>
  <c r="R349"/>
  <c r="P349"/>
  <c r="BI344"/>
  <c r="BH344"/>
  <c r="BG344"/>
  <c r="BF344"/>
  <c r="T344"/>
  <c r="R344"/>
  <c r="P344"/>
  <c r="BI340"/>
  <c r="BH340"/>
  <c r="BG340"/>
  <c r="BF340"/>
  <c r="T340"/>
  <c r="R340"/>
  <c r="P340"/>
  <c r="BI336"/>
  <c r="BH336"/>
  <c r="BG336"/>
  <c r="BF336"/>
  <c r="T336"/>
  <c r="R336"/>
  <c r="P336"/>
  <c r="BI332"/>
  <c r="BH332"/>
  <c r="BG332"/>
  <c r="BF332"/>
  <c r="T332"/>
  <c r="R332"/>
  <c r="P332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18"/>
  <c r="BH318"/>
  <c r="BG318"/>
  <c r="BF318"/>
  <c r="T318"/>
  <c r="R318"/>
  <c r="P318"/>
  <c r="BI315"/>
  <c r="BH315"/>
  <c r="BG315"/>
  <c r="BF315"/>
  <c r="T315"/>
  <c r="R315"/>
  <c r="P315"/>
  <c r="BI310"/>
  <c r="BH310"/>
  <c r="BG310"/>
  <c r="BF310"/>
  <c r="T310"/>
  <c r="T309"/>
  <c r="R310"/>
  <c r="R309"/>
  <c r="P310"/>
  <c r="P309"/>
  <c r="BI306"/>
  <c r="BH306"/>
  <c r="BG306"/>
  <c r="BF306"/>
  <c r="T306"/>
  <c r="R306"/>
  <c r="P306"/>
  <c r="BI302"/>
  <c r="BH302"/>
  <c r="BG302"/>
  <c r="BF302"/>
  <c r="T302"/>
  <c r="R302"/>
  <c r="P302"/>
  <c r="BI299"/>
  <c r="BH299"/>
  <c r="BG299"/>
  <c r="BF299"/>
  <c r="T299"/>
  <c r="R299"/>
  <c r="P299"/>
  <c r="BI293"/>
  <c r="BH293"/>
  <c r="BG293"/>
  <c r="BF293"/>
  <c r="T293"/>
  <c r="R293"/>
  <c r="P293"/>
  <c r="BI289"/>
  <c r="BH289"/>
  <c r="BG289"/>
  <c r="BF289"/>
  <c r="T289"/>
  <c r="R289"/>
  <c r="P289"/>
  <c r="BI286"/>
  <c r="BH286"/>
  <c r="BG286"/>
  <c r="BF286"/>
  <c r="T286"/>
  <c r="R286"/>
  <c r="P286"/>
  <c r="BI282"/>
  <c r="BH282"/>
  <c r="BG282"/>
  <c r="BF282"/>
  <c r="T282"/>
  <c r="R282"/>
  <c r="P282"/>
  <c r="BI278"/>
  <c r="BH278"/>
  <c r="BG278"/>
  <c r="BF278"/>
  <c r="T278"/>
  <c r="R278"/>
  <c r="P278"/>
  <c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51"/>
  <c r="BH251"/>
  <c r="BG251"/>
  <c r="BF251"/>
  <c r="T251"/>
  <c r="R251"/>
  <c r="P251"/>
  <c r="BI246"/>
  <c r="BH246"/>
  <c r="BG246"/>
  <c r="BF246"/>
  <c r="T246"/>
  <c r="R246"/>
  <c r="P246"/>
  <c r="BI241"/>
  <c r="BH241"/>
  <c r="BG241"/>
  <c r="BF241"/>
  <c r="T241"/>
  <c r="R241"/>
  <c r="P241"/>
  <c r="BI237"/>
  <c r="BH237"/>
  <c r="BG237"/>
  <c r="BF237"/>
  <c r="T237"/>
  <c r="R237"/>
  <c r="P237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5"/>
  <c r="BH185"/>
  <c r="BG185"/>
  <c r="BF185"/>
  <c r="T185"/>
  <c r="R185"/>
  <c r="P185"/>
  <c r="BI180"/>
  <c r="BH180"/>
  <c r="BG180"/>
  <c r="BF180"/>
  <c r="T180"/>
  <c r="R180"/>
  <c r="P180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1"/>
  <c r="BH161"/>
  <c r="BG161"/>
  <c r="BF161"/>
  <c r="T161"/>
  <c r="R161"/>
  <c r="P161"/>
  <c r="BI156"/>
  <c r="BH156"/>
  <c r="BG156"/>
  <c r="BF156"/>
  <c r="T156"/>
  <c r="R156"/>
  <c r="P156"/>
  <c r="BI151"/>
  <c r="BH151"/>
  <c r="BG151"/>
  <c r="BF151"/>
  <c r="T151"/>
  <c r="R151"/>
  <c r="P151"/>
  <c r="BI147"/>
  <c r="BH147"/>
  <c r="BG147"/>
  <c r="BF147"/>
  <c r="T147"/>
  <c r="R147"/>
  <c r="P147"/>
  <c r="BI139"/>
  <c r="BH139"/>
  <c r="BG139"/>
  <c r="BF139"/>
  <c r="T139"/>
  <c r="R139"/>
  <c r="P139"/>
  <c r="BI133"/>
  <c r="BH133"/>
  <c r="BG133"/>
  <c r="BF133"/>
  <c r="T133"/>
  <c r="R133"/>
  <c r="P133"/>
  <c r="BI129"/>
  <c r="BH129"/>
  <c r="BG129"/>
  <c r="BF129"/>
  <c r="T129"/>
  <c r="R129"/>
  <c r="P129"/>
  <c r="F120"/>
  <c r="E118"/>
  <c r="F89"/>
  <c r="E87"/>
  <c r="J24"/>
  <c r="E24"/>
  <c r="J123"/>
  <c r="J23"/>
  <c r="J21"/>
  <c r="E21"/>
  <c r="J122"/>
  <c r="J20"/>
  <c r="J18"/>
  <c r="E18"/>
  <c r="F92"/>
  <c r="J17"/>
  <c r="J15"/>
  <c r="E15"/>
  <c r="F122"/>
  <c r="J14"/>
  <c r="J12"/>
  <c r="J120"/>
  <c r="E7"/>
  <c r="E85"/>
  <c i="1" r="L90"/>
  <c r="AM90"/>
  <c r="AM89"/>
  <c r="L89"/>
  <c r="AM87"/>
  <c r="L87"/>
  <c r="L85"/>
  <c r="L84"/>
  <c i="2" r="BK533"/>
  <c r="BK505"/>
  <c r="J485"/>
  <c r="BK470"/>
  <c r="BK459"/>
  <c r="J443"/>
  <c r="J415"/>
  <c r="J385"/>
  <c r="BK360"/>
  <c r="BK344"/>
  <c r="J302"/>
  <c r="BK282"/>
  <c r="J262"/>
  <c r="BK237"/>
  <c r="BK210"/>
  <c r="J194"/>
  <c r="J520"/>
  <c r="BK509"/>
  <c r="J476"/>
  <c r="BK454"/>
  <c r="J423"/>
  <c r="J408"/>
  <c r="J400"/>
  <c r="BK383"/>
  <c r="J376"/>
  <c r="J360"/>
  <c r="J336"/>
  <c r="J306"/>
  <c r="J286"/>
  <c r="J270"/>
  <c r="BK258"/>
  <c r="BK241"/>
  <c r="J218"/>
  <c r="BK190"/>
  <c r="J180"/>
  <c r="J166"/>
  <c r="J129"/>
  <c r="BK528"/>
  <c r="BK520"/>
  <c r="J505"/>
  <c r="BK495"/>
  <c r="J482"/>
  <c r="J468"/>
  <c r="BK433"/>
  <c r="J412"/>
  <c r="J367"/>
  <c r="J353"/>
  <c r="BK328"/>
  <c r="BK318"/>
  <c r="BK306"/>
  <c r="BK286"/>
  <c r="BK232"/>
  <c r="J221"/>
  <c r="BK206"/>
  <c r="BK161"/>
  <c r="J139"/>
  <c r="BK479"/>
  <c r="J461"/>
  <c r="BK451"/>
  <c r="BK438"/>
  <c r="BK408"/>
  <c r="BK390"/>
  <c r="BK385"/>
  <c r="BK376"/>
  <c r="BK355"/>
  <c r="BK336"/>
  <c r="BK315"/>
  <c r="J278"/>
  <c r="J258"/>
  <c r="BK221"/>
  <c r="BK185"/>
  <c r="J161"/>
  <c r="J147"/>
  <c i="3" r="BK508"/>
  <c r="J498"/>
  <c r="J490"/>
  <c r="J478"/>
  <c r="BK466"/>
  <c r="BK455"/>
  <c r="BK444"/>
  <c r="BK434"/>
  <c r="J417"/>
  <c r="J405"/>
  <c r="BK398"/>
  <c r="BK389"/>
  <c r="BK382"/>
  <c r="J365"/>
  <c r="BK353"/>
  <c r="BK339"/>
  <c r="BK327"/>
  <c r="J312"/>
  <c r="BK302"/>
  <c r="J292"/>
  <c r="BK284"/>
  <c r="J273"/>
  <c r="J261"/>
  <c r="BK249"/>
  <c r="J236"/>
  <c r="J222"/>
  <c r="J209"/>
  <c r="J196"/>
  <c r="J180"/>
  <c r="J166"/>
  <c r="BK160"/>
  <c r="BK143"/>
  <c r="BK515"/>
  <c r="J502"/>
  <c r="BK490"/>
  <c r="BK478"/>
  <c r="J466"/>
  <c r="J455"/>
  <c r="J444"/>
  <c r="J434"/>
  <c r="BK417"/>
  <c r="BK405"/>
  <c r="J398"/>
  <c r="J389"/>
  <c r="J378"/>
  <c r="BK365"/>
  <c r="J353"/>
  <c r="J339"/>
  <c r="J327"/>
  <c r="BK320"/>
  <c r="BK309"/>
  <c r="BK299"/>
  <c r="J284"/>
  <c r="BK273"/>
  <c r="J265"/>
  <c r="J257"/>
  <c r="BK245"/>
  <c r="BK231"/>
  <c r="BK218"/>
  <c r="J205"/>
  <c r="J192"/>
  <c r="BK175"/>
  <c r="BK163"/>
  <c r="BK150"/>
  <c r="J129"/>
  <c i="4" r="J169"/>
  <c r="BK154"/>
  <c r="BK139"/>
  <c r="BK133"/>
  <c r="J123"/>
  <c r="BK169"/>
  <c r="J159"/>
  <c r="J141"/>
  <c r="J133"/>
  <c r="J131"/>
  <c r="BK125"/>
  <c i="2" r="BK524"/>
  <c r="J509"/>
  <c r="BK492"/>
  <c r="J472"/>
  <c r="BK461"/>
  <c r="J440"/>
  <c r="J396"/>
  <c r="J370"/>
  <c r="BK358"/>
  <c r="BK340"/>
  <c r="BK299"/>
  <c r="BK278"/>
  <c r="J251"/>
  <c r="J224"/>
  <c r="J202"/>
  <c r="BK180"/>
  <c r="BK139"/>
  <c r="BK513"/>
  <c r="J489"/>
  <c r="J463"/>
  <c r="J433"/>
  <c r="BK426"/>
  <c r="BK412"/>
  <c r="BK396"/>
  <c r="J390"/>
  <c r="BK373"/>
  <c r="J364"/>
  <c r="J344"/>
  <c r="BK325"/>
  <c r="BK289"/>
  <c r="J274"/>
  <c r="J254"/>
  <c r="J232"/>
  <c r="J206"/>
  <c r="BK174"/>
  <c r="BK151"/>
  <c r="J533"/>
  <c r="J524"/>
  <c r="BK517"/>
  <c r="J492"/>
  <c r="BK485"/>
  <c r="BK447"/>
  <c r="J438"/>
  <c r="BK415"/>
  <c r="BK370"/>
  <c r="J355"/>
  <c r="J340"/>
  <c r="BK322"/>
  <c r="J299"/>
  <c r="BK270"/>
  <c r="J246"/>
  <c r="J214"/>
  <c r="BK202"/>
  <c r="BK156"/>
  <c r="BK133"/>
  <c r="J470"/>
  <c r="J454"/>
  <c r="BK440"/>
  <c r="J426"/>
  <c r="J404"/>
  <c r="J383"/>
  <c r="J373"/>
  <c r="BK353"/>
  <c r="J322"/>
  <c r="J310"/>
  <c r="J266"/>
  <c r="J241"/>
  <c r="BK218"/>
  <c r="BK194"/>
  <c r="BK166"/>
  <c r="J151"/>
  <c i="3" r="J515"/>
  <c r="BK502"/>
  <c r="J482"/>
  <c r="J470"/>
  <c r="J462"/>
  <c r="BK451"/>
  <c r="J438"/>
  <c r="BK420"/>
  <c r="J410"/>
  <c r="BK395"/>
  <c r="J385"/>
  <c r="J373"/>
  <c r="J361"/>
  <c r="J349"/>
  <c r="J335"/>
  <c r="BK323"/>
  <c r="BK317"/>
  <c r="BK306"/>
  <c r="BK296"/>
  <c r="J281"/>
  <c r="J269"/>
  <c r="BK257"/>
  <c r="J245"/>
  <c r="J231"/>
  <c r="J218"/>
  <c r="BK205"/>
  <c r="BK192"/>
  <c r="J175"/>
  <c r="J163"/>
  <c r="J150"/>
  <c r="BK129"/>
  <c r="J511"/>
  <c r="J494"/>
  <c r="BK482"/>
  <c r="BK470"/>
  <c r="J459"/>
  <c r="J448"/>
  <c r="BK438"/>
  <c r="J420"/>
  <c r="J414"/>
  <c r="BK401"/>
  <c r="BK392"/>
  <c r="J382"/>
  <c r="J369"/>
  <c r="BK357"/>
  <c r="J345"/>
  <c r="BK331"/>
  <c r="J317"/>
  <c r="J306"/>
  <c r="J296"/>
  <c r="BK281"/>
  <c r="BK261"/>
  <c r="J249"/>
  <c r="BK236"/>
  <c r="BK222"/>
  <c r="BK209"/>
  <c r="BK196"/>
  <c r="BK180"/>
  <c r="BK170"/>
  <c r="J160"/>
  <c r="J143"/>
  <c i="4" r="BK163"/>
  <c r="J145"/>
  <c r="BK137"/>
  <c r="BK131"/>
  <c r="J121"/>
  <c r="J163"/>
  <c r="BK156"/>
  <c r="J143"/>
  <c r="J135"/>
  <c r="J127"/>
  <c r="J156"/>
  <c r="BK141"/>
  <c r="BK129"/>
  <c r="BK123"/>
  <c i="2" r="J528"/>
  <c r="J513"/>
  <c r="J495"/>
  <c r="BK476"/>
  <c r="BK468"/>
  <c r="J451"/>
  <c r="J419"/>
  <c r="J388"/>
  <c r="BK349"/>
  <c r="J315"/>
  <c r="J289"/>
  <c r="BK274"/>
  <c r="BK254"/>
  <c r="BK228"/>
  <c r="BK198"/>
  <c r="J170"/>
  <c r="J517"/>
  <c r="J501"/>
  <c r="J479"/>
  <c r="J459"/>
  <c r="BK429"/>
  <c r="BK419"/>
  <c r="BK404"/>
  <c r="BK394"/>
  <c r="BK379"/>
  <c r="BK367"/>
  <c r="J349"/>
  <c r="J332"/>
  <c r="J293"/>
  <c r="J282"/>
  <c r="BK266"/>
  <c r="BK246"/>
  <c r="J237"/>
  <c r="J198"/>
  <c r="J185"/>
  <c r="BK170"/>
  <c r="J133"/>
  <c i="1" r="AS94"/>
  <c i="2" r="BK501"/>
  <c r="BK489"/>
  <c r="BK472"/>
  <c r="BK443"/>
  <c r="J429"/>
  <c r="BK400"/>
  <c r="J358"/>
  <c r="BK332"/>
  <c r="J325"/>
  <c r="BK310"/>
  <c r="BK293"/>
  <c r="BK251"/>
  <c r="J228"/>
  <c r="J210"/>
  <c r="J174"/>
  <c r="BK147"/>
  <c r="BK482"/>
  <c r="BK463"/>
  <c r="J447"/>
  <c r="BK423"/>
  <c r="J394"/>
  <c r="BK388"/>
  <c r="J379"/>
  <c r="BK364"/>
  <c r="J328"/>
  <c r="J318"/>
  <c r="BK302"/>
  <c r="BK262"/>
  <c r="BK224"/>
  <c r="BK214"/>
  <c r="J190"/>
  <c r="J156"/>
  <c r="BK129"/>
  <c i="3" r="J508"/>
  <c r="BK494"/>
  <c r="BK487"/>
  <c r="BK474"/>
  <c r="BK459"/>
  <c r="BK448"/>
  <c r="J440"/>
  <c r="J423"/>
  <c r="BK414"/>
  <c r="J401"/>
  <c r="J392"/>
  <c r="BK378"/>
  <c r="BK369"/>
  <c r="J357"/>
  <c r="BK345"/>
  <c r="J331"/>
  <c r="J320"/>
  <c r="J309"/>
  <c r="J299"/>
  <c r="J288"/>
  <c r="BK277"/>
  <c r="BK265"/>
  <c r="J254"/>
  <c r="BK240"/>
  <c r="BK226"/>
  <c r="BK213"/>
  <c r="BK201"/>
  <c r="J187"/>
  <c r="J170"/>
  <c r="BK154"/>
  <c r="J136"/>
  <c r="BK511"/>
  <c r="BK498"/>
  <c r="J487"/>
  <c r="J474"/>
  <c r="BK462"/>
  <c r="J451"/>
  <c r="BK440"/>
  <c r="BK423"/>
  <c r="BK410"/>
  <c r="J395"/>
  <c r="BK385"/>
  <c r="BK373"/>
  <c r="BK361"/>
  <c r="BK349"/>
  <c r="BK335"/>
  <c r="J323"/>
  <c r="BK312"/>
  <c r="J302"/>
  <c r="BK292"/>
  <c r="BK288"/>
  <c r="J277"/>
  <c r="BK269"/>
  <c r="BK254"/>
  <c r="J240"/>
  <c r="J226"/>
  <c r="J213"/>
  <c r="J201"/>
  <c r="BK187"/>
  <c r="BK166"/>
  <c r="J154"/>
  <c r="BK136"/>
  <c i="4" r="BK172"/>
  <c r="BK159"/>
  <c r="BK143"/>
  <c r="BK135"/>
  <c r="J125"/>
  <c r="J172"/>
  <c r="BK161"/>
  <c r="BK145"/>
  <c r="J139"/>
  <c r="J129"/>
  <c r="J161"/>
  <c r="J154"/>
  <c r="J137"/>
  <c r="BK127"/>
  <c r="BK121"/>
  <c i="2" l="1" r="BK128"/>
  <c r="T128"/>
  <c r="T298"/>
  <c r="P314"/>
  <c r="T314"/>
  <c r="P418"/>
  <c r="P348"/>
  <c r="BK500"/>
  <c r="J500"/>
  <c r="J104"/>
  <c r="R500"/>
  <c r="P516"/>
  <c i="3" r="R128"/>
  <c r="P316"/>
  <c r="BK344"/>
  <c r="J344"/>
  <c r="J100"/>
  <c r="T344"/>
  <c r="P356"/>
  <c r="T356"/>
  <c r="R377"/>
  <c r="R454"/>
  <c r="P493"/>
  <c r="T507"/>
  <c r="T506"/>
  <c i="2" r="R128"/>
  <c r="P298"/>
  <c r="BK314"/>
  <c r="J314"/>
  <c r="J101"/>
  <c r="R314"/>
  <c r="R418"/>
  <c r="R348"/>
  <c r="P500"/>
  <c r="BK516"/>
  <c r="J516"/>
  <c r="J105"/>
  <c r="T516"/>
  <c i="3" r="P128"/>
  <c r="BK316"/>
  <c r="J316"/>
  <c r="J99"/>
  <c r="R316"/>
  <c r="P344"/>
  <c r="BK377"/>
  <c r="J377"/>
  <c r="J102"/>
  <c r="T377"/>
  <c r="T454"/>
  <c r="R493"/>
  <c r="BK507"/>
  <c r="BK506"/>
  <c r="J506"/>
  <c r="J105"/>
  <c r="R507"/>
  <c r="R506"/>
  <c i="4" r="P120"/>
  <c r="P119"/>
  <c r="P118"/>
  <c i="1" r="AU97"/>
  <c i="4" r="R120"/>
  <c r="R119"/>
  <c r="R118"/>
  <c i="2" r="P128"/>
  <c r="BK298"/>
  <c r="J298"/>
  <c r="J99"/>
  <c r="R298"/>
  <c r="BK418"/>
  <c r="J418"/>
  <c r="J103"/>
  <c r="T418"/>
  <c r="T348"/>
  <c r="T500"/>
  <c r="R516"/>
  <c i="3" r="BK128"/>
  <c r="J128"/>
  <c r="J98"/>
  <c r="T128"/>
  <c r="T127"/>
  <c r="T126"/>
  <c r="T316"/>
  <c r="R344"/>
  <c r="BK356"/>
  <c r="J356"/>
  <c r="J101"/>
  <c r="R356"/>
  <c r="P377"/>
  <c r="BK454"/>
  <c r="J454"/>
  <c r="J103"/>
  <c r="P454"/>
  <c r="BK493"/>
  <c r="J493"/>
  <c r="J104"/>
  <c r="T493"/>
  <c r="P507"/>
  <c r="P506"/>
  <c i="4" r="BK120"/>
  <c r="J120"/>
  <c r="J98"/>
  <c r="T120"/>
  <c r="T119"/>
  <c r="T118"/>
  <c i="2" r="BK532"/>
  <c r="J532"/>
  <c r="J106"/>
  <c r="BK348"/>
  <c r="J348"/>
  <c r="J102"/>
  <c r="BK309"/>
  <c r="J309"/>
  <c r="J100"/>
  <c i="3" r="J507"/>
  <c r="J106"/>
  <c i="4" r="J92"/>
  <c r="J112"/>
  <c r="BE125"/>
  <c r="BE127"/>
  <c r="J91"/>
  <c r="BE121"/>
  <c r="BE131"/>
  <c r="BE139"/>
  <c r="BE154"/>
  <c r="BE159"/>
  <c r="F92"/>
  <c r="E108"/>
  <c r="F114"/>
  <c r="BE123"/>
  <c r="BE133"/>
  <c r="BE143"/>
  <c r="BE163"/>
  <c r="BE169"/>
  <c r="BE172"/>
  <c r="BE129"/>
  <c r="BE135"/>
  <c r="BE137"/>
  <c r="BE141"/>
  <c r="BE145"/>
  <c r="BE156"/>
  <c r="BE161"/>
  <c i="2" r="J128"/>
  <c r="J98"/>
  <c i="3" r="J89"/>
  <c r="J91"/>
  <c r="J92"/>
  <c r="F122"/>
  <c r="F123"/>
  <c r="BE129"/>
  <c r="BE136"/>
  <c r="BE150"/>
  <c r="BE163"/>
  <c r="BE166"/>
  <c r="BE175"/>
  <c r="BE180"/>
  <c r="BE192"/>
  <c r="BE205"/>
  <c r="BE209"/>
  <c r="BE213"/>
  <c r="BE218"/>
  <c r="BE231"/>
  <c r="BE236"/>
  <c r="BE249"/>
  <c r="BE265"/>
  <c r="BE269"/>
  <c r="BE281"/>
  <c r="BE288"/>
  <c r="BE317"/>
  <c r="BE327"/>
  <c r="BE331"/>
  <c r="BE345"/>
  <c r="BE349"/>
  <c r="BE357"/>
  <c r="BE361"/>
  <c r="BE365"/>
  <c r="BE369"/>
  <c r="BE373"/>
  <c r="BE382"/>
  <c r="BE392"/>
  <c r="BE401"/>
  <c r="BE405"/>
  <c r="BE414"/>
  <c r="BE417"/>
  <c r="BE420"/>
  <c r="BE434"/>
  <c r="BE438"/>
  <c r="BE459"/>
  <c r="BE478"/>
  <c r="BE482"/>
  <c r="BE494"/>
  <c r="BE502"/>
  <c r="E85"/>
  <c r="BE143"/>
  <c r="BE154"/>
  <c r="BE160"/>
  <c r="BE170"/>
  <c r="BE187"/>
  <c r="BE196"/>
  <c r="BE201"/>
  <c r="BE222"/>
  <c r="BE226"/>
  <c r="BE240"/>
  <c r="BE245"/>
  <c r="BE254"/>
  <c r="BE257"/>
  <c r="BE261"/>
  <c r="BE273"/>
  <c r="BE277"/>
  <c r="BE284"/>
  <c r="BE292"/>
  <c r="BE296"/>
  <c r="BE299"/>
  <c r="BE302"/>
  <c r="BE306"/>
  <c r="BE309"/>
  <c r="BE312"/>
  <c r="BE320"/>
  <c r="BE323"/>
  <c r="BE335"/>
  <c r="BE339"/>
  <c r="BE353"/>
  <c r="BE378"/>
  <c r="BE385"/>
  <c r="BE389"/>
  <c r="BE395"/>
  <c r="BE398"/>
  <c r="BE410"/>
  <c r="BE423"/>
  <c r="BE440"/>
  <c r="BE444"/>
  <c r="BE448"/>
  <c r="BE451"/>
  <c r="BE455"/>
  <c r="BE462"/>
  <c r="BE466"/>
  <c r="BE470"/>
  <c r="BE474"/>
  <c r="BE487"/>
  <c r="BE490"/>
  <c r="BE498"/>
  <c r="BE508"/>
  <c r="BE511"/>
  <c r="BE515"/>
  <c i="2" r="J89"/>
  <c r="J92"/>
  <c r="F123"/>
  <c r="BE139"/>
  <c r="BE170"/>
  <c r="BE174"/>
  <c r="BE202"/>
  <c r="BE210"/>
  <c r="BE232"/>
  <c r="BE241"/>
  <c r="BE251"/>
  <c r="BE270"/>
  <c r="BE293"/>
  <c r="BE325"/>
  <c r="BE328"/>
  <c r="BE332"/>
  <c r="BE340"/>
  <c r="BE344"/>
  <c r="BE423"/>
  <c r="BE429"/>
  <c r="BE454"/>
  <c r="BE461"/>
  <c r="BE472"/>
  <c r="BE476"/>
  <c r="BE489"/>
  <c r="F91"/>
  <c r="E116"/>
  <c r="BE151"/>
  <c r="BE166"/>
  <c r="BE180"/>
  <c r="BE194"/>
  <c r="BE198"/>
  <c r="BE218"/>
  <c r="BE221"/>
  <c r="BE258"/>
  <c r="BE274"/>
  <c r="BE278"/>
  <c r="BE299"/>
  <c r="BE360"/>
  <c r="BE367"/>
  <c r="BE376"/>
  <c r="BE383"/>
  <c r="BE385"/>
  <c r="BE388"/>
  <c r="BE394"/>
  <c r="BE415"/>
  <c r="BE440"/>
  <c r="BE463"/>
  <c r="BE501"/>
  <c r="BE505"/>
  <c r="BE513"/>
  <c r="BE520"/>
  <c r="J91"/>
  <c r="BE156"/>
  <c r="BE206"/>
  <c r="BE224"/>
  <c r="BE228"/>
  <c r="BE282"/>
  <c r="BE302"/>
  <c r="BE306"/>
  <c r="BE318"/>
  <c r="BE322"/>
  <c r="BE336"/>
  <c r="BE349"/>
  <c r="BE353"/>
  <c r="BE355"/>
  <c r="BE358"/>
  <c r="BE373"/>
  <c r="BE404"/>
  <c r="BE433"/>
  <c r="BE438"/>
  <c r="BE447"/>
  <c r="BE459"/>
  <c r="BE468"/>
  <c r="BE470"/>
  <c r="BE479"/>
  <c r="BE482"/>
  <c r="BE129"/>
  <c r="BE133"/>
  <c r="BE147"/>
  <c r="BE161"/>
  <c r="BE185"/>
  <c r="BE190"/>
  <c r="BE214"/>
  <c r="BE237"/>
  <c r="BE246"/>
  <c r="BE254"/>
  <c r="BE262"/>
  <c r="BE266"/>
  <c r="BE286"/>
  <c r="BE289"/>
  <c r="BE310"/>
  <c r="BE315"/>
  <c r="BE364"/>
  <c r="BE370"/>
  <c r="BE379"/>
  <c r="BE390"/>
  <c r="BE396"/>
  <c r="BE400"/>
  <c r="BE408"/>
  <c r="BE412"/>
  <c r="BE419"/>
  <c r="BE426"/>
  <c r="BE443"/>
  <c r="BE451"/>
  <c r="BE485"/>
  <c r="BE492"/>
  <c r="BE495"/>
  <c r="BE509"/>
  <c r="BE517"/>
  <c r="BE524"/>
  <c r="BE528"/>
  <c r="BE533"/>
  <c i="3" r="F37"/>
  <c i="1" r="BD96"/>
  <c i="2" r="F34"/>
  <c i="1" r="BA95"/>
  <c i="2" r="J34"/>
  <c i="1" r="AW95"/>
  <c i="2" r="F37"/>
  <c i="1" r="BD95"/>
  <c i="3" r="J34"/>
  <c i="1" r="AW96"/>
  <c i="4" r="F36"/>
  <c i="1" r="BC97"/>
  <c i="4" r="F37"/>
  <c i="1" r="BD97"/>
  <c i="4" r="J34"/>
  <c i="1" r="AW97"/>
  <c i="3" r="F34"/>
  <c i="1" r="BA96"/>
  <c i="4" r="F35"/>
  <c i="1" r="BB97"/>
  <c i="4" r="F34"/>
  <c i="1" r="BA97"/>
  <c i="2" r="F35"/>
  <c i="1" r="BB95"/>
  <c i="3" r="F35"/>
  <c i="1" r="BB96"/>
  <c i="2" r="F36"/>
  <c i="1" r="BC95"/>
  <c i="3" r="F36"/>
  <c i="1" r="BC96"/>
  <c i="2" l="1" r="P127"/>
  <c r="P126"/>
  <c i="1" r="AU95"/>
  <c i="2" r="R127"/>
  <c r="R126"/>
  <c r="T127"/>
  <c r="T126"/>
  <c i="3" r="P127"/>
  <c r="P126"/>
  <c i="1" r="AU96"/>
  <c i="3" r="R127"/>
  <c r="R126"/>
  <c i="2" r="BK127"/>
  <c r="J127"/>
  <c r="J97"/>
  <c i="3" r="BK127"/>
  <c r="J127"/>
  <c r="J97"/>
  <c i="4" r="BK119"/>
  <c r="J119"/>
  <c r="J97"/>
  <c i="3" r="BK126"/>
  <c r="J126"/>
  <c i="2" r="F33"/>
  <c i="1" r="AZ95"/>
  <c i="2" r="J33"/>
  <c i="1" r="AV95"/>
  <c r="AT95"/>
  <c i="3" r="F33"/>
  <c i="1" r="AZ96"/>
  <c i="3" r="J30"/>
  <c i="1" r="AG96"/>
  <c r="BD94"/>
  <c r="W33"/>
  <c r="BC94"/>
  <c r="W32"/>
  <c i="4" r="J33"/>
  <c i="1" r="AV97"/>
  <c r="AT97"/>
  <c r="BA94"/>
  <c r="AW94"/>
  <c r="AK30"/>
  <c i="3" r="J33"/>
  <c i="1" r="AV96"/>
  <c r="AT96"/>
  <c r="BB94"/>
  <c r="W31"/>
  <c i="4" r="F33"/>
  <c i="1" r="AZ97"/>
  <c i="2" l="1" r="BK126"/>
  <c r="J126"/>
  <c r="J96"/>
  <c i="4" r="BK118"/>
  <c r="J118"/>
  <c r="J96"/>
  <c i="1" r="AN96"/>
  <c i="3" r="J96"/>
  <c r="J39"/>
  <c i="1" r="AU94"/>
  <c r="AZ94"/>
  <c r="W29"/>
  <c r="W30"/>
  <c r="AY94"/>
  <c r="AX94"/>
  <c i="4" l="1" r="J30"/>
  <c i="1" r="AG97"/>
  <c i="2" r="J30"/>
  <c i="1" r="AG95"/>
  <c r="AN95"/>
  <c r="AV94"/>
  <c r="AK29"/>
  <c i="4" l="1" r="J39"/>
  <c i="2" r="J39"/>
  <c i="1" r="AN97"/>
  <c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<sst xmlns="http://schemas.openxmlformats.org/spreadsheetml/2006/main">
  <si>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</si>
  <si>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</si>
  <si>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</si>
  <si>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</si>
  <si>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</si>
  <si>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{ef51be3c-29a4-4eb0-aa10-3edc39fdb38f}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</si>
  <si>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</si>
  <si>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</si>
  <si>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</si>
  <si>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</si>
  <si>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</si>
  <si>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</si>
  <si>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</si>
  <si>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</si>
  <si>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VH-2025-02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</si>
  <si>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</si>
  <si>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</si>
  <si>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Brno, Zemkova - rekonstrukce vodovodu</t>
  </si>
  <si>
    <t>KSO:</t>
  </si>
  <si>
    <t>CC-CZ:</t>
  </si>
  <si>
    <t>Místo:</t>
  </si>
  <si>
    <t xml:space="preserve"> </t>
  </si>
  <si>
    <t>Datum:</t>
  </si>
  <si>
    <t>10. 6. 2025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</si>
  <si>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</si>
  <si>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</si>
  <si>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</si>
  <si>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</si>
  <si>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</si>
  <si>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</si>
  <si>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</si>
  <si>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</si>
  <si>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</si>
  <si>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</si>
  <si>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</si>
  <si>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</si>
  <si>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</si>
  <si>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</si>
  <si>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</si>
  <si>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</si>
  <si>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</si>
  <si>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</si>
  <si>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</si>
  <si>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</si>
  <si>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</si>
  <si>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</si>
  <si>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</si>
  <si>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</si>
  <si>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</si>
  <si>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</si>
  <si>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</si>
  <si>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</si>
  <si>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</si>
  <si>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</si>
  <si>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</si>
  <si>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</si>
  <si>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</si>
  <si>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</si>
  <si>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</si>
  <si>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</si>
  <si>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</si>
  <si>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</si>
  <si>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</si>
  <si>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</si>
  <si>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</si>
  <si>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</si>
  <si>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</si>
  <si>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</si>
  <si>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</si>
  <si>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</si>
  <si>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</si>
  <si>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</si>
  <si>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</si>
  <si>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</si>
  <si>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</si>
  <si>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</si>
  <si>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</si>
  <si>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</si>
  <si>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330</t>
  </si>
  <si>
    <t>Stavební část – vodovodní řady</t>
  </si>
  <si>
    <t>STA</t>
  </si>
  <si>
    <t>1</t>
  </si>
  <si>
    <t>{7d94d1e1-15f5-4995-93db-25a43f5ee41b}</t>
  </si>
  <si>
    <t>2</t>
  </si>
  <si>
    <t>SO 340</t>
  </si>
  <si>
    <t>Stavební část – vodovodní přípojky</t>
  </si>
  <si>
    <t>{0859dcba-2820-4c1e-89b4-6ddf2fd4c7c1}</t>
  </si>
  <si>
    <t>SO 900</t>
  </si>
  <si>
    <t>Ostatní rozpočtové náklady</t>
  </si>
  <si>
    <t>{b8aad82a-09fb-42f5-9fbf-2adde6d77316}</t>
  </si>
  <si>
    <t>podklad</t>
  </si>
  <si>
    <t>131,36</t>
  </si>
  <si>
    <t>řady</t>
  </si>
  <si>
    <t>115</t>
  </si>
  <si>
    <t>KRYCÍ LIST SOUPISU PRACÍ</t>
  </si>
  <si>
    <t>výkop1</t>
  </si>
  <si>
    <t>139,93</t>
  </si>
  <si>
    <t>výkop2</t>
  </si>
  <si>
    <t>59,97</t>
  </si>
  <si>
    <t>obsyp</t>
  </si>
  <si>
    <t>50,6</t>
  </si>
  <si>
    <t>výkop3</t>
  </si>
  <si>
    <t>27,9</t>
  </si>
  <si>
    <t>Objekt:</t>
  </si>
  <si>
    <t>SO 330 - Stavební část – vodovodní řady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</si>
  <si>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</si>
  <si>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</si>
  <si>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</si>
  <si>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</si>
  <si>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</si>
  <si>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</si>
  <si>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</si>
  <si>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</si>
  <si>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</si>
  <si>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</si>
  <si>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Vedení trubní dálková a přípojná</t>
  </si>
  <si>
    <t xml:space="preserve">      85 - Potrubí z trub litinových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</si>
  <si>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</si>
  <si>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</si>
  <si>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</si>
  <si>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</si>
  <si>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</si>
  <si>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</si>
  <si>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</si>
  <si>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</si>
  <si>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</si>
  <si>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</si>
  <si>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</si>
  <si>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</si>
  <si>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</si>
  <si>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</si>
  <si>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</si>
  <si>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</si>
  <si>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</si>
  <si>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</si>
  <si>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</si>
  <si>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</si>
  <si>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</si>
  <si>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113107223</t>
  </si>
  <si>
    <t>Odstranění podkladu z kameniva drceného tl přes 200 do 300 mm strojně pl přes 200 m2</t>
  </si>
  <si>
    <t>m2</t>
  </si>
  <si>
    <t>CS ÚRS 2025 01</t>
  </si>
  <si>
    <t>4</t>
  </si>
  <si>
    <t>978676943</t>
  </si>
  <si>
    <t>PP</t>
  </si>
  <si>
    <t>Odstranění podkladů nebo krytů strojně plochy jednotlivě přes 200 m2 s přemístěním hmot na skládku na vzdálenost do 20 m nebo s naložením na dopravní prostředek z kameniva hrubého drceného, o tl. vrstvy přes 200 do 300 mm</t>
  </si>
  <si>
    <t>Online PSC</t>
  </si>
  <si>
    <t>https://podminky.urs.cz/item/CS_URS_2025_01/113107223</t>
  </si>
  <si>
    <t>VV</t>
  </si>
  <si>
    <t>113107243</t>
  </si>
  <si>
    <t>Odstranění podkladu živičného tl přes 100 do 150 mm strojně pl přes 200 m2</t>
  </si>
  <si>
    <t>-955986477</t>
  </si>
  <si>
    <t>Odstranění podkladů nebo krytů strojně plochy jednotlivě přes 200 m2 s přemístěním hmot na skládku na vzdálenost do 20 m nebo s naložením na dopravní prostředek živičných, o tl. vrstvy přes 100 do 150 mm</t>
  </si>
  <si>
    <t>https://podminky.urs.cz/item/CS_URS_2025_01/113107243</t>
  </si>
  <si>
    <t>8,1*1,7</t>
  </si>
  <si>
    <t>((řady-8,1)*1,1)+13,77</t>
  </si>
  <si>
    <t>3</t>
  </si>
  <si>
    <t>115101201</t>
  </si>
  <si>
    <t>Čerpání vody na dopravní výšku do 10 m průměrný přítok do 500 l/min</t>
  </si>
  <si>
    <t>hod</t>
  </si>
  <si>
    <t>-1522348557</t>
  </si>
  <si>
    <t>Čerpání vody na dopravní výšku do 10 m s uvažovaným průměrným přítokem do 500 l/min</t>
  </si>
  <si>
    <t>https://podminky.urs.cz/item/CS_URS_2025_01/115101201</t>
  </si>
  <si>
    <t>- voda z odstaněného potrubí</t>
  </si>
  <si>
    <t>- voda vniklá do výkopu z přívalových deštů</t>
  </si>
  <si>
    <t>- voda spodní</t>
  </si>
  <si>
    <t>Platí pro tento objekt a objekt vodovodních přípojek</t>
  </si>
  <si>
    <t>6*20*8</t>
  </si>
  <si>
    <t>115101301</t>
  </si>
  <si>
    <t>Pohotovost čerpací soupravy pro dopravní výšku do 10 m přítok do 500 l/min</t>
  </si>
  <si>
    <t>den</t>
  </si>
  <si>
    <t>-338851880</t>
  </si>
  <si>
    <t>Pohotovost záložní čerpací soupravy pro dopravní výšku do 10 m s uvažovaným průměrným přítokem do 500 l/min</t>
  </si>
  <si>
    <t>https://podminky.urs.cz/item/CS_URS_2025_01/115101301</t>
  </si>
  <si>
    <t>250</t>
  </si>
  <si>
    <t>5</t>
  </si>
  <si>
    <t>119001401</t>
  </si>
  <si>
    <t>Dočasné zajištění potrubí ocelového, plastového nebo litinového DN do 200 mm</t>
  </si>
  <si>
    <t>m</t>
  </si>
  <si>
    <t>948796366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</si>
  <si>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ocelového, plastového nebo litinového, jmenovité světlosti DN do 200 mm</t>
  </si>
  <si>
    <t>https://podminky.urs.cz/item/CS_URS_2025_01/119001401</t>
  </si>
  <si>
    <t>14*1,2</t>
  </si>
  <si>
    <t>Součet</t>
  </si>
  <si>
    <t>6</t>
  </si>
  <si>
    <t>119001421</t>
  </si>
  <si>
    <t>Dočasné zajištění kabelů a kabelových tratí ze 3 volně ložených kabelů</t>
  </si>
  <si>
    <t>187209055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</si>
  <si>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</si>
  <si>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https://podminky.urs.cz/item/CS_URS_2025_01/119001421</t>
  </si>
  <si>
    <t>23*1,1</t>
  </si>
  <si>
    <t>7</t>
  </si>
  <si>
    <t>119002411</t>
  </si>
  <si>
    <t>Pojezdový ocelový plech pro zabezpečení výkopu zřízení</t>
  </si>
  <si>
    <t>-1923656201</t>
  </si>
  <si>
    <t>Pomocné konstrukce při zabezpečení výkopu vodorovné pojízdné z tlustého ocelového plechu šířky výkopu do 1 m zřízení</t>
  </si>
  <si>
    <t>https://podminky.urs.cz/item/CS_URS_2025_01/119002411</t>
  </si>
  <si>
    <t>uvažováno i pro přípojky s vícenásobným použitím</t>
  </si>
  <si>
    <t>5*3*14</t>
  </si>
  <si>
    <t>8</t>
  </si>
  <si>
    <t>119002412</t>
  </si>
  <si>
    <t>Pojezdový ocelový plech pro zabezpečení výkopu odstranění</t>
  </si>
  <si>
    <t>-1450032891</t>
  </si>
  <si>
    <t>Pomocné konstrukce při zabezpečení výkopu vodorovné pojízdné z tlustého ocelového plechu šířky výkopu do 1 m odstranění</t>
  </si>
  <si>
    <t>https://podminky.urs.cz/item/CS_URS_2025_01/119002412</t>
  </si>
  <si>
    <t>210</t>
  </si>
  <si>
    <t>9</t>
  </si>
  <si>
    <t>132112221</t>
  </si>
  <si>
    <t>Hloubení zapažených rýh šířky do 2000 mm v soudržných horninách třídy těžitelnosti I skupiny 1 a 2 ručně</t>
  </si>
  <si>
    <t>m3</t>
  </si>
  <si>
    <t>-1943041359</t>
  </si>
  <si>
    <t>Hloubení zapažených rýh šířky přes 800 do 2 000 mm ručně s urovnáním dna do předepsaného profilu a spádu v hornině třídy těžitelnosti I skupiny 1 a 2 soudržných</t>
  </si>
  <si>
    <t>https://podminky.urs.cz/item/CS_URS_2025_01/132112221</t>
  </si>
  <si>
    <t>10</t>
  </si>
  <si>
    <t>132251255</t>
  </si>
  <si>
    <t>Hloubení rýh nezapažených š do 2000 mm v hornině třídy těžitelnosti I skupiny 3 objem do 1000 m3 strojně</t>
  </si>
  <si>
    <t>905212631</t>
  </si>
  <si>
    <t>Hloubení nezapažených rýh šířky přes 800 do 2 000 mm strojně s urovnáním dna do předepsaného profilu a spádu v hornině třídy těžitelnosti I skupiny 3 přes 500 do 1 000 m3</t>
  </si>
  <si>
    <t>https://podminky.urs.cz/item/CS_URS_2025_01/132251255</t>
  </si>
  <si>
    <t>uvažováno pro 70% výkopu</t>
  </si>
  <si>
    <t>199,9*0,7</t>
  </si>
  <si>
    <t>11</t>
  </si>
  <si>
    <t>132351254</t>
  </si>
  <si>
    <t>Hloubení rýh nezapažených š do 2000 mm v hornině třídy těžitelnosti II skupiny 4 objem do 500 m3 strojně</t>
  </si>
  <si>
    <t>-1906598291</t>
  </si>
  <si>
    <t>Hloubení nezapažených rýh šířky přes 800 do 2 000 mm strojně s urovnáním dna do předepsaného profilu a spádu v hornině třídy těžitelnosti II skupiny 4 přes 100 do 500 m3</t>
  </si>
  <si>
    <t>https://podminky.urs.cz/item/CS_URS_2025_01/132351254</t>
  </si>
  <si>
    <t>uvažováno pro 30% výkopu</t>
  </si>
  <si>
    <t>199,9*0,3</t>
  </si>
  <si>
    <t>139001101</t>
  </si>
  <si>
    <t>Příplatek za ztížení vykopávky v blízkosti podzemního vedení</t>
  </si>
  <si>
    <t>1539647833</t>
  </si>
  <si>
    <t>Příplatek k cenám hloubených vykopávek za ztížení vykopávky v blízkosti podzemního vedení nebo výbušnin pro jakoukoliv třídu horniny</t>
  </si>
  <si>
    <t>https://podminky.urs.cz/item/CS_URS_2025_01/139001101</t>
  </si>
  <si>
    <t>"35%"(výkop1+výkop2)</t>
  </si>
  <si>
    <t>13</t>
  </si>
  <si>
    <t>151101101</t>
  </si>
  <si>
    <t>Zřízení příložného pažení a rozepření stěn rýh hl do 2 m</t>
  </si>
  <si>
    <t>-696723467</t>
  </si>
  <si>
    <t>Zřízení pažení a rozepření stěn rýh pro podzemní vedení příložné pro jakoukoliv mezerovitost, hloubky do 2 m</t>
  </si>
  <si>
    <t>https://podminky.urs.cz/item/CS_URS_2025_01/151101101</t>
  </si>
  <si>
    <t>396,1</t>
  </si>
  <si>
    <t>14</t>
  </si>
  <si>
    <t>151101111</t>
  </si>
  <si>
    <t>Odstranění příložného pažení a rozepření stěn rýh hl do 2 m</t>
  </si>
  <si>
    <t>-953234796</t>
  </si>
  <si>
    <t>Odstranění pažení a rozepření stěn rýh pro podzemní vedení s uložením materiálu na vzdálenost do 3 m od kraje výkopu příložné, hloubky do 2 m</t>
  </si>
  <si>
    <t>https://podminky.urs.cz/item/CS_URS_2025_01/151101111</t>
  </si>
  <si>
    <t>15</t>
  </si>
  <si>
    <t>151101201</t>
  </si>
  <si>
    <t>Zřízení příložného pažení stěn výkopu hl do 4 m</t>
  </si>
  <si>
    <t>734766319</t>
  </si>
  <si>
    <t>Zřízení pažení stěn výkopu bez rozepření nebo vzepření příložné, hloubky do 4 m</t>
  </si>
  <si>
    <t>https://podminky.urs.cz/item/CS_URS_2025_01/151101201</t>
  </si>
  <si>
    <t>řady*2*0,5</t>
  </si>
  <si>
    <t>16</t>
  </si>
  <si>
    <t>151101211</t>
  </si>
  <si>
    <t>Odstranění příložného pažení stěn hl do 4 m</t>
  </si>
  <si>
    <t>-854932829</t>
  </si>
  <si>
    <t>Odstranění pažení stěn výkopu bez rozepření nebo vzepření s uložením pažin na vzdálenost do 3 m od okraje výkopu příložné, hloubky do 4 m</t>
  </si>
  <si>
    <t>https://podminky.urs.cz/item/CS_URS_2025_01/151101211</t>
  </si>
  <si>
    <t>17</t>
  </si>
  <si>
    <t>151101301</t>
  </si>
  <si>
    <t>Zřízení rozepření stěn při pažení příložném hl do 4 m</t>
  </si>
  <si>
    <t>-2094330981</t>
  </si>
  <si>
    <t>Zřízení rozepření zapažených stěn výkopů s potřebným přepažováním při pažení příložném, hloubky do 4 m</t>
  </si>
  <si>
    <t>https://podminky.urs.cz/item/CS_URS_2025_01/151101301</t>
  </si>
  <si>
    <t>řady*0,1</t>
  </si>
  <si>
    <t>18</t>
  </si>
  <si>
    <t>151101311</t>
  </si>
  <si>
    <t>Odstranění rozepření stěn při pažení příložném hl do 4 m</t>
  </si>
  <si>
    <t>343211377</t>
  </si>
  <si>
    <t>Odstranění rozepření stěn výkopů s uložením materiálu na vzdálenost do 3 m od okraje výkopu pažení příložného, hloubky do 4 m</t>
  </si>
  <si>
    <t>https://podminky.urs.cz/item/CS_URS_2025_01/151101311</t>
  </si>
  <si>
    <t>19</t>
  </si>
  <si>
    <t>151201211</t>
  </si>
  <si>
    <t>Odstranění pažení stěn zátažného hl do 4 m</t>
  </si>
  <si>
    <t>-1567949623</t>
  </si>
  <si>
    <t>Odstranění pažení stěn výkopu bez rozepření nebo vzepření s uložením pažin na vzdálenost do 3 m od okraje výkopu zátažné, hloubky do 4 m</t>
  </si>
  <si>
    <t>https://podminky.urs.cz/item/CS_URS_2025_01/151201211</t>
  </si>
  <si>
    <t>20</t>
  </si>
  <si>
    <t>151201301</t>
  </si>
  <si>
    <t>Zřízení rozepření stěn při pažení zátažném hl do 4 m</t>
  </si>
  <si>
    <t>-1893201078</t>
  </si>
  <si>
    <t>Zřízení rozepření zapažených stěn výkopů s potřebným přepažováním při pažení zátažném, hloubky do 4 m</t>
  </si>
  <si>
    <t>https://podminky.urs.cz/item/CS_URS_2025_01/151201301</t>
  </si>
  <si>
    <t>151201311</t>
  </si>
  <si>
    <t>Odstranění rozepření stěn při pažení zátažném hl do 4 m</t>
  </si>
  <si>
    <t>-1480088500</t>
  </si>
  <si>
    <t>Odstranění rozepření stěn výkopů s uložením materiálu na vzdálenost do 3 m od okraje výkopu pažení zátažného, hloubky do 4 m</t>
  </si>
  <si>
    <t>https://podminky.urs.cz/item/CS_URS_2025_01/151201311</t>
  </si>
  <si>
    <t>22</t>
  </si>
  <si>
    <t>151201901</t>
  </si>
  <si>
    <t>Zřízení zátažného pažení stěn s ponecháním pažin ve výkopu hl do 4 m</t>
  </si>
  <si>
    <t>475385813</t>
  </si>
  <si>
    <t>Zřízení pažení stěn výkopu bez rozepření nebo vzepření s ponecháním pažin ve výkopu zátažné, hloubky do 4 m</t>
  </si>
  <si>
    <t>https://podminky.urs.cz/item/CS_URS_2025_01/151201901</t>
  </si>
  <si>
    <t>23</t>
  </si>
  <si>
    <t>162751117</t>
  </si>
  <si>
    <t>Vodorovné přemístění přes 9 000 do 10000 m výkopku/sypaniny z horniny třídy těžitelnosti I skupiny 1 až 3</t>
  </si>
  <si>
    <t>-922578400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</si>
  <si>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</si>
  <si>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https://podminky.urs.cz/item/CS_URS_2025_01/162751117</t>
  </si>
  <si>
    <t>výkop1-výkop3</t>
  </si>
  <si>
    <t>24</t>
  </si>
  <si>
    <t>162751119</t>
  </si>
  <si>
    <t>Příplatek k vodorovnému přemístění výkopku/sypaniny z horniny třídy těžitelnosti I skupiny 1 až 3 ZKD 1000 m přes 10000 m</t>
  </si>
  <si>
    <t>1364205674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</si>
  <si>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</si>
  <si>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https://podminky.urs.cz/item/CS_URS_2025_01/162751119</t>
  </si>
  <si>
    <t>výkop1+výkop3</t>
  </si>
  <si>
    <t>167,83*3 'Přepočtené koeficientem množství</t>
  </si>
  <si>
    <t>25</t>
  </si>
  <si>
    <t>162751137</t>
  </si>
  <si>
    <t>Vodorovné přemístění přes 9 000 do 10000 m výkopku/sypaniny z horniny třídy těžitelnosti II skupiny 4 a 5</t>
  </si>
  <si>
    <t>-1097270580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</si>
  <si>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</si>
  <si>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https://podminky.urs.cz/item/CS_URS_2025_01/162751137</t>
  </si>
  <si>
    <t>26</t>
  </si>
  <si>
    <t>162751139</t>
  </si>
  <si>
    <t>Příplatek k vodorovnému přemístění výkopku/sypaniny z horniny třídy těžitelnosti II skupiny 4 a 5 ZKD 1000 m přes 10000 m</t>
  </si>
  <si>
    <t>-558338639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</si>
  <si>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</si>
  <si>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https://podminky.urs.cz/item/CS_URS_2025_01/162751139</t>
  </si>
  <si>
    <t>59,97*3 'Přepočtené koeficientem množství</t>
  </si>
  <si>
    <t>27</t>
  </si>
  <si>
    <t>166151101</t>
  </si>
  <si>
    <t>Přehození neulehlého výkopku z horniny třídy těžitelnosti I skupiny 1 až 3 strojně</t>
  </si>
  <si>
    <t>1520376962</t>
  </si>
  <si>
    <t>Přehození neulehlého výkopku strojně z horniny třídy těžitelnosti I, skupiny 1 až 3</t>
  </si>
  <si>
    <t>https://podminky.urs.cz/item/CS_URS_2025_01/166151101</t>
  </si>
  <si>
    <t>uvažováno pro 30% výkopku</t>
  </si>
  <si>
    <t>(výkop1+výkop2+výkop3)*0,3</t>
  </si>
  <si>
    <t>28</t>
  </si>
  <si>
    <t>167151111</t>
  </si>
  <si>
    <t>Nakládání výkopku z hornin třídy těžitelnosti I skupiny 1 až 3 přes 100 m3</t>
  </si>
  <si>
    <t>-90302817</t>
  </si>
  <si>
    <t>Nakládání, skládání a překládání neulehlého výkopku nebo sypaniny strojně nakládání, množství přes 100 m3, z hornin třídy těžitelnosti I, skupiny 1 až 3</t>
  </si>
  <si>
    <t>29</t>
  </si>
  <si>
    <t>171201231</t>
  </si>
  <si>
    <t>Poplatek za uložení zeminy a kamení na recyklační skládce (skládkovné) kód odpadu 17 05 04</t>
  </si>
  <si>
    <t>t</t>
  </si>
  <si>
    <t>1975093399</t>
  </si>
  <si>
    <t>Poplatek za uložení stavebního odpadu na recyklační skládce (skládkovné) zeminy a kamení zatříděného do Katalogu odpadů pod kódem 17 05 04</t>
  </si>
  <si>
    <t>https://podminky.urs.cz/item/CS_URS_2025_01/171201231</t>
  </si>
  <si>
    <t>(výkop1+výkop2+výkop3)*2</t>
  </si>
  <si>
    <t>30</t>
  </si>
  <si>
    <t>171251201</t>
  </si>
  <si>
    <t>Uložení sypaniny na skládky nebo meziskládky</t>
  </si>
  <si>
    <t>-1003402739</t>
  </si>
  <si>
    <t>Uložení sypaniny na skládky nebo meziskládky bez hutnění s upravením uložené sypaniny do předepsaného tvaru</t>
  </si>
  <si>
    <t>https://podminky.urs.cz/item/CS_URS_2025_01/171251201</t>
  </si>
  <si>
    <t>výkop1+výkop2+výkop3</t>
  </si>
  <si>
    <t>31</t>
  </si>
  <si>
    <t>174151101</t>
  </si>
  <si>
    <t>Zásyp jam, šachet rýh nebo kolem objektů sypaninou se zhutněním</t>
  </si>
  <si>
    <t>1822165549</t>
  </si>
  <si>
    <t>Zásyp sypaninou z jakékoliv horniny strojně s uložením výkopku ve vrstvách se zhutněním jam, šachet, rýh nebo kolem objektů v těchto vykopávkách</t>
  </si>
  <si>
    <t>https://podminky.urs.cz/item/CS_URS_2025_01/174151101</t>
  </si>
  <si>
    <t>32</t>
  </si>
  <si>
    <t>M</t>
  </si>
  <si>
    <t>58344197</t>
  </si>
  <si>
    <t>štěrkodrť frakce 0/63</t>
  </si>
  <si>
    <t>528199638</t>
  </si>
  <si>
    <t>227,8*2 'Přepočtené koeficientem množství</t>
  </si>
  <si>
    <t>33</t>
  </si>
  <si>
    <t>175111101</t>
  </si>
  <si>
    <t>Obsypání potrubí ručně sypaninou bez prohození, uloženou do 3 m</t>
  </si>
  <si>
    <t>-1877277618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</si>
  <si>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</si>
  <si>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https://podminky.urs.cz/item/CS_URS_2025_01/175111101</t>
  </si>
  <si>
    <t>34</t>
  </si>
  <si>
    <t>58337302</t>
  </si>
  <si>
    <t>štěrkopísek frakce 0/16</t>
  </si>
  <si>
    <t>2101225335</t>
  </si>
  <si>
    <t>50,6*2 'Přepočtené koeficientem množství</t>
  </si>
  <si>
    <t>35</t>
  </si>
  <si>
    <t>181152345</t>
  </si>
  <si>
    <t xml:space="preserve">Úprava pláně HTÚ dle předepsaných sklonů vč. případných hutnících pokusů a vystavení protokolů o zkoušce ověření modulu přetvárnosti se zhutněním na požadovanou hodnotu Edef2=45MPa při poměru Edef2/Edef1 dle požadavku ČSN 72006 </t>
  </si>
  <si>
    <t>1330268887</t>
  </si>
  <si>
    <t>řady*1,1</t>
  </si>
  <si>
    <t>36</t>
  </si>
  <si>
    <t>181951112</t>
  </si>
  <si>
    <t>Úprava pláně v hornině třídy těžitelnosti I skupiny 1 až 3 se zhutněním strojně</t>
  </si>
  <si>
    <t>-449760743</t>
  </si>
  <si>
    <t>Úprava pláně vyrovnáním výškových rozdílů strojně v hornině třídy těžitelnosti I, skupiny 1 až 3 se zhutněním</t>
  </si>
  <si>
    <t>https://podminky.urs.cz/item/CS_URS_2025_01/181951112</t>
  </si>
  <si>
    <t>řady*1,2</t>
  </si>
  <si>
    <t>37</t>
  </si>
  <si>
    <t>202510203</t>
  </si>
  <si>
    <t xml:space="preserve">Poplatek za skládku  "navážky"</t>
  </si>
  <si>
    <t>-327357502</t>
  </si>
  <si>
    <t>38</t>
  </si>
  <si>
    <t>46051020R</t>
  </si>
  <si>
    <t>D+M žlabu kabelové do rýhy bez výkopových prací z prefabrikovaných betonových žlabů včetně víka</t>
  </si>
  <si>
    <t>-1405487299</t>
  </si>
  <si>
    <t>Žlaby kabelové do rýhy bez výkopových prací z prefabrikovaných betonových žlabů.</t>
  </si>
  <si>
    <t>46*1,1</t>
  </si>
  <si>
    <t>39</t>
  </si>
  <si>
    <t>460671112</t>
  </si>
  <si>
    <t>Výstražná fólie pro krytí kabelů šířky přes 20 do 25 cm</t>
  </si>
  <si>
    <t>1047979660</t>
  </si>
  <si>
    <t>Výstražné prvky pro krytí kabelů včetně vyrovnání povrchu rýhy, rozvinutí a uložení fólie, šířky přes 20 do 25 cm</t>
  </si>
  <si>
    <t>https://podminky.urs.cz/item/CS_URS_2025_01/460671112</t>
  </si>
  <si>
    <t>Svislé a kompletní konstrukce</t>
  </si>
  <si>
    <t>40</t>
  </si>
  <si>
    <t>891182080.1</t>
  </si>
  <si>
    <t>Zafoukání stávajícího potrubí cementopopílkovou suspenzí s vytvořením betonových ucpávek na koncích potrubí</t>
  </si>
  <si>
    <t>kpl</t>
  </si>
  <si>
    <t>-1085376314</t>
  </si>
  <si>
    <t>41</t>
  </si>
  <si>
    <t>891241100.1</t>
  </si>
  <si>
    <t>Demontáž vodovodních šoupátek otevřený výkop DN 50-150 vč. poklopů zemní soupravy příslušných armatur vč. odvozu a likvidace dle pokynů investora</t>
  </si>
  <si>
    <t>kus</t>
  </si>
  <si>
    <t>506349022</t>
  </si>
  <si>
    <t>2+14</t>
  </si>
  <si>
    <t>42</t>
  </si>
  <si>
    <t>891241821.1</t>
  </si>
  <si>
    <t>Demontáž vodovodních hydrantů podzemních otevřený výkop DN 80 vč. poklopů příslušných armatur vč. odvozu a likvidace dle pokynů investora</t>
  </si>
  <si>
    <t>1586006915</t>
  </si>
  <si>
    <t>Vodorovné konstrukce</t>
  </si>
  <si>
    <t>43</t>
  </si>
  <si>
    <t>451573111</t>
  </si>
  <si>
    <t>Lože pod potrubí otevřený výkop ze štěrkopísku</t>
  </si>
  <si>
    <t>-236899669</t>
  </si>
  <si>
    <t>Lože pod potrubí, stoky a drobné objekty v otevřeném výkopu z písku a štěrkopísku do 63 mm</t>
  </si>
  <si>
    <t>https://podminky.urs.cz/item/CS_URS_2025_01/451573111</t>
  </si>
  <si>
    <t>12,7</t>
  </si>
  <si>
    <t>Komunikace pozemní</t>
  </si>
  <si>
    <t>44</t>
  </si>
  <si>
    <t>564851011</t>
  </si>
  <si>
    <t>Podklad ze štěrkodrtě ŠD plochy do 100 m2 tl 150 mm</t>
  </si>
  <si>
    <t>-1074509483</t>
  </si>
  <si>
    <t>Podklad ze štěrkodrti ŠD s rozprostřením a zhutněním plochy jednotlivě do 100 m2, po zhutnění tl. 150 mm</t>
  </si>
  <si>
    <t>https://podminky.urs.cz/item/CS_URS_2025_01/564851011</t>
  </si>
  <si>
    <t>45</t>
  </si>
  <si>
    <t>564861111</t>
  </si>
  <si>
    <t>Podklad ze štěrkodrtě ŠD plochy přes 100 m2 tl 200 mm</t>
  </si>
  <si>
    <t>1205526619</t>
  </si>
  <si>
    <t>Podklad ze štěrkodrti ŠD s rozprostřením a zhutněním plochy přes 100 m2, po zhutnění tl. 200 mm</t>
  </si>
  <si>
    <t>https://podminky.urs.cz/item/CS_URS_2025_01/564861111</t>
  </si>
  <si>
    <t>8,9+126,5</t>
  </si>
  <si>
    <t>46</t>
  </si>
  <si>
    <t>564941411</t>
  </si>
  <si>
    <t>Podklad z asfaltového recyklátu plochy přes 100 m2 tl 110 mm</t>
  </si>
  <si>
    <t>-2144324295</t>
  </si>
  <si>
    <t>Podklad nebo podsyp z asfaltového recyklátu s rozprostřením a zhutněním plochy přes 100 m2, po zhutnění tl. 110 mm</t>
  </si>
  <si>
    <t>https://podminky.urs.cz/item/CS_URS_2025_01/564941411</t>
  </si>
  <si>
    <t>47</t>
  </si>
  <si>
    <t>565125101</t>
  </si>
  <si>
    <t>Asfaltový beton vrstva podkladní ACP 16 (obalované kamenivo OKS) tl 40 mm š do 1,5 m</t>
  </si>
  <si>
    <t>669952866</t>
  </si>
  <si>
    <t>Asfaltový beton vrstva podkladní ACP 16 (obalované kamenivo střednězrnné - OKS) s rozprostřením a zhutněním v pruhu šířky do 1,5 m, po zhutnění tl. 40 mm</t>
  </si>
  <si>
    <t>https://podminky.urs.cz/item/CS_URS_2025_01/565125101</t>
  </si>
  <si>
    <t>48</t>
  </si>
  <si>
    <t>565176101</t>
  </si>
  <si>
    <t>Asfaltový beton vrstva podkladní ACP 22 (obalované kamenivo OKH) tl 100 mm š do 1,5 m</t>
  </si>
  <si>
    <t>-1085860717</t>
  </si>
  <si>
    <t>Asfaltový beton vrstva podkladní ACP 22 (obalované kamenivo hrubozrnné - OKH) s rozprostřením a zhutněním v pruhu šířky do 1,5 m, po zhutnění tl. 100 mm</t>
  </si>
  <si>
    <t>https://podminky.urs.cz/item/CS_URS_2025_01/565176101</t>
  </si>
  <si>
    <t>13,8</t>
  </si>
  <si>
    <t>49</t>
  </si>
  <si>
    <t>567122114</t>
  </si>
  <si>
    <t>Podklad ze směsi stmelené cementem SC C 8/10 (KSC I) tl 150 mm</t>
  </si>
  <si>
    <t>1685865018</t>
  </si>
  <si>
    <t>Podklad ze směsi stmelené cementem SC bez dilatačních spár, s rozprostřením a zhutněním SC C 8/10 (KSC I), po zhutnění tl. 150 mm</t>
  </si>
  <si>
    <t>https://podminky.urs.cz/item/CS_URS_2025_01/567122114</t>
  </si>
  <si>
    <t>11,3</t>
  </si>
  <si>
    <t>50</t>
  </si>
  <si>
    <t>573111112</t>
  </si>
  <si>
    <t>Postřik živičný infiltrační s posypem z asfaltu množství 1 kg/m2</t>
  </si>
  <si>
    <t>154769807</t>
  </si>
  <si>
    <t>Postřik infiltrační PI z asfaltu silničního s posypem kamenivem, v množství 1,00 kg/m2</t>
  </si>
  <si>
    <t>https://podminky.urs.cz/item/CS_URS_2025_01/573111112</t>
  </si>
  <si>
    <t>51</t>
  </si>
  <si>
    <t>573231108</t>
  </si>
  <si>
    <t>Postřik živičný spojovací ze silniční emulze v množství 0,50 kg/m2</t>
  </si>
  <si>
    <t>-827246749</t>
  </si>
  <si>
    <t>Postřik spojovací PS bez posypu kamenivem ze silniční emulze, v množství 0,50 kg/m2</t>
  </si>
  <si>
    <t>https://podminky.urs.cz/item/CS_URS_2025_01/573231108</t>
  </si>
  <si>
    <t>13,8+126,5</t>
  </si>
  <si>
    <t>52</t>
  </si>
  <si>
    <t>577144121</t>
  </si>
  <si>
    <t>Asfaltový beton vrstva obrusná ACO 11+ (ABS) tř. I tl 50 mm š přes 3 m z nemodifikovaného asfaltu</t>
  </si>
  <si>
    <t>-295766925</t>
  </si>
  <si>
    <t>Asfaltový beton vrstva obrusná ACO 11 (ABS) s rozprostřením a se zhutněním z nemodifikovaného asfaltu v pruhu šířky přes 3 m tř. I (ACO 11+), po zhutnění tl. 50 mm</t>
  </si>
  <si>
    <t>https://podminky.urs.cz/item/CS_URS_2025_01/577144121</t>
  </si>
  <si>
    <t>Vedení trubní dálková a přípojná</t>
  </si>
  <si>
    <t>53</t>
  </si>
  <si>
    <t>857242122</t>
  </si>
  <si>
    <t>Montáž litinových tvarovek jednoosých přírubových otevřený výkop DN 80</t>
  </si>
  <si>
    <t>1461046360</t>
  </si>
  <si>
    <t>Montáž litinových tvarovek na potrubí litinovém tlakovém jednoosých na potrubí z trub přírubových v otevřeném výkopu, kanálu nebo v šachtě DN 80</t>
  </si>
  <si>
    <t>https://podminky.urs.cz/item/CS_URS_2025_01/857242122</t>
  </si>
  <si>
    <t>54</t>
  </si>
  <si>
    <t>55253892</t>
  </si>
  <si>
    <t>tvarovka přírubová s hrdlem z tvárné litiny,práškový epoxid tl 250µm EU-kus dl 130mm DN 80</t>
  </si>
  <si>
    <t>155083598</t>
  </si>
  <si>
    <t>55</t>
  </si>
  <si>
    <t>857244122</t>
  </si>
  <si>
    <t>Montáž litinových tvarovek odbočných přírubových otevřený výkop DN 80</t>
  </si>
  <si>
    <t>-717585749</t>
  </si>
  <si>
    <t>Montáž litinových tvarovek na potrubí litinovém tlakovém odbočných na potrubí z trub přírubových v otevřeném výkopu, kanálu nebo v šachtě DN 80</t>
  </si>
  <si>
    <t>https://podminky.urs.cz/item/CS_URS_2025_01/857244122</t>
  </si>
  <si>
    <t>56</t>
  </si>
  <si>
    <t>55253510</t>
  </si>
  <si>
    <t>tvarovka přírubová litinová vodovodní s přírubovou odbočkou PN10/40 T-kus DN 80/80</t>
  </si>
  <si>
    <t>1858107347</t>
  </si>
  <si>
    <t>57</t>
  </si>
  <si>
    <t>857262122</t>
  </si>
  <si>
    <t>Montáž litinových tvarovek jednoosých přírubových otevřený výkop DN 100</t>
  </si>
  <si>
    <t>1987943584</t>
  </si>
  <si>
    <t>Montáž litinových tvarovek na potrubí litinovém tlakovém jednoosých na potrubí z trub přírubových v otevřeném výkopu, kanálu nebo v šachtě DN 100</t>
  </si>
  <si>
    <t>https://podminky.urs.cz/item/CS_URS_2025_01/857262122</t>
  </si>
  <si>
    <t>2+2+2+1</t>
  </si>
  <si>
    <t>58</t>
  </si>
  <si>
    <t>55253893</t>
  </si>
  <si>
    <t>tvarovka přírubová s hrdlem z tvárné litiny,práškový epoxid tl 250µm EU-kus dl 130mm DN 100</t>
  </si>
  <si>
    <t>-508379129</t>
  </si>
  <si>
    <t>59</t>
  </si>
  <si>
    <t>55253490</t>
  </si>
  <si>
    <t>tvarovka přírubová litinová s hladkým koncem,práškový epoxid tl 250µm F-kus DN 100</t>
  </si>
  <si>
    <t>-590779341</t>
  </si>
  <si>
    <t>60</t>
  </si>
  <si>
    <t>27311021</t>
  </si>
  <si>
    <t>kroužek těsnící gumový EPDM TYTON pro vodovodní potrubí DN 100</t>
  </si>
  <si>
    <t>-118711464</t>
  </si>
  <si>
    <t>7*3 'Přepočtené koeficientem množství</t>
  </si>
  <si>
    <t>61</t>
  </si>
  <si>
    <t>55259815</t>
  </si>
  <si>
    <t>přechod přírubový tvárná litina dl 200mm DN 100/80</t>
  </si>
  <si>
    <t>-400285259</t>
  </si>
  <si>
    <t>62</t>
  </si>
  <si>
    <t>55253661</t>
  </si>
  <si>
    <t>příruba zaslepovací litinová vodovodní PN10/16 X-kus DN 100</t>
  </si>
  <si>
    <t>-94896476</t>
  </si>
  <si>
    <t>63</t>
  </si>
  <si>
    <t>857263131</t>
  </si>
  <si>
    <t>Montáž litinových tvarovek odbočných hrdlových otevřený výkop s integrovaným těsněním DN 100</t>
  </si>
  <si>
    <t>437817060</t>
  </si>
  <si>
    <t>Montáž litinových tvarovek na potrubí litinovém tlakovém odbočných na potrubí z trub hrdlových v otevřeném výkopu, kanálu nebo v šachtě s integrovaným těsněním DN 100</t>
  </si>
  <si>
    <t>https://podminky.urs.cz/item/CS_URS_2025_01/857263131</t>
  </si>
  <si>
    <t>64</t>
  </si>
  <si>
    <t>55253745</t>
  </si>
  <si>
    <t>tvarovka hrdlová s přírubovou odbočkou z tvárné litiny,práškový epoxid tl 250µm MMA-kus DN 100/80</t>
  </si>
  <si>
    <t>1454868030</t>
  </si>
  <si>
    <t>65</t>
  </si>
  <si>
    <t>857264122</t>
  </si>
  <si>
    <t>Montáž litinových tvarovek odbočných přírubových otevřený výkop DN 100</t>
  </si>
  <si>
    <t>1152241949</t>
  </si>
  <si>
    <t>Montáž litinových tvarovek na potrubí litinovém tlakovém odbočných na potrubí z trub přírubových v otevřeném výkopu, kanálu nebo v šachtě DN 100</t>
  </si>
  <si>
    <t>https://podminky.urs.cz/item/CS_URS_2025_01/857264122</t>
  </si>
  <si>
    <t>66</t>
  </si>
  <si>
    <t>55253516</t>
  </si>
  <si>
    <t>tvarovka přírubová litinová vodovodní s přírubovou odbočkou PN10/16 T-kus DN 100/100</t>
  </si>
  <si>
    <t>-1133388736</t>
  </si>
  <si>
    <t>67</t>
  </si>
  <si>
    <t>891241112</t>
  </si>
  <si>
    <t>Montáž vodovodních šoupátek otevřený výkop DN 80</t>
  </si>
  <si>
    <t>-1013197324</t>
  </si>
  <si>
    <t>Montáž vodovodních armatur na potrubí šoupátek nebo klapek uzavíracích v otevřeném výkopu nebo v šachtách s osazením zemní soupravy (bez poklopů) DN 80</t>
  </si>
  <si>
    <t>https://podminky.urs.cz/item/CS_URS_2025_01/891241112</t>
  </si>
  <si>
    <t>68</t>
  </si>
  <si>
    <t>42221303</t>
  </si>
  <si>
    <t>šoupátko pitná voda litina GGG 50 krátká stavební dl PN10/16 DN 80x180mm</t>
  </si>
  <si>
    <t>-744859289</t>
  </si>
  <si>
    <t>69</t>
  </si>
  <si>
    <t>891261112</t>
  </si>
  <si>
    <t>Montáž vodovodních šoupátek otevřený výkop DN 100</t>
  </si>
  <si>
    <t>971647842</t>
  </si>
  <si>
    <t>Montáž vodovodních armatur na potrubí šoupátek nebo klapek uzavíracích v otevřeném výkopu nebo v šachtách s osazením zemní soupravy (bez poklopů) DN 100</t>
  </si>
  <si>
    <t>https://podminky.urs.cz/item/CS_URS_2025_01/891261112</t>
  </si>
  <si>
    <t>70</t>
  </si>
  <si>
    <t>42221324</t>
  </si>
  <si>
    <t>šoupátko pitná voda litina GGG 50 dlouhá stavební dl PN10/16 DN 100x300mm</t>
  </si>
  <si>
    <t>594470549</t>
  </si>
  <si>
    <t>71</t>
  </si>
  <si>
    <t>42291074r</t>
  </si>
  <si>
    <t xml:space="preserve">souprava zemní teleskopická pro šoupátka DN 80 - 100,    1,3 - 2,0 m</t>
  </si>
  <si>
    <t>376954896</t>
  </si>
  <si>
    <t>souprava zemní pro šoupátka DN 80-100mm Rd 1,3 - 2,0m</t>
  </si>
  <si>
    <t>1+1</t>
  </si>
  <si>
    <t>72</t>
  </si>
  <si>
    <t>899623141</t>
  </si>
  <si>
    <t>Obetonování potrubí nebo zdiva stok betonem prostým tř. C 12/15 v otevřeném výkopu</t>
  </si>
  <si>
    <t>353102175</t>
  </si>
  <si>
    <t>Obetonování potrubí nebo zdiva stok betonem prostým v otevřeném výkopu, betonem tř. C 12/15</t>
  </si>
  <si>
    <t>https://podminky.urs.cz/item/CS_URS_2025_01/899623141</t>
  </si>
  <si>
    <t>"betonové bloky" 1</t>
  </si>
  <si>
    <t>73</t>
  </si>
  <si>
    <t>R851321211</t>
  </si>
  <si>
    <t>Příplatek za montáž potrubí z trub litinových hrdlových s těsnícím spojem otevřený výkop DN/OD 90-200</t>
  </si>
  <si>
    <t>524103864</t>
  </si>
  <si>
    <t>Příplatek za montáž potrubí z trub litinových tlakových hrdlových v otevřeném výkopu s těsnícím nebo zámkovým spojem vnějšího průměru DN/OD 90-200</t>
  </si>
  <si>
    <t>https://podminky.urs.cz/item/CS_URS_2025_01/R851321211</t>
  </si>
  <si>
    <t>74</t>
  </si>
  <si>
    <t>R892353122</t>
  </si>
  <si>
    <t>Bakteriologický rozbor vody vodovodního potrubí DN 150 nebo 200</t>
  </si>
  <si>
    <t>2083060644</t>
  </si>
  <si>
    <t>85</t>
  </si>
  <si>
    <t>Potrubí z trub litinových</t>
  </si>
  <si>
    <t>75</t>
  </si>
  <si>
    <t>820230203</t>
  </si>
  <si>
    <t>Zařezání a očištění stávajícího potrubí</t>
  </si>
  <si>
    <t>-817230217</t>
  </si>
  <si>
    <t>- vodovodní řad</t>
  </si>
  <si>
    <t>76</t>
  </si>
  <si>
    <t>8205201</t>
  </si>
  <si>
    <t>D+M třecí jištění hrdel a tvarovek DN 100</t>
  </si>
  <si>
    <t>-1372869782</t>
  </si>
  <si>
    <t>D+M třecí jiětění hrdel a tvarovek DN 100</t>
  </si>
  <si>
    <t>21+13</t>
  </si>
  <si>
    <t>77</t>
  </si>
  <si>
    <t>8205202</t>
  </si>
  <si>
    <t>D+M třecí jištění hrdel a tvarovek DN 80</t>
  </si>
  <si>
    <t>1236378631</t>
  </si>
  <si>
    <t>D+M třecí jiětění hrdel a tvarovek DN 80</t>
  </si>
  <si>
    <t>78</t>
  </si>
  <si>
    <t>851261131</t>
  </si>
  <si>
    <t>Montáž potrubí z trub litinových hrdlových s integrovaným těsněním otevřený výkop DN 100</t>
  </si>
  <si>
    <t>1821645913</t>
  </si>
  <si>
    <t>Montáž potrubí z trub litinových tlakových hrdlových v otevřeném výkopu s integrovaným těsněním DN 100</t>
  </si>
  <si>
    <t>https://podminky.urs.cz/item/CS_URS_2025_01/851261131</t>
  </si>
  <si>
    <t>113,4</t>
  </si>
  <si>
    <t>79</t>
  </si>
  <si>
    <t>857261131</t>
  </si>
  <si>
    <t>Montáž litinových tvarovek jednoosých hrdlových otevřený výkop s integrovaným těsněním DN 100</t>
  </si>
  <si>
    <t>2128788572</t>
  </si>
  <si>
    <t>Montáž litinových tvarovek na potrubí litinovém tlakovém jednoosých na potrubí z trub hrdlových v otevřeném výkopu, kanálu nebo v šachtě s integrovaným těsněním DN 100</t>
  </si>
  <si>
    <t>https://podminky.urs.cz/item/CS_URS_2025_01/857261131</t>
  </si>
  <si>
    <t>80</t>
  </si>
  <si>
    <t>55253917</t>
  </si>
  <si>
    <t>koleno hrdlové z tvárné litiny,práškový epoxid tl 250µm MMK-kus DN 100-22,5°</t>
  </si>
  <si>
    <t>364469575</t>
  </si>
  <si>
    <t>81</t>
  </si>
  <si>
    <t>891247111</t>
  </si>
  <si>
    <t>Montáž hydrantů podzemních DN 80 + hydrantová drenáž</t>
  </si>
  <si>
    <t>1838245049</t>
  </si>
  <si>
    <t>Montáž vodovodních armatur na potrubí hydrantů podzemních (bez osazení poklopů) DN 80</t>
  </si>
  <si>
    <t>82</t>
  </si>
  <si>
    <t>22450,1-R</t>
  </si>
  <si>
    <t>drenáž pro hydrant</t>
  </si>
  <si>
    <t>177097478</t>
  </si>
  <si>
    <t>2*1,05</t>
  </si>
  <si>
    <t>83</t>
  </si>
  <si>
    <t>42273594</t>
  </si>
  <si>
    <t>hydrant podzemní DN 80 PN 16 dvojitý uzávěr s koulí krycí v 1500mm</t>
  </si>
  <si>
    <t>-1216228018</t>
  </si>
  <si>
    <t>84</t>
  </si>
  <si>
    <t>89940 9003 R</t>
  </si>
  <si>
    <t>Orientační tabulka s čísly</t>
  </si>
  <si>
    <t>-765781230</t>
  </si>
  <si>
    <t>Orientační tabulka modré barvy pro uzávěry</t>
  </si>
  <si>
    <t>899401112</t>
  </si>
  <si>
    <t>Osazení poklopů uličních litinových šoupátkových</t>
  </si>
  <si>
    <t>592401813</t>
  </si>
  <si>
    <t>Osazení poklopů uličních s pevným rámem litinových šoupátkových</t>
  </si>
  <si>
    <t>https://podminky.urs.cz/item/CS_URS_2025_01/899401112</t>
  </si>
  <si>
    <t>P</t>
  </si>
  <si>
    <t>Poznámka k položce:_x000d_
viz TZ př.č. D.3.1 a v.č. D.3.2.až 12 a výpis materiálů D.3.11</t>
  </si>
  <si>
    <t>86</t>
  </si>
  <si>
    <t>42291352</t>
  </si>
  <si>
    <t>poklop litinový šoupátkový pro zemní soupravy osazení do terénu a do vozovky</t>
  </si>
  <si>
    <t>-871812892</t>
  </si>
  <si>
    <t>87</t>
  </si>
  <si>
    <t>422,1-R</t>
  </si>
  <si>
    <t>deska podkladní universální</t>
  </si>
  <si>
    <t>ks</t>
  </si>
  <si>
    <t>-1336933157</t>
  </si>
  <si>
    <t>88</t>
  </si>
  <si>
    <t>899401113</t>
  </si>
  <si>
    <t>Osazení poklopů uličních litinových hydrantových</t>
  </si>
  <si>
    <t>1977763022</t>
  </si>
  <si>
    <t>Osazení poklopů uličních s pevným rámem litinových hydrantových</t>
  </si>
  <si>
    <t>https://podminky.urs.cz/item/CS_URS_2025_01/899401113</t>
  </si>
  <si>
    <t>89</t>
  </si>
  <si>
    <t>42291452</t>
  </si>
  <si>
    <t>poklop litinový hydrantový DN 80</t>
  </si>
  <si>
    <t>-1173978007</t>
  </si>
  <si>
    <t>90</t>
  </si>
  <si>
    <t>422,2-R</t>
  </si>
  <si>
    <t>-1881907273</t>
  </si>
  <si>
    <t>91</t>
  </si>
  <si>
    <t>820230202</t>
  </si>
  <si>
    <t>spojovací materiál pro přírubové spoje - šouby nerez, podložky, mosaz matky, těsnění přírubových spojů apod.</t>
  </si>
  <si>
    <t>-27911754</t>
  </si>
  <si>
    <t>92</t>
  </si>
  <si>
    <t>899721111.1</t>
  </si>
  <si>
    <t xml:space="preserve">Signalizační vodič  2 x 4 Cu na potrubí vč. kabelová Tspoj </t>
  </si>
  <si>
    <t>2052340273</t>
  </si>
  <si>
    <t xml:space="preserve">Signalizační vodič DN do 150 mm na potrubí vč. kabelová Tspoj </t>
  </si>
  <si>
    <t>121,4</t>
  </si>
  <si>
    <t>93</t>
  </si>
  <si>
    <t>899721119.1</t>
  </si>
  <si>
    <t>Identifikační bod marker</t>
  </si>
  <si>
    <t>306523664</t>
  </si>
  <si>
    <t>94</t>
  </si>
  <si>
    <t>899722112</t>
  </si>
  <si>
    <t>Krytí potrubí z plastů výstražnou fólií z PVC přes 20 do 25 cm</t>
  </si>
  <si>
    <t>1467849981</t>
  </si>
  <si>
    <t>Krytí potrubí z plastů výstražnou fólií z PVC šířky přes 20 do 25 cm</t>
  </si>
  <si>
    <t>95</t>
  </si>
  <si>
    <t>INFO</t>
  </si>
  <si>
    <t>Všechno potrubí i tvarovky jsou včetně těžké protikoroní ochrany</t>
  </si>
  <si>
    <t>1635973443</t>
  </si>
  <si>
    <t>Přesný popis viz. technická zpráva</t>
  </si>
  <si>
    <t>96</t>
  </si>
  <si>
    <t>R851261211</t>
  </si>
  <si>
    <t>Příplatek za dodávku a montáž zámkových segmentů na tvarovkách DN 80-200</t>
  </si>
  <si>
    <t>-315797737</t>
  </si>
  <si>
    <t>Montáž a dodávka zámkových segmentů potrubí z trub litinových tlakových hrdlových v otevřeném výkopu s těsnícím nebo zámkovým spojem vnějšího průměru DN/OD 90-200</t>
  </si>
  <si>
    <t>97</t>
  </si>
  <si>
    <t>R851261292</t>
  </si>
  <si>
    <t>Příplatek za krácení litinové trouby DN/OD 90-200</t>
  </si>
  <si>
    <t>1778126348</t>
  </si>
  <si>
    <t>Montáž potrubí z trub litinových tlakových hrdlových v otevřeném výkopu Příplatek k cenám 1211 za krácení litinové trouby DN/OD 90-200</t>
  </si>
  <si>
    <t>98</t>
  </si>
  <si>
    <t>55253016</t>
  </si>
  <si>
    <t xml:space="preserve">DN 100 tl. stěny liti. min 4,7 mm. Vnější povr. úprava - s těžkou protikorozní ochranou. Vnitřní ochrana  - odstředivě nanášená cementová vystýlka, plus těsnění</t>
  </si>
  <si>
    <t>-561131237</t>
  </si>
  <si>
    <t xml:space="preserve">trouba vodovodní litinová hrdlová TLT DN100 PN10 dle ČSN EN545, třída class s tloušťkou stěny 4,7mm
VNĚJŠÍ OCHRANA: VRSTVA EXTRUDOVANÉHO POLYETHYLÉNOVÉHO POVLAKU  DLE EN14628 NEBO VRSTVA POLYURETANOVÉHO POVLAKU DLE EN15189.
</t>
  </si>
  <si>
    <t>"prořezy 10%" 113,4*0,1</t>
  </si>
  <si>
    <t>Ostatní konstrukce a práce, bourání</t>
  </si>
  <si>
    <t>99</t>
  </si>
  <si>
    <t>919112223</t>
  </si>
  <si>
    <t>Řezání spár pro vytvoření komůrky š 15 mm hl 30 mm pro těsnící zálivku v živičném krytu</t>
  </si>
  <si>
    <t>-1143218347</t>
  </si>
  <si>
    <t>Řezání dilatačních spár v živičném krytu vytvoření komůrky pro těsnící zálivku šířky 15 mm, hloubky 30 mm</t>
  </si>
  <si>
    <t>https://podminky.urs.cz/item/CS_URS_2025_01/919112223</t>
  </si>
  <si>
    <t>16,2</t>
  </si>
  <si>
    <t>100</t>
  </si>
  <si>
    <t>919121122</t>
  </si>
  <si>
    <t>Těsnění spár zálivkou za studena pro komůrky š 15 mm hl 30 mm s těsnicím profilem</t>
  </si>
  <si>
    <t>-470242666</t>
  </si>
  <si>
    <t>Utěsnění dilatačních spár zálivkou za studena v cementobetonovém nebo živičném krytu včetně adhezního nátěru s těsnicím profilem pod zálivkou, pro komůrky šířky 15 mm, hloubky 30 mm</t>
  </si>
  <si>
    <t>https://podminky.urs.cz/item/CS_URS_2025_01/919121122</t>
  </si>
  <si>
    <t>101</t>
  </si>
  <si>
    <t>919735112</t>
  </si>
  <si>
    <t>Řezání stávajícího živičného krytu hl přes 50 do 100 mm</t>
  </si>
  <si>
    <t>218512468</t>
  </si>
  <si>
    <t>Řezání stávajícího živičného krytu nebo podkladu hloubky přes 50 do 100 mm</t>
  </si>
  <si>
    <t>https://podminky.urs.cz/item/CS_URS_2025_01/919735112</t>
  </si>
  <si>
    <t>řady*2</t>
  </si>
  <si>
    <t>102</t>
  </si>
  <si>
    <t>920231912</t>
  </si>
  <si>
    <t>Obnova komunikační zeleně viz. PD</t>
  </si>
  <si>
    <t>1024334341</t>
  </si>
  <si>
    <t>Obnova komunikační zeleně viz PD</t>
  </si>
  <si>
    <t>997</t>
  </si>
  <si>
    <t>Doprava suti a vybouraných hmot</t>
  </si>
  <si>
    <t>103</t>
  </si>
  <si>
    <t>997221551</t>
  </si>
  <si>
    <t>Vodorovná doprava suti ze sypkých materiálů do 1 km</t>
  </si>
  <si>
    <t>169352405</t>
  </si>
  <si>
    <t>Vodorovná doprava suti bez naložení, ale se složením a s hrubým urovnáním ze sypkých materiálů, na vzdálenost do 1 km</t>
  </si>
  <si>
    <t>https://podminky.urs.cz/item/CS_URS_2025_01/997221551</t>
  </si>
  <si>
    <t>104</t>
  </si>
  <si>
    <t>997221559</t>
  </si>
  <si>
    <t>Příplatek ZKD 1 km u vodorovné dopravy suti ze sypkých materiálů</t>
  </si>
  <si>
    <t>856494012</t>
  </si>
  <si>
    <t>Vodorovná doprava suti bez naložení, ale se složením a s hrubým urovnáním Příplatek k ceně za každý další započatý 1 km přes 1 km</t>
  </si>
  <si>
    <t>https://podminky.urs.cz/item/CS_URS_2025_01/997221559</t>
  </si>
  <si>
    <t>99,308*12 'Přepočtené koeficientem množství</t>
  </si>
  <si>
    <t>105</t>
  </si>
  <si>
    <t>997221873</t>
  </si>
  <si>
    <t>Poplatek za uložení na recyklační skládce (skládkovné) stavebního odpadu zeminy a kamení zatříděného do Katalogu odpadů pod kódem 17 05 04</t>
  </si>
  <si>
    <t>-245209024</t>
  </si>
  <si>
    <t>https://podminky.urs.cz/item/CS_URS_2025_01/997221873</t>
  </si>
  <si>
    <t>57,798</t>
  </si>
  <si>
    <t>106</t>
  </si>
  <si>
    <t>997221875</t>
  </si>
  <si>
    <t>Poplatek za uložení na recyklační skládce (skládkovné) stavebního odpadu asfaltového bez obsahu dehtu zatříděného do Katalogu odpadů pod kódem 17 03 02</t>
  </si>
  <si>
    <t>-1658665849</t>
  </si>
  <si>
    <t>Poplatek za uložení stavebního odpadu na recyklační skládce (skládkovné) asfaltového bez obsahu dehtu zatříděného do Katalogu odpadů pod kódem 17 03 02</t>
  </si>
  <si>
    <t>https://podminky.urs.cz/item/CS_URS_2025_01/997221875</t>
  </si>
  <si>
    <t>41,51</t>
  </si>
  <si>
    <t>998</t>
  </si>
  <si>
    <t>Přesun hmot</t>
  </si>
  <si>
    <t>107</t>
  </si>
  <si>
    <t>998273102</t>
  </si>
  <si>
    <t>Přesun hmot pro trubní vedení z trub litinových otevřený výkop</t>
  </si>
  <si>
    <t>1631142377</t>
  </si>
  <si>
    <t>Přesun hmot pro trubní vedení hloubené z trub litinových pro vodovody nebo kanalizace v otevřeném výkopu dopravní vzdálenost do 15 m</t>
  </si>
  <si>
    <t>https://podminky.urs.cz/item/CS_URS_2025_01/998273102</t>
  </si>
  <si>
    <t>vjezdy</t>
  </si>
  <si>
    <t>45,65</t>
  </si>
  <si>
    <t>chodník</t>
  </si>
  <si>
    <t>50,49</t>
  </si>
  <si>
    <t>zeleň</t>
  </si>
  <si>
    <t>36,19</t>
  </si>
  <si>
    <t>29,4</t>
  </si>
  <si>
    <t>12,6</t>
  </si>
  <si>
    <t>86,8</t>
  </si>
  <si>
    <t>výkop4</t>
  </si>
  <si>
    <t>37,2</t>
  </si>
  <si>
    <t>SO 340 - Stavební část – vodovodní přípojky</t>
  </si>
  <si>
    <t>odvoz</t>
  </si>
  <si>
    <t>166</t>
  </si>
  <si>
    <t>lože</t>
  </si>
  <si>
    <t>17,7</t>
  </si>
  <si>
    <t>53,1</t>
  </si>
  <si>
    <t>asfalt</t>
  </si>
  <si>
    <t>54,12</t>
  </si>
  <si>
    <t>PSV - Práce a dodávky PSV</t>
  </si>
  <si>
    <t xml:space="preserve">    722 - Zdravotechnika - vnitřní vodovod</t>
  </si>
  <si>
    <t>113106123</t>
  </si>
  <si>
    <t>Rozebrání dlažeb ze zámkových dlaždic komunikací pro pěší ručně</t>
  </si>
  <si>
    <t>-629805581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</si>
  <si>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</si>
  <si>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https://podminky.urs.cz/item/CS_URS_2025_01/113106123</t>
  </si>
  <si>
    <t>24*1,1</t>
  </si>
  <si>
    <t>- soukromá část</t>
  </si>
  <si>
    <t>21,1*1,1</t>
  </si>
  <si>
    <t>113106162</t>
  </si>
  <si>
    <t>Rozebrání dlažeb vozovek z drobných kostek s ložem ze živice, beton ručně</t>
  </si>
  <si>
    <t>1140970463</t>
  </si>
  <si>
    <t>Rozebrání dlažeb vozovek a ploch s přemístěním hmot na skládku na vzdálenost do 3 m nebo s naložením na dopravní prostředek, s jakoukoliv výplní spár ručně z drobných kostek nebo odseků s ložem ze živice</t>
  </si>
  <si>
    <t>https://podminky.urs.cz/item/CS_URS_2025_01/113106162</t>
  </si>
  <si>
    <t>2,3*1,1</t>
  </si>
  <si>
    <t>113106171</t>
  </si>
  <si>
    <t>Rozebrání dlažeb vozovek ze zámkové dlažby s ložem z kameniva ručně</t>
  </si>
  <si>
    <t>-1377748287</t>
  </si>
  <si>
    <t>Rozebrání dlažeb vozovek a ploch s přemístěním hmot na skládku na vzdálenost do 3 m nebo s naložením na dopravní prostředek, s jakoukoliv výplní spár ručně ze zámkové dlažby s ložem z kameniva</t>
  </si>
  <si>
    <t>https://podminky.urs.cz/item/CS_URS_2025_01/113106171</t>
  </si>
  <si>
    <t>7*1,1</t>
  </si>
  <si>
    <t>21,2*1,1</t>
  </si>
  <si>
    <t>113107123</t>
  </si>
  <si>
    <t>Odstranění podkladu z kameniva drceného tl přes 200 do 300 mm ručně</t>
  </si>
  <si>
    <t>-697119359</t>
  </si>
  <si>
    <t>Odstranění podkladů nebo krytů ručně s přemístěním hmot na skládku na vzdálenost do 3 m nebo s naložením na dopravní prostředek z kameniva hrubého drceného, o tl. vrstvy přes 200 do 300 mm</t>
  </si>
  <si>
    <t>https://podminky.urs.cz/item/CS_URS_2025_01/113107123</t>
  </si>
  <si>
    <t>(24+3+18,9)*1,1</t>
  </si>
  <si>
    <t>113107124</t>
  </si>
  <si>
    <t>Odstranění podkladu z kameniva drceného tl přes 300 do 400 mm ručně</t>
  </si>
  <si>
    <t>2028491880</t>
  </si>
  <si>
    <t>Odstranění podkladů nebo krytů ručně s přemístěním hmot na skládku na vzdálenost do 3 m nebo s naložením na dopravní prostředek z kameniva hrubého drceného, o tl. vrstvy přes 300 do 400 mm</t>
  </si>
  <si>
    <t>https://podminky.urs.cz/item/CS_URS_2025_01/113107124</t>
  </si>
  <si>
    <t>vozovka</t>
  </si>
  <si>
    <t>49,2*1,1</t>
  </si>
  <si>
    <t>(2,3+7+21,2+8+3)*1,1</t>
  </si>
  <si>
    <t>113107132V</t>
  </si>
  <si>
    <t>Odstranění podkladu z betonu prostého tl. do 200 mm ručně</t>
  </si>
  <si>
    <t>-1404808381</t>
  </si>
  <si>
    <t>Odstranění podkladů nebo krytů ručně s přemístěním hmot na skládku na vzdálenost do 3 m nebo s naložením na dopravní prostředek z betonu prostého, o tl. vrstvy přes 150 do 300 mm</t>
  </si>
  <si>
    <t>(8+18,9)*1,1</t>
  </si>
  <si>
    <t>113154514V</t>
  </si>
  <si>
    <t xml:space="preserve">Odstranění strojně, ručně živičného krytu tl 60 mm </t>
  </si>
  <si>
    <t>-391858704</t>
  </si>
  <si>
    <t>Frézování živičného podkladu nebo krytu s naložením hmot na dopravní prostředek plochy do 500 m2 pruhu šířky do 0,5 m, tloušťky vrstvy 60 mm</t>
  </si>
  <si>
    <t>113202111</t>
  </si>
  <si>
    <t xml:space="preserve">Vytrhání obrub krajníků obrubníků stojatých,  včetně betonového lože</t>
  </si>
  <si>
    <t>153449841</t>
  </si>
  <si>
    <t>Vytrhání obrub s vybouráním lože, s přemístěním hmot na skládku na vzdálenost do 3 m nebo s naložením na dopravní prostředek z krajníků nebo obrubníků stojatých</t>
  </si>
  <si>
    <t>https://podminky.urs.cz/item/CS_URS_2025_01/113202111</t>
  </si>
  <si>
    <t>14*2</t>
  </si>
  <si>
    <t>Dočasné zajištění potrubí ocelového, litinového nebo plastového DN do 200 mm</t>
  </si>
  <si>
    <t>446356015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</si>
  <si>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ocelového, litinového nebo plastového, jmenovité světlosti DN do 200 mm</t>
  </si>
  <si>
    <t>1,1*14</t>
  </si>
  <si>
    <t>2071340843</t>
  </si>
  <si>
    <t>1,1*42</t>
  </si>
  <si>
    <t>121112003</t>
  </si>
  <si>
    <t>Sejmutí ornice tl vrstvy do 200 mm ručně</t>
  </si>
  <si>
    <t>-633706479</t>
  </si>
  <si>
    <t>Sejmutí ornice ručně při souvislé ploše, tl. vrstvy do 200 mm</t>
  </si>
  <si>
    <t>https://podminky.urs.cz/item/CS_URS_2025_01/121112003</t>
  </si>
  <si>
    <t>23,4*1,1</t>
  </si>
  <si>
    <t>9,5*1,1</t>
  </si>
  <si>
    <t>131213711</t>
  </si>
  <si>
    <t>Hloubení zapažených jam v soudržných horninách třídy těžitelnosti I skupiny 3 ručně, VČETNĚ svislého přemístění do 3 m, započtena lepivost</t>
  </si>
  <si>
    <t>1378959782</t>
  </si>
  <si>
    <t>Hloubení zapažených jam ručně s urovnáním dna do předepsaného profilu a spádu v hornině třídy těžitelnosti I skupiny 3 soudržných</t>
  </si>
  <si>
    <t>https://podminky.urs.cz/item/CS_URS_2025_01/131213711</t>
  </si>
  <si>
    <t>14*2*1,5</t>
  </si>
  <si>
    <t>"tř. 3 z 70%"42*0,7</t>
  </si>
  <si>
    <t>131313711</t>
  </si>
  <si>
    <t>Hloubení zapažených jam v soudržných horninách třídy těžitelnosti II skupiny 4 ručně, VČETNĚ svislého přemístění do 3 m, započtena lepivost</t>
  </si>
  <si>
    <t>-359135640</t>
  </si>
  <si>
    <t>Hloubení zapažených jam ručně s urovnáním dna do předepsaného profilu a spádu v hornině třídy těžitelnosti II skupiny 4 soudržných</t>
  </si>
  <si>
    <t>https://podminky.urs.cz/item/CS_URS_2025_01/131313711</t>
  </si>
  <si>
    <t>"tř. 4 z 30%"42*0,3</t>
  </si>
  <si>
    <t>132212221</t>
  </si>
  <si>
    <t>Hloubení zapažených rýh šířky do 2000 mm v soudržných horninách třídy těžitelnosti I skupiny 3 ručně, VČETNĚ svislého přemístění do 3 m, započtena lepivost</t>
  </si>
  <si>
    <t>-1704134027</t>
  </si>
  <si>
    <t>Hloubení zapažených rýh šířky přes 800 do 2 000 mm ručně s urovnáním dna do předepsaného profilu a spádu v hornině třídy těžitelnosti I skupiny 3 soudržných</t>
  </si>
  <si>
    <t>https://podminky.urs.cz/item/CS_URS_2025_01/132212221</t>
  </si>
  <si>
    <t>124</t>
  </si>
  <si>
    <t>"tř. 3 z 60%"124*0,7</t>
  </si>
  <si>
    <t>132312221</t>
  </si>
  <si>
    <t>Hloubení zapažených rýh šířky do 2000 mm v soudržných horninách třídy těžitelnosti II skupiny 4 ručně, VČETNĚ svislého přemístění do 3 m, započtena lepivost</t>
  </si>
  <si>
    <t>-1432543856</t>
  </si>
  <si>
    <t>Hloubení zapažených rýh šířky přes 800 do 2 000 mm ručně s urovnáním dna do předepsaného profilu a spádu v hornině třídy těžitelnosti II skupiny 4 soudržných</t>
  </si>
  <si>
    <t>https://podminky.urs.cz/item/CS_URS_2025_01/132312221</t>
  </si>
  <si>
    <t>"tř. 4 z 30%"124*0,3</t>
  </si>
  <si>
    <t>-2111045182</t>
  </si>
  <si>
    <t>"uvažováno pro 30% výkopu" 124*0,3</t>
  </si>
  <si>
    <t>141721211</t>
  </si>
  <si>
    <t>Řízený zemní protlak délky do 50 m hl do 6 m se zatažením potrubí průměru vrtu do 90 mm v hornině třídy těžitelnosti I a II skupiny 1 až 4</t>
  </si>
  <si>
    <t>2005289880</t>
  </si>
  <si>
    <t>Řízený zemní protlak délky protlaku do 50 m v hornině třídy těžitelnosti I a II, skupiny 1 až 4 včetně zatažení trub v hloubce do 6 m průměru vrtu do 90 mm</t>
  </si>
  <si>
    <t>https://podminky.urs.cz/item/CS_URS_2025_01/141721211</t>
  </si>
  <si>
    <t>11,5</t>
  </si>
  <si>
    <t>28613527R</t>
  </si>
  <si>
    <t>chránička PE DN 63</t>
  </si>
  <si>
    <t>-1587540031</t>
  </si>
  <si>
    <t>potrubí vodovodní třívrstvé PE100 RC SDR11 63x5,80mm</t>
  </si>
  <si>
    <t>"podezdívky a zdi s ručním osazením na potrubí" 6,9</t>
  </si>
  <si>
    <t>1240320851</t>
  </si>
  <si>
    <t>506,1</t>
  </si>
  <si>
    <t>1486212641</t>
  </si>
  <si>
    <t>1763779837</t>
  </si>
  <si>
    <t>- zapažení jam započteno v objektu SO 330</t>
  </si>
  <si>
    <t>-1383287104</t>
  </si>
  <si>
    <t>-1113468580</t>
  </si>
  <si>
    <t>39452443</t>
  </si>
  <si>
    <t>116,2*3 'Přepočtené koeficientem množství</t>
  </si>
  <si>
    <t>1664969621</t>
  </si>
  <si>
    <t>výkop2+výkop4</t>
  </si>
  <si>
    <t>664227050</t>
  </si>
  <si>
    <t>49,8*3 'Přepočtené koeficientem množství</t>
  </si>
  <si>
    <t>1219175554</t>
  </si>
  <si>
    <t>"uvažováno pro překládání výkopu z důvodu obtížné manipulovatelnosti" výkop1+výkop2+výkop3+výkop4</t>
  </si>
  <si>
    <t>-295764505</t>
  </si>
  <si>
    <t>-53193468</t>
  </si>
  <si>
    <t>odvoz-obsyp-lože</t>
  </si>
  <si>
    <t>-845155918</t>
  </si>
  <si>
    <t>95,2*2 'Přepočtené koeficientem množství</t>
  </si>
  <si>
    <t>10364100</t>
  </si>
  <si>
    <t>zemina pro terénní úpravy - tříděná</t>
  </si>
  <si>
    <t>852721200</t>
  </si>
  <si>
    <t>zeleň*1,1*0,2</t>
  </si>
  <si>
    <t>7,962*2 'Přepočtené koeficientem množství</t>
  </si>
  <si>
    <t>244500899</t>
  </si>
  <si>
    <t>742189639</t>
  </si>
  <si>
    <t>53,1*2 'Přepočtené koeficientem množství</t>
  </si>
  <si>
    <t>458508906</t>
  </si>
  <si>
    <t>168,7*1,1</t>
  </si>
  <si>
    <t>181311103</t>
  </si>
  <si>
    <t>Rozprostření ornice tl vrstvy do 200 mm v rovině nebo ve svahu do 1:5 ručně</t>
  </si>
  <si>
    <t>1301154158</t>
  </si>
  <si>
    <t>Rozprostření a urovnání ornice v rovině nebo ve svahu sklonu do 1:5 ručně při souvislé ploše, tl. vrstvy do 200 mm</t>
  </si>
  <si>
    <t>https://podminky.urs.cz/item/CS_URS_2025_01/181311103</t>
  </si>
  <si>
    <t>10364101</t>
  </si>
  <si>
    <t>zemina pro terénní úpravy - ornice - odplevelená</t>
  </si>
  <si>
    <t>-1526843225</t>
  </si>
  <si>
    <t>zemina pro terénní úpravy - ornice</t>
  </si>
  <si>
    <t>zeleň*0,2</t>
  </si>
  <si>
    <t>7,238*2 'Přepočtené koeficientem množství</t>
  </si>
  <si>
    <t>181411131</t>
  </si>
  <si>
    <t>Založení parkového trávníku výsevem pl do 1000 m2 v rovině a ve svahu do 1:5</t>
  </si>
  <si>
    <t>698381600</t>
  </si>
  <si>
    <t>Založení trávníku na půdě předem připravené plochy do 1000 m2 výsevem včetně utažení parkového v rovině nebo na svahu do 1:5</t>
  </si>
  <si>
    <t>https://podminky.urs.cz/item/CS_URS_2025_01/181411131</t>
  </si>
  <si>
    <t>00572410</t>
  </si>
  <si>
    <t>osivo směs travní parková</t>
  </si>
  <si>
    <t>kg</t>
  </si>
  <si>
    <t>-158298585</t>
  </si>
  <si>
    <t>zeleň*0,3</t>
  </si>
  <si>
    <t>191121201</t>
  </si>
  <si>
    <t>Zřízení, odstranění - ochrana zdi, oplocení proti poškození pomocí desek a geotextilie včetně případného statického zajištění v případě potřeby</t>
  </si>
  <si>
    <t>bm</t>
  </si>
  <si>
    <t>-1425887618</t>
  </si>
  <si>
    <t>Zřízení, odstranění - ochrana zdi proti poškození pomocí desek a geotextilie</t>
  </si>
  <si>
    <t>14*1,1*2+14*1,1</t>
  </si>
  <si>
    <t>202510201</t>
  </si>
  <si>
    <t xml:space="preserve">Poplatek za skládku zeminy v tř. 1 - 4 </t>
  </si>
  <si>
    <t>1837905330</t>
  </si>
  <si>
    <t xml:space="preserve">Poplatek za skládkz zeminy v tř. 1 - 4 </t>
  </si>
  <si>
    <t>"uvažováno, že 20% jsou navážky" odvoz*0,8</t>
  </si>
  <si>
    <t>132,8*2 'Přepočtené koeficientem množství</t>
  </si>
  <si>
    <t>-1135403627</t>
  </si>
  <si>
    <t>"uvažováno pro 20% výkopku" odvoz*0,2</t>
  </si>
  <si>
    <t>-2044035556</t>
  </si>
  <si>
    <t>42*1,1</t>
  </si>
  <si>
    <t>596741031</t>
  </si>
  <si>
    <t>202317904</t>
  </si>
  <si>
    <t>Poplatek za skládku suti s příměsí</t>
  </si>
  <si>
    <t>-1666670244</t>
  </si>
  <si>
    <t>871211811V</t>
  </si>
  <si>
    <t>Bourání potrubí z oceli, PE v otevřeném výkopu D do 75 mm včetně tvarovek a příslušenství, naložení, vodorovné přemístění, složení, poplatek</t>
  </si>
  <si>
    <t>1101513309</t>
  </si>
  <si>
    <t xml:space="preserve">Bourání  potrubí z oceli, PE v otevřeném výkopu D do 75 mm</t>
  </si>
  <si>
    <t>168,7</t>
  </si>
  <si>
    <t>971033261</t>
  </si>
  <si>
    <t>Vybourání otvorů ve zdivu cihelném pl do 0,0225 m2 na MVC nebo MV tl do 600 mm</t>
  </si>
  <si>
    <t>-1147317370</t>
  </si>
  <si>
    <t>Vybourání otvorů ve zdivu základovém nebo nadzákladovém z cihel, tvárnic, příčkovek z cihel pálených na maltu vápennou nebo vápenocementovou plochy do 0,0225 m2, tl. do 600 mm</t>
  </si>
  <si>
    <t>https://podminky.urs.cz/item/CS_URS_2025_01/971033261</t>
  </si>
  <si>
    <t>971042241</t>
  </si>
  <si>
    <t>Vybourání otvorů v betonových příčkách a zdech pl do 0,0225 m2 tl do 300 mm</t>
  </si>
  <si>
    <t>1386470449</t>
  </si>
  <si>
    <t>Vybourání otvorů v betonových příčkách a zdech základových nebo nadzákladových plochy do 0,0225 m2, tl. do 300 mm</t>
  </si>
  <si>
    <t>https://podminky.urs.cz/item/CS_URS_2025_01/971042241</t>
  </si>
  <si>
    <t>997013151</t>
  </si>
  <si>
    <t>Vnitrostaveništní doprava suti a vybouraných hmot pro budovy v do 6 m s omezením mechanizace</t>
  </si>
  <si>
    <t>352776541</t>
  </si>
  <si>
    <t>Vnitrostaveništní doprava suti a vybouraných hmot vodorovně do 50 m s naložením s omezením mechanizace pro budovy a haly výšky do 6 m</t>
  </si>
  <si>
    <t>https://podminky.urs.cz/item/CS_URS_2025_01/997013151</t>
  </si>
  <si>
    <t>997013501</t>
  </si>
  <si>
    <t>Odvoz suti a vybouraných hmot na skládku nebo meziskládku do 1 km se složením</t>
  </si>
  <si>
    <t>-808755718</t>
  </si>
  <si>
    <t>Odvoz suti a vybouraných hmot na skládku nebo meziskládku se složením, na vzdálenost do 1 km</t>
  </si>
  <si>
    <t>https://podminky.urs.cz/item/CS_URS_2025_01/997013501</t>
  </si>
  <si>
    <t>997013509</t>
  </si>
  <si>
    <t>Příplatek k odvozu suti a vybouraných hmot na skládku ZKD 1 km přes 1 km</t>
  </si>
  <si>
    <t>-1806018848</t>
  </si>
  <si>
    <t>Odvoz suti a vybouraných hmot na skládku nebo meziskládku se složením, na vzdálenost Příplatek k ceně za každý další započatý 1 km přes 1 km</t>
  </si>
  <si>
    <t>https://podminky.urs.cz/item/CS_URS_2025_01/997013509</t>
  </si>
  <si>
    <t>1*12 'Přepočtené koeficientem množství</t>
  </si>
  <si>
    <t>162351103</t>
  </si>
  <si>
    <t>Vodorovné přemístění přes 50 do 500 m výkopku/sypaniny z horniny třídy těžitelnosti I skupiny 1 až 3</t>
  </si>
  <si>
    <t>-277156622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</si>
  <si>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</si>
  <si>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https://podminky.urs.cz/item/CS_URS_2025_01/162351103</t>
  </si>
  <si>
    <t>"uvažováno pro soukromé části" 59,2*1,1*1,5</t>
  </si>
  <si>
    <t>167151101</t>
  </si>
  <si>
    <t>Nakládání výkopku z hornin třídy těžitelnosti I skupiny 1 až 3 do 100 m3</t>
  </si>
  <si>
    <t>-452671553</t>
  </si>
  <si>
    <t>Nakládání, skládání a překládání neulehlého výkopku nebo sypaniny strojně nakládání, množství do 100 m3, z horniny třídy těžitelnosti I, skupiny 1 až 3</t>
  </si>
  <si>
    <t>https://podminky.urs.cz/item/CS_URS_2025_01/167151101</t>
  </si>
  <si>
    <t>97,68</t>
  </si>
  <si>
    <t>451572111</t>
  </si>
  <si>
    <t>Lože pod potrubí otevřený výkop z kameniva drobného těženého</t>
  </si>
  <si>
    <t>1863259553</t>
  </si>
  <si>
    <t>Lože pod potrubí, stoky a drobné objekty v otevřeném výkopu z kameniva drobného těženého 0 až 4 mm</t>
  </si>
  <si>
    <t>1918831688</t>
  </si>
  <si>
    <t>"dočasné zapravení vozovky" 49,2*1,1</t>
  </si>
  <si>
    <t>161842463</t>
  </si>
  <si>
    <t>"dočasné zapravení vozovky" asfalt</t>
  </si>
  <si>
    <t>-169680237</t>
  </si>
  <si>
    <t>-395144589</t>
  </si>
  <si>
    <t>-1472718106</t>
  </si>
  <si>
    <t>2111053218</t>
  </si>
  <si>
    <t>ocelová přechodka redukční s vnitřním a vnějším závitem DN1" x 3/4"</t>
  </si>
  <si>
    <t>378990189</t>
  </si>
  <si>
    <t>14*1,015</t>
  </si>
  <si>
    <t>280202071</t>
  </si>
  <si>
    <t>Nasunutí potrubní plastové potrubí průměru do 63 mm do chráničky</t>
  </si>
  <si>
    <t>-1507701609</t>
  </si>
  <si>
    <t>Nasunutí potrubní sekce do chráničky nasouvané potrubí plastové dn do 63 mm</t>
  </si>
  <si>
    <t>18,4</t>
  </si>
  <si>
    <t>21111001</t>
  </si>
  <si>
    <t>spojka s vnějším závitem na bezzávitový spoj, mosaz - koleno 90° - D32x1"</t>
  </si>
  <si>
    <t>-1685260200</t>
  </si>
  <si>
    <t>2111053214</t>
  </si>
  <si>
    <t xml:space="preserve">kus </t>
  </si>
  <si>
    <t>-845438834</t>
  </si>
  <si>
    <t>ocelová přechodka redukční s vnitřním závitem DN 1" x 3/4"</t>
  </si>
  <si>
    <t>28*1,015</t>
  </si>
  <si>
    <t>722203205</t>
  </si>
  <si>
    <t>Ventil odzdušnovací</t>
  </si>
  <si>
    <t>671166205</t>
  </si>
  <si>
    <t>722232045</t>
  </si>
  <si>
    <t>Kohout uzávěr s vnitřmí závity DN25</t>
  </si>
  <si>
    <t>1678643324</t>
  </si>
  <si>
    <t>Armatury se dvěma závity kulové kohouty PN 42 do 185 °C přímé vnitřní závit G 1</t>
  </si>
  <si>
    <t>871161141R</t>
  </si>
  <si>
    <t>Montáž potrubí z PE100 RC SDR 11 otevřený výkop svařovaných na tupo d 32 x 3,0 mm včetně spojek a přechodek</t>
  </si>
  <si>
    <t>-355306270</t>
  </si>
  <si>
    <t>Montáž vodovodního potrubí z polyetylenu PE100 RC v otevřeném výkopu svařovaných na tupo SDR 11/PN16 d 32 x 3,0 mm</t>
  </si>
  <si>
    <t>28613524</t>
  </si>
  <si>
    <t>potrubí vodovodní třívrstvé PE100 RC SDR11 32x3,0mm</t>
  </si>
  <si>
    <t>-1598454012</t>
  </si>
  <si>
    <t>168,7*1,015</t>
  </si>
  <si>
    <t>877161101</t>
  </si>
  <si>
    <t xml:space="preserve">Montáž elektrospojek, oblouků a redukcí  na vodovodním potrubí z PE trub d 32</t>
  </si>
  <si>
    <t>999809722</t>
  </si>
  <si>
    <t>Montáž tvarovek na vodovodním plastovém potrubí z polyetylenu PE 100 elektrotvarovek SDR 11/PN16 spojek, oblouků nebo redukcí d 32</t>
  </si>
  <si>
    <t>https://podminky.urs.cz/item/CS_URS_2025_01/877161101</t>
  </si>
  <si>
    <t>7+14+1+2</t>
  </si>
  <si>
    <t>28653052V</t>
  </si>
  <si>
    <t>elektrokoleno 90° SDR 11 D 32mm</t>
  </si>
  <si>
    <t>707738887</t>
  </si>
  <si>
    <t>elektrokoleno 90° PE 100 D 32mm</t>
  </si>
  <si>
    <t>7*1,015</t>
  </si>
  <si>
    <t>28615010</t>
  </si>
  <si>
    <t>elektrokoleno 45° PE 100 PN16 D 32mm</t>
  </si>
  <si>
    <t>89849837</t>
  </si>
  <si>
    <t>28615969</t>
  </si>
  <si>
    <t>elektrospojka SDR11 PE 100 PN16 D 32mm</t>
  </si>
  <si>
    <t>-1340634657</t>
  </si>
  <si>
    <t>2*1,015</t>
  </si>
  <si>
    <t>28614231</t>
  </si>
  <si>
    <t>koleno 15° SDR11 PE 100 PN16 D 32mm</t>
  </si>
  <si>
    <t>-1469576411</t>
  </si>
  <si>
    <t>1*1,015</t>
  </si>
  <si>
    <t>8900903</t>
  </si>
  <si>
    <t>stavební úpravy v domě</t>
  </si>
  <si>
    <t>965230059</t>
  </si>
  <si>
    <t>v ceně položky</t>
  </si>
  <si>
    <t>- komunikace s majitelem</t>
  </si>
  <si>
    <t>- vybourání povrchů</t>
  </si>
  <si>
    <t>- výkop</t>
  </si>
  <si>
    <t xml:space="preserve">   naložení, vodorovné přemístění, složení, poplatek</t>
  </si>
  <si>
    <t>D+M zásypu a obsypu</t>
  </si>
  <si>
    <t>D+M obnova povrchů</t>
  </si>
  <si>
    <t xml:space="preserve">- úklid  v průběhu a po skončení prací</t>
  </si>
  <si>
    <t>-ochrana otvorů a stěn proti zněčištění</t>
  </si>
  <si>
    <t>891269111</t>
  </si>
  <si>
    <t>Montáž navrtávacích pasů na potrubí z jakýchkoli trub DN 100</t>
  </si>
  <si>
    <t>-1915392418</t>
  </si>
  <si>
    <t>Montáž vodovodních armatur na potrubí navrtávacích pasů s ventilem Jt 1 MPa, na potrubí z trub litinových, ocelových nebo plastických hmot DN 100</t>
  </si>
  <si>
    <t>https://podminky.urs.cz/item/CS_URS_2025_01/891269111</t>
  </si>
  <si>
    <t>42271414R</t>
  </si>
  <si>
    <t>pás navrtávací z tvárné litiny DN 100, PN 16 s kulovým kohoutem s koncovkou pro PE potrubí d32, objímka z tvárné litiny - na TLT potrubí</t>
  </si>
  <si>
    <t>294074930</t>
  </si>
  <si>
    <t>pás navrtávací z tvárné litiny DN 100, PN 16 s kulovým kohoutem s koncovkou pro PE potrubí d40, objímka z tvárné litiny - na TLT potrubí</t>
  </si>
  <si>
    <t>42291073.2</t>
  </si>
  <si>
    <t xml:space="preserve">souprava zemní teleskopická  pro domovní uzávěr pro krytí 1,3 - 1,8 m</t>
  </si>
  <si>
    <t>-891559392</t>
  </si>
  <si>
    <t>14*1,01</t>
  </si>
  <si>
    <t>899401111.1</t>
  </si>
  <si>
    <t>Osazení poklopů litinových ventilových, vč. podkladní desky</t>
  </si>
  <si>
    <t>745559236</t>
  </si>
  <si>
    <t>https://podminky.urs.cz/item/CS_URS_2025_01/899401111.1</t>
  </si>
  <si>
    <t>42291402</t>
  </si>
  <si>
    <t>poklop litinový ventilový</t>
  </si>
  <si>
    <t>-1689984409</t>
  </si>
  <si>
    <t>-311434685</t>
  </si>
  <si>
    <t>900,6-R</t>
  </si>
  <si>
    <t xml:space="preserve">Utěsnění prostupu stěnou PUR pěnou po osazení vodovodního potrubí </t>
  </si>
  <si>
    <t>517539427</t>
  </si>
  <si>
    <t xml:space="preserve">Poznámka k položce:_x000d_
viz TZ př. č. D.2.1, situace C3  a v.č. D.2.2 až D.2.10</t>
  </si>
  <si>
    <t>900125251</t>
  </si>
  <si>
    <t>D+M zaizolování a zednické zapravení uvnitř a vně vodovodní šachty, zdi</t>
  </si>
  <si>
    <t>-102513075</t>
  </si>
  <si>
    <t>D+M zaizolování a zednické zapravení uvnitř a vně vodovodní šachty, domu</t>
  </si>
  <si>
    <t>919735111</t>
  </si>
  <si>
    <t>Řezání stávajícího živičného krytu hl do 50 mm</t>
  </si>
  <si>
    <t>-1455227209</t>
  </si>
  <si>
    <t>Řezání stávajícího živičného krytu nebo podkladu hloubky do 50 mm</t>
  </si>
  <si>
    <t>https://podminky.urs.cz/item/CS_URS_2025_01/919735111</t>
  </si>
  <si>
    <t>49,2*2</t>
  </si>
  <si>
    <t>87035449</t>
  </si>
  <si>
    <t>919735124</t>
  </si>
  <si>
    <t>Řezání stávajícího betonového krytu hl přes 150 do 200 mm</t>
  </si>
  <si>
    <t>224405526</t>
  </si>
  <si>
    <t>Řezání stávajícího betonového krytu nebo podkladu hloubky přes 150 do 200 mm</t>
  </si>
  <si>
    <t>https://podminky.urs.cz/item/CS_URS_2025_01/919735124</t>
  </si>
  <si>
    <t>(8+18,9)*2</t>
  </si>
  <si>
    <t>979054441</t>
  </si>
  <si>
    <t>Očištění vybouraných z desek nebo dlaždic s původním spárováním z kameniva těženého</t>
  </si>
  <si>
    <t>-1581522844</t>
  </si>
  <si>
    <t>Očištění vybouraných prvků komunikací od spojovacího materiálu s odklizením a uložením očištěných hmot a spojovacího materiálu na skládku na vzdálenost do 10 m dlaždic, desek nebo tvarovek s původním vyplněním spár kamenivem těženým</t>
  </si>
  <si>
    <t>https://podminky.urs.cz/item/CS_URS_2025_01/979054441</t>
  </si>
  <si>
    <t>vjezdy+chodník</t>
  </si>
  <si>
    <t>997221561</t>
  </si>
  <si>
    <t>Vodorovná doprava suti z kusových materiálů do 1 km</t>
  </si>
  <si>
    <t>-379893539</t>
  </si>
  <si>
    <t>Vodorovná doprava suti bez naložení, ale se složením a s hrubým urovnáním z kusových materiálů, na vzdálenost do 1 km</t>
  </si>
  <si>
    <t>https://podminky.urs.cz/item/CS_URS_2025_01/997221561</t>
  </si>
  <si>
    <t>"odvoz na sklad BKOM" 12,899+9,151</t>
  </si>
  <si>
    <t>997221569</t>
  </si>
  <si>
    <t>Příplatek ZKD 1 km u vodorovné dopravy suti z kusových materiálů</t>
  </si>
  <si>
    <t>-1940117481</t>
  </si>
  <si>
    <t>https://podminky.urs.cz/item/CS_URS_2025_01/997221569</t>
  </si>
  <si>
    <t>22,05</t>
  </si>
  <si>
    <t>22,05*12 'Přepočtené koeficientem množství</t>
  </si>
  <si>
    <t>9972216R1</t>
  </si>
  <si>
    <t xml:space="preserve">Paletizace kostek, obrubníků, dlažby a  naložení,  potřebné vodorovné přemístění, složení plus obráceně</t>
  </si>
  <si>
    <t>-493626372</t>
  </si>
  <si>
    <t xml:space="preserve">Nakládání na dopravní prostředky  pro vodorovnou dopravu vybouraných hmot</t>
  </si>
  <si>
    <t>998276101</t>
  </si>
  <si>
    <t>Přesun hmot pro trubní vedení z trub z plastických hmot otevřený výkop</t>
  </si>
  <si>
    <t>1813891628</t>
  </si>
  <si>
    <t>Přesun hmot pro trubní vedení hloubené z trub z plastických hmot nebo sklolaminátových pro vodovody, kanalizace, teplovody, produktovody v otevřeném výkopu dopravní vzdálenost do 15 m</t>
  </si>
  <si>
    <t>https://podminky.urs.cz/item/CS_URS_2025_01/998276101</t>
  </si>
  <si>
    <t>997221861</t>
  </si>
  <si>
    <t>Poplatek za uložení na recyklační skládce (skládkovné) stavebního odpadu z prostého betonu pod kódem 17 01 01</t>
  </si>
  <si>
    <t>1886254189</t>
  </si>
  <si>
    <t>Poplatek za uložení stavebního odpadu na recyklační skládce (skládkovné) z prostého betonu zatříděného do Katalogu odpadů pod kódem 17 01 01</t>
  </si>
  <si>
    <t>https://podminky.urs.cz/item/CS_URS_2025_01/997221861</t>
  </si>
  <si>
    <t>12,369+12,899+9,151</t>
  </si>
  <si>
    <t>1284675540</t>
  </si>
  <si>
    <t>22,216+57,867</t>
  </si>
  <si>
    <t>1197256127</t>
  </si>
  <si>
    <t>7,469</t>
  </si>
  <si>
    <t>PSV</t>
  </si>
  <si>
    <t>Práce a dodávky PSV</t>
  </si>
  <si>
    <t>722</t>
  </si>
  <si>
    <t>Zdravotechnika - vnitřní vodovod</t>
  </si>
  <si>
    <t>719611901</t>
  </si>
  <si>
    <t xml:space="preserve">D+M vodoměrné šroubení teleskopické mosazné DN 32  3/4"x3/4"</t>
  </si>
  <si>
    <t>1552126541</t>
  </si>
  <si>
    <t>722260923</t>
  </si>
  <si>
    <t>Zpětná montáž vodoměrů závitových G 1</t>
  </si>
  <si>
    <t>292935500</t>
  </si>
  <si>
    <t>Oprava vodoměrů zpětná montáž vodoměrů závitových do potrubí z trubek ocelových G 1</t>
  </si>
  <si>
    <t>- je v režii pracovníků Brněnských vodáren a kanalizací, a.s.</t>
  </si>
  <si>
    <t>998722101</t>
  </si>
  <si>
    <t>Přesun hmot tonážní pro vnitřní vodovod v objektech v do 6 m</t>
  </si>
  <si>
    <t>1854707438</t>
  </si>
  <si>
    <t>Přesun hmot pro vnitřní vodovod stanovený z hmotnosti přesunovaného materiálu vodorovná dopravní vzdálenost do 50 m základní v objektech výšky do 6 m</t>
  </si>
  <si>
    <t>SO 900 - Ostatní rozpočtové náklady</t>
  </si>
  <si>
    <t xml:space="preserve">    9 - Ostatní konstrukce a práce-bourání</t>
  </si>
  <si>
    <t>Ostatní konstrukce a práce-bourání</t>
  </si>
  <si>
    <t>900600002</t>
  </si>
  <si>
    <t>Poplatky a náklady na zařízení staveniště</t>
  </si>
  <si>
    <t>-141488340</t>
  </si>
  <si>
    <t>900600004</t>
  </si>
  <si>
    <t>Zřízení a údržba dopr. značení po dobu výstavby, vrácení do pův. stavu</t>
  </si>
  <si>
    <t>1316359740</t>
  </si>
  <si>
    <t>900600005</t>
  </si>
  <si>
    <t>Údržba komunikací včetně zimní údržby po dobu výstavby</t>
  </si>
  <si>
    <t>-2117372331</t>
  </si>
  <si>
    <t>900600014</t>
  </si>
  <si>
    <t>Provedení veškerých zkoušek prokazujícíh kvalitu díla např. zkouška zhutnění</t>
  </si>
  <si>
    <t>342885966</t>
  </si>
  <si>
    <t>900600016</t>
  </si>
  <si>
    <t>Zpracování dokumentace skutečného provedení stavby</t>
  </si>
  <si>
    <t>-837802805</t>
  </si>
  <si>
    <t>900600019</t>
  </si>
  <si>
    <t>Zpracování geodet. zaměření DSPS pro GIS a MMB OTS</t>
  </si>
  <si>
    <t>-1517316507</t>
  </si>
  <si>
    <t>900600020</t>
  </si>
  <si>
    <t>Zaměření rozsahu zásahu do komunikace v prog. EZA</t>
  </si>
  <si>
    <t>1010797571</t>
  </si>
  <si>
    <t>900600023</t>
  </si>
  <si>
    <t xml:space="preserve">Uvedení do původního stavu dotčených ploch stavbou </t>
  </si>
  <si>
    <t>662616443</t>
  </si>
  <si>
    <t>900600026</t>
  </si>
  <si>
    <t>Provedení komlex. zkoušek např. Markery</t>
  </si>
  <si>
    <t>1334818732</t>
  </si>
  <si>
    <t>900600027</t>
  </si>
  <si>
    <t>Provozní vlivy</t>
  </si>
  <si>
    <t>-358668667</t>
  </si>
  <si>
    <t>900600029</t>
  </si>
  <si>
    <t>Zajištění vytýčení podzemních sítí dotčených stavbou</t>
  </si>
  <si>
    <t>1338161062</t>
  </si>
  <si>
    <t>900600032</t>
  </si>
  <si>
    <t>Vícetisky projektové dokumentace po potřeby dodavatele stavby</t>
  </si>
  <si>
    <t>1737778634</t>
  </si>
  <si>
    <t>900600111</t>
  </si>
  <si>
    <t>Ošetření kořenového systému</t>
  </si>
  <si>
    <t>323735428</t>
  </si>
  <si>
    <t>"a) Práce v kořenovém prostoru stromu budou prováděny ručně."</t>
  </si>
  <si>
    <t>"b) Kořeny do průměru 30 mm lze přerušit hladkým řezem, u kořenů"</t>
  </si>
  <si>
    <t xml:space="preserve">     "do průměru 50 mm bude provedeno individuální posouzení "</t>
  </si>
  <si>
    <t xml:space="preserve">    "odborným pracovníkem. Kořeny o průměru větším jak 50 mm budou"</t>
  </si>
  <si>
    <t xml:space="preserve">    "zachovány ."</t>
  </si>
  <si>
    <t>"c) Zachované kořeny je nutné chránit proti vysycháním a účinkům mrazu."</t>
  </si>
  <si>
    <t xml:space="preserve">   "Ochrana  může být provedena např. zakrytím pravidelně vlhčenou textilií."</t>
  </si>
  <si>
    <t>900600112</t>
  </si>
  <si>
    <t>Ochrana stromů bednění - zřízení, odstranění</t>
  </si>
  <si>
    <t>-1236753372</t>
  </si>
  <si>
    <t>900600118</t>
  </si>
  <si>
    <t xml:space="preserve">Náhradní zásobování vodou - cisterny s pitnou vodou  2 ks (opakovaně)</t>
  </si>
  <si>
    <t>834466225</t>
  </si>
  <si>
    <t xml:space="preserve">Náhradní zásobování vodou - cisterny s pitnou vodou  2 ks </t>
  </si>
  <si>
    <t>900600145</t>
  </si>
  <si>
    <t xml:space="preserve">Prove. veškerých zkoušek prokazující kvalitu díla  SO 330 TLAKOVÁ ZKOUŠKA A DESINFEKCE - hlavní řad</t>
  </si>
  <si>
    <t>470526416</t>
  </si>
  <si>
    <t>900600147</t>
  </si>
  <si>
    <t xml:space="preserve">Prove. veškerých zkoušek prokazující kvalitu díla  SO 340 TLAKOVÁ ZKOUŠKA A DESINFEKCE</t>
  </si>
  <si>
    <t>-1830513503</t>
  </si>
  <si>
    <t>900600203</t>
  </si>
  <si>
    <t>Provedení pasportizace objektů dotčených stavbou</t>
  </si>
  <si>
    <t>388981265</t>
  </si>
  <si>
    <t>"před zahájením stavby provedené soudním znalcem z oboru"</t>
  </si>
  <si>
    <t>"Předání"</t>
  </si>
  <si>
    <t>"2x....v tištěné podobě"</t>
  </si>
  <si>
    <t>"2x....v digitální podobě"</t>
  </si>
  <si>
    <t>900600303</t>
  </si>
  <si>
    <t xml:space="preserve">Aktualizace  návrhu DZ po dobu stavby vč. projednání</t>
  </si>
  <si>
    <t>-814905124</t>
  </si>
  <si>
    <t>Zimní údržba komunikace. Výměra ... m2</t>
  </si>
  <si>
    <t>900600401</t>
  </si>
  <si>
    <t>Základní archeologický průzkum</t>
  </si>
  <si>
    <t>-447568348</t>
  </si>
  <si>
    <t>SEZNAM FIGUR</t>
  </si>
  <si>
    <t>Výměra</t>
  </si>
  <si>
    <t>obrus</t>
  </si>
  <si>
    <t>"komunikace" 455*8,3</t>
  </si>
  <si>
    <t>"křižovatky" 55,2+143,1+40,3+58,9+227,1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</si>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</sst>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0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41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6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/>
    </xf>
    <xf numFmtId="167" fontId="42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7223" TargetMode="External" /><Relationship Id="rId2" Type="http://schemas.openxmlformats.org/officeDocument/2006/relationships/hyperlink" Target="https://podminky.urs.cz/item/CS_URS_2025_01/113107243" TargetMode="External" /><Relationship Id="rId3" Type="http://schemas.openxmlformats.org/officeDocument/2006/relationships/hyperlink" Target="https://podminky.urs.cz/item/CS_URS_2025_01/115101201" TargetMode="External" /><Relationship Id="rId4" Type="http://schemas.openxmlformats.org/officeDocument/2006/relationships/hyperlink" Target="https://podminky.urs.cz/item/CS_URS_2025_01/115101301" TargetMode="External" /><Relationship Id="rId5" Type="http://schemas.openxmlformats.org/officeDocument/2006/relationships/hyperlink" Target="https://podminky.urs.cz/item/CS_URS_2025_01/119001401" TargetMode="External" /><Relationship Id="rId6" Type="http://schemas.openxmlformats.org/officeDocument/2006/relationships/hyperlink" Target="https://podminky.urs.cz/item/CS_URS_2025_01/119001421" TargetMode="External" /><Relationship Id="rId7" Type="http://schemas.openxmlformats.org/officeDocument/2006/relationships/hyperlink" Target="https://podminky.urs.cz/item/CS_URS_2025_01/119002411" TargetMode="External" /><Relationship Id="rId8" Type="http://schemas.openxmlformats.org/officeDocument/2006/relationships/hyperlink" Target="https://podminky.urs.cz/item/CS_URS_2025_01/119002412" TargetMode="External" /><Relationship Id="rId9" Type="http://schemas.openxmlformats.org/officeDocument/2006/relationships/hyperlink" Target="https://podminky.urs.cz/item/CS_URS_2025_01/132112221" TargetMode="External" /><Relationship Id="rId10" Type="http://schemas.openxmlformats.org/officeDocument/2006/relationships/hyperlink" Target="https://podminky.urs.cz/item/CS_URS_2025_01/132251255" TargetMode="External" /><Relationship Id="rId11" Type="http://schemas.openxmlformats.org/officeDocument/2006/relationships/hyperlink" Target="https://podminky.urs.cz/item/CS_URS_2025_01/132351254" TargetMode="External" /><Relationship Id="rId12" Type="http://schemas.openxmlformats.org/officeDocument/2006/relationships/hyperlink" Target="https://podminky.urs.cz/item/CS_URS_2025_01/139001101" TargetMode="External" /><Relationship Id="rId13" Type="http://schemas.openxmlformats.org/officeDocument/2006/relationships/hyperlink" Target="https://podminky.urs.cz/item/CS_URS_2025_01/151101101" TargetMode="External" /><Relationship Id="rId14" Type="http://schemas.openxmlformats.org/officeDocument/2006/relationships/hyperlink" Target="https://podminky.urs.cz/item/CS_URS_2025_01/151101111" TargetMode="External" /><Relationship Id="rId15" Type="http://schemas.openxmlformats.org/officeDocument/2006/relationships/hyperlink" Target="https://podminky.urs.cz/item/CS_URS_2025_01/151101201" TargetMode="External" /><Relationship Id="rId16" Type="http://schemas.openxmlformats.org/officeDocument/2006/relationships/hyperlink" Target="https://podminky.urs.cz/item/CS_URS_2025_01/151101211" TargetMode="External" /><Relationship Id="rId17" Type="http://schemas.openxmlformats.org/officeDocument/2006/relationships/hyperlink" Target="https://podminky.urs.cz/item/CS_URS_2025_01/151101301" TargetMode="External" /><Relationship Id="rId18" Type="http://schemas.openxmlformats.org/officeDocument/2006/relationships/hyperlink" Target="https://podminky.urs.cz/item/CS_URS_2025_01/151101311" TargetMode="External" /><Relationship Id="rId19" Type="http://schemas.openxmlformats.org/officeDocument/2006/relationships/hyperlink" Target="https://podminky.urs.cz/item/CS_URS_2025_01/151201211" TargetMode="External" /><Relationship Id="rId20" Type="http://schemas.openxmlformats.org/officeDocument/2006/relationships/hyperlink" Target="https://podminky.urs.cz/item/CS_URS_2025_01/151201301" TargetMode="External" /><Relationship Id="rId21" Type="http://schemas.openxmlformats.org/officeDocument/2006/relationships/hyperlink" Target="https://podminky.urs.cz/item/CS_URS_2025_01/151201311" TargetMode="External" /><Relationship Id="rId22" Type="http://schemas.openxmlformats.org/officeDocument/2006/relationships/hyperlink" Target="https://podminky.urs.cz/item/CS_URS_2025_01/151201901" TargetMode="External" /><Relationship Id="rId23" Type="http://schemas.openxmlformats.org/officeDocument/2006/relationships/hyperlink" Target="https://podminky.urs.cz/item/CS_URS_2025_01/162751117" TargetMode="External" /><Relationship Id="rId24" Type="http://schemas.openxmlformats.org/officeDocument/2006/relationships/hyperlink" Target="https://podminky.urs.cz/item/CS_URS_2025_01/162751119" TargetMode="External" /><Relationship Id="rId25" Type="http://schemas.openxmlformats.org/officeDocument/2006/relationships/hyperlink" Target="https://podminky.urs.cz/item/CS_URS_2025_01/162751137" TargetMode="External" /><Relationship Id="rId26" Type="http://schemas.openxmlformats.org/officeDocument/2006/relationships/hyperlink" Target="https://podminky.urs.cz/item/CS_URS_2025_01/162751139" TargetMode="External" /><Relationship Id="rId27" Type="http://schemas.openxmlformats.org/officeDocument/2006/relationships/hyperlink" Target="https://podminky.urs.cz/item/CS_URS_2025_01/166151101" TargetMode="External" /><Relationship Id="rId28" Type="http://schemas.openxmlformats.org/officeDocument/2006/relationships/hyperlink" Target="https://podminky.urs.cz/item/CS_URS_2025_01/171201231" TargetMode="External" /><Relationship Id="rId29" Type="http://schemas.openxmlformats.org/officeDocument/2006/relationships/hyperlink" Target="https://podminky.urs.cz/item/CS_URS_2025_01/171251201" TargetMode="External" /><Relationship Id="rId30" Type="http://schemas.openxmlformats.org/officeDocument/2006/relationships/hyperlink" Target="https://podminky.urs.cz/item/CS_URS_2025_01/174151101" TargetMode="External" /><Relationship Id="rId31" Type="http://schemas.openxmlformats.org/officeDocument/2006/relationships/hyperlink" Target="https://podminky.urs.cz/item/CS_URS_2025_01/175111101" TargetMode="External" /><Relationship Id="rId32" Type="http://schemas.openxmlformats.org/officeDocument/2006/relationships/hyperlink" Target="https://podminky.urs.cz/item/CS_URS_2025_01/181951112" TargetMode="External" /><Relationship Id="rId33" Type="http://schemas.openxmlformats.org/officeDocument/2006/relationships/hyperlink" Target="https://podminky.urs.cz/item/CS_URS_2025_01/460671112" TargetMode="External" /><Relationship Id="rId34" Type="http://schemas.openxmlformats.org/officeDocument/2006/relationships/hyperlink" Target="https://podminky.urs.cz/item/CS_URS_2025_01/451573111" TargetMode="External" /><Relationship Id="rId35" Type="http://schemas.openxmlformats.org/officeDocument/2006/relationships/hyperlink" Target="https://podminky.urs.cz/item/CS_URS_2025_01/564851011" TargetMode="External" /><Relationship Id="rId36" Type="http://schemas.openxmlformats.org/officeDocument/2006/relationships/hyperlink" Target="https://podminky.urs.cz/item/CS_URS_2025_01/564861111" TargetMode="External" /><Relationship Id="rId37" Type="http://schemas.openxmlformats.org/officeDocument/2006/relationships/hyperlink" Target="https://podminky.urs.cz/item/CS_URS_2025_01/564941411" TargetMode="External" /><Relationship Id="rId38" Type="http://schemas.openxmlformats.org/officeDocument/2006/relationships/hyperlink" Target="https://podminky.urs.cz/item/CS_URS_2025_01/565125101" TargetMode="External" /><Relationship Id="rId39" Type="http://schemas.openxmlformats.org/officeDocument/2006/relationships/hyperlink" Target="https://podminky.urs.cz/item/CS_URS_2025_01/565176101" TargetMode="External" /><Relationship Id="rId40" Type="http://schemas.openxmlformats.org/officeDocument/2006/relationships/hyperlink" Target="https://podminky.urs.cz/item/CS_URS_2025_01/567122114" TargetMode="External" /><Relationship Id="rId41" Type="http://schemas.openxmlformats.org/officeDocument/2006/relationships/hyperlink" Target="https://podminky.urs.cz/item/CS_URS_2025_01/573111112" TargetMode="External" /><Relationship Id="rId42" Type="http://schemas.openxmlformats.org/officeDocument/2006/relationships/hyperlink" Target="https://podminky.urs.cz/item/CS_URS_2025_01/573231108" TargetMode="External" /><Relationship Id="rId43" Type="http://schemas.openxmlformats.org/officeDocument/2006/relationships/hyperlink" Target="https://podminky.urs.cz/item/CS_URS_2025_01/577144121" TargetMode="External" /><Relationship Id="rId44" Type="http://schemas.openxmlformats.org/officeDocument/2006/relationships/hyperlink" Target="https://podminky.urs.cz/item/CS_URS_2025_01/857242122" TargetMode="External" /><Relationship Id="rId45" Type="http://schemas.openxmlformats.org/officeDocument/2006/relationships/hyperlink" Target="https://podminky.urs.cz/item/CS_URS_2025_01/857244122" TargetMode="External" /><Relationship Id="rId46" Type="http://schemas.openxmlformats.org/officeDocument/2006/relationships/hyperlink" Target="https://podminky.urs.cz/item/CS_URS_2025_01/857262122" TargetMode="External" /><Relationship Id="rId47" Type="http://schemas.openxmlformats.org/officeDocument/2006/relationships/hyperlink" Target="https://podminky.urs.cz/item/CS_URS_2025_01/857263131" TargetMode="External" /><Relationship Id="rId48" Type="http://schemas.openxmlformats.org/officeDocument/2006/relationships/hyperlink" Target="https://podminky.urs.cz/item/CS_URS_2025_01/857264122" TargetMode="External" /><Relationship Id="rId49" Type="http://schemas.openxmlformats.org/officeDocument/2006/relationships/hyperlink" Target="https://podminky.urs.cz/item/CS_URS_2025_01/891241112" TargetMode="External" /><Relationship Id="rId50" Type="http://schemas.openxmlformats.org/officeDocument/2006/relationships/hyperlink" Target="https://podminky.urs.cz/item/CS_URS_2025_01/891261112" TargetMode="External" /><Relationship Id="rId51" Type="http://schemas.openxmlformats.org/officeDocument/2006/relationships/hyperlink" Target="https://podminky.urs.cz/item/CS_URS_2025_01/899623141" TargetMode="External" /><Relationship Id="rId52" Type="http://schemas.openxmlformats.org/officeDocument/2006/relationships/hyperlink" Target="https://podminky.urs.cz/item/CS_URS_2025_01/R851321211" TargetMode="External" /><Relationship Id="rId53" Type="http://schemas.openxmlformats.org/officeDocument/2006/relationships/hyperlink" Target="https://podminky.urs.cz/item/CS_URS_2025_01/851261131" TargetMode="External" /><Relationship Id="rId54" Type="http://schemas.openxmlformats.org/officeDocument/2006/relationships/hyperlink" Target="https://podminky.urs.cz/item/CS_URS_2025_01/857261131" TargetMode="External" /><Relationship Id="rId55" Type="http://schemas.openxmlformats.org/officeDocument/2006/relationships/hyperlink" Target="https://podminky.urs.cz/item/CS_URS_2025_01/899401112" TargetMode="External" /><Relationship Id="rId56" Type="http://schemas.openxmlformats.org/officeDocument/2006/relationships/hyperlink" Target="https://podminky.urs.cz/item/CS_URS_2025_01/899401113" TargetMode="External" /><Relationship Id="rId57" Type="http://schemas.openxmlformats.org/officeDocument/2006/relationships/hyperlink" Target="https://podminky.urs.cz/item/CS_URS_2025_01/919112223" TargetMode="External" /><Relationship Id="rId58" Type="http://schemas.openxmlformats.org/officeDocument/2006/relationships/hyperlink" Target="https://podminky.urs.cz/item/CS_URS_2025_01/919121122" TargetMode="External" /><Relationship Id="rId59" Type="http://schemas.openxmlformats.org/officeDocument/2006/relationships/hyperlink" Target="https://podminky.urs.cz/item/CS_URS_2025_01/919735112" TargetMode="External" /><Relationship Id="rId60" Type="http://schemas.openxmlformats.org/officeDocument/2006/relationships/hyperlink" Target="https://podminky.urs.cz/item/CS_URS_2025_01/997221551" TargetMode="External" /><Relationship Id="rId61" Type="http://schemas.openxmlformats.org/officeDocument/2006/relationships/hyperlink" Target="https://podminky.urs.cz/item/CS_URS_2025_01/997221559" TargetMode="External" /><Relationship Id="rId62" Type="http://schemas.openxmlformats.org/officeDocument/2006/relationships/hyperlink" Target="https://podminky.urs.cz/item/CS_URS_2025_01/997221873" TargetMode="External" /><Relationship Id="rId63" Type="http://schemas.openxmlformats.org/officeDocument/2006/relationships/hyperlink" Target="https://podminky.urs.cz/item/CS_URS_2025_01/997221875" TargetMode="External" /><Relationship Id="rId64" Type="http://schemas.openxmlformats.org/officeDocument/2006/relationships/hyperlink" Target="https://podminky.urs.cz/item/CS_URS_2025_01/998273102" TargetMode="External" /><Relationship Id="rId6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6123" TargetMode="External" /><Relationship Id="rId2" Type="http://schemas.openxmlformats.org/officeDocument/2006/relationships/hyperlink" Target="https://podminky.urs.cz/item/CS_URS_2025_01/113106162" TargetMode="External" /><Relationship Id="rId3" Type="http://schemas.openxmlformats.org/officeDocument/2006/relationships/hyperlink" Target="https://podminky.urs.cz/item/CS_URS_2025_01/113106171" TargetMode="External" /><Relationship Id="rId4" Type="http://schemas.openxmlformats.org/officeDocument/2006/relationships/hyperlink" Target="https://podminky.urs.cz/item/CS_URS_2025_01/113107123" TargetMode="External" /><Relationship Id="rId5" Type="http://schemas.openxmlformats.org/officeDocument/2006/relationships/hyperlink" Target="https://podminky.urs.cz/item/CS_URS_2025_01/113107124" TargetMode="External" /><Relationship Id="rId6" Type="http://schemas.openxmlformats.org/officeDocument/2006/relationships/hyperlink" Target="https://podminky.urs.cz/item/CS_URS_2025_01/113202111" TargetMode="External" /><Relationship Id="rId7" Type="http://schemas.openxmlformats.org/officeDocument/2006/relationships/hyperlink" Target="https://podminky.urs.cz/item/CS_URS_2025_01/119001401" TargetMode="External" /><Relationship Id="rId8" Type="http://schemas.openxmlformats.org/officeDocument/2006/relationships/hyperlink" Target="https://podminky.urs.cz/item/CS_URS_2025_01/119001421" TargetMode="External" /><Relationship Id="rId9" Type="http://schemas.openxmlformats.org/officeDocument/2006/relationships/hyperlink" Target="https://podminky.urs.cz/item/CS_URS_2025_01/121112003" TargetMode="External" /><Relationship Id="rId10" Type="http://schemas.openxmlformats.org/officeDocument/2006/relationships/hyperlink" Target="https://podminky.urs.cz/item/CS_URS_2025_01/131213711" TargetMode="External" /><Relationship Id="rId11" Type="http://schemas.openxmlformats.org/officeDocument/2006/relationships/hyperlink" Target="https://podminky.urs.cz/item/CS_URS_2025_01/131313711" TargetMode="External" /><Relationship Id="rId12" Type="http://schemas.openxmlformats.org/officeDocument/2006/relationships/hyperlink" Target="https://podminky.urs.cz/item/CS_URS_2025_01/132212221" TargetMode="External" /><Relationship Id="rId13" Type="http://schemas.openxmlformats.org/officeDocument/2006/relationships/hyperlink" Target="https://podminky.urs.cz/item/CS_URS_2025_01/132312221" TargetMode="External" /><Relationship Id="rId14" Type="http://schemas.openxmlformats.org/officeDocument/2006/relationships/hyperlink" Target="https://podminky.urs.cz/item/CS_URS_2025_01/139001101" TargetMode="External" /><Relationship Id="rId15" Type="http://schemas.openxmlformats.org/officeDocument/2006/relationships/hyperlink" Target="https://podminky.urs.cz/item/CS_URS_2025_01/141721211" TargetMode="External" /><Relationship Id="rId16" Type="http://schemas.openxmlformats.org/officeDocument/2006/relationships/hyperlink" Target="https://podminky.urs.cz/item/CS_URS_2025_01/151101101" TargetMode="External" /><Relationship Id="rId17" Type="http://schemas.openxmlformats.org/officeDocument/2006/relationships/hyperlink" Target="https://podminky.urs.cz/item/CS_URS_2025_01/151101111" TargetMode="External" /><Relationship Id="rId18" Type="http://schemas.openxmlformats.org/officeDocument/2006/relationships/hyperlink" Target="https://podminky.urs.cz/item/CS_URS_2025_01/151101301" TargetMode="External" /><Relationship Id="rId19" Type="http://schemas.openxmlformats.org/officeDocument/2006/relationships/hyperlink" Target="https://podminky.urs.cz/item/CS_URS_2025_01/151101311" TargetMode="External" /><Relationship Id="rId20" Type="http://schemas.openxmlformats.org/officeDocument/2006/relationships/hyperlink" Target="https://podminky.urs.cz/item/CS_URS_2025_01/162751117" TargetMode="External" /><Relationship Id="rId21" Type="http://schemas.openxmlformats.org/officeDocument/2006/relationships/hyperlink" Target="https://podminky.urs.cz/item/CS_URS_2025_01/162751119" TargetMode="External" /><Relationship Id="rId22" Type="http://schemas.openxmlformats.org/officeDocument/2006/relationships/hyperlink" Target="https://podminky.urs.cz/item/CS_URS_2025_01/162751137" TargetMode="External" /><Relationship Id="rId23" Type="http://schemas.openxmlformats.org/officeDocument/2006/relationships/hyperlink" Target="https://podminky.urs.cz/item/CS_URS_2025_01/162751139" TargetMode="External" /><Relationship Id="rId24" Type="http://schemas.openxmlformats.org/officeDocument/2006/relationships/hyperlink" Target="https://podminky.urs.cz/item/CS_URS_2025_01/171251201" TargetMode="External" /><Relationship Id="rId25" Type="http://schemas.openxmlformats.org/officeDocument/2006/relationships/hyperlink" Target="https://podminky.urs.cz/item/CS_URS_2025_01/174151101" TargetMode="External" /><Relationship Id="rId26" Type="http://schemas.openxmlformats.org/officeDocument/2006/relationships/hyperlink" Target="https://podminky.urs.cz/item/CS_URS_2025_01/175111101" TargetMode="External" /><Relationship Id="rId27" Type="http://schemas.openxmlformats.org/officeDocument/2006/relationships/hyperlink" Target="https://podminky.urs.cz/item/CS_URS_2025_01/181311103" TargetMode="External" /><Relationship Id="rId28" Type="http://schemas.openxmlformats.org/officeDocument/2006/relationships/hyperlink" Target="https://podminky.urs.cz/item/CS_URS_2025_01/181411131" TargetMode="External" /><Relationship Id="rId29" Type="http://schemas.openxmlformats.org/officeDocument/2006/relationships/hyperlink" Target="https://podminky.urs.cz/item/CS_URS_2025_01/460671112" TargetMode="External" /><Relationship Id="rId30" Type="http://schemas.openxmlformats.org/officeDocument/2006/relationships/hyperlink" Target="https://podminky.urs.cz/item/CS_URS_2025_01/971033261" TargetMode="External" /><Relationship Id="rId31" Type="http://schemas.openxmlformats.org/officeDocument/2006/relationships/hyperlink" Target="https://podminky.urs.cz/item/CS_URS_2025_01/971042241" TargetMode="External" /><Relationship Id="rId32" Type="http://schemas.openxmlformats.org/officeDocument/2006/relationships/hyperlink" Target="https://podminky.urs.cz/item/CS_URS_2025_01/997013151" TargetMode="External" /><Relationship Id="rId33" Type="http://schemas.openxmlformats.org/officeDocument/2006/relationships/hyperlink" Target="https://podminky.urs.cz/item/CS_URS_2025_01/997013501" TargetMode="External" /><Relationship Id="rId34" Type="http://schemas.openxmlformats.org/officeDocument/2006/relationships/hyperlink" Target="https://podminky.urs.cz/item/CS_URS_2025_01/997013509" TargetMode="External" /><Relationship Id="rId35" Type="http://schemas.openxmlformats.org/officeDocument/2006/relationships/hyperlink" Target="https://podminky.urs.cz/item/CS_URS_2025_01/162351103" TargetMode="External" /><Relationship Id="rId36" Type="http://schemas.openxmlformats.org/officeDocument/2006/relationships/hyperlink" Target="https://podminky.urs.cz/item/CS_URS_2025_01/167151101" TargetMode="External" /><Relationship Id="rId37" Type="http://schemas.openxmlformats.org/officeDocument/2006/relationships/hyperlink" Target="https://podminky.urs.cz/item/CS_URS_2025_01/564851011" TargetMode="External" /><Relationship Id="rId38" Type="http://schemas.openxmlformats.org/officeDocument/2006/relationships/hyperlink" Target="https://podminky.urs.cz/item/CS_URS_2025_01/564861111" TargetMode="External" /><Relationship Id="rId39" Type="http://schemas.openxmlformats.org/officeDocument/2006/relationships/hyperlink" Target="https://podminky.urs.cz/item/CS_URS_2025_01/564941411" TargetMode="External" /><Relationship Id="rId40" Type="http://schemas.openxmlformats.org/officeDocument/2006/relationships/hyperlink" Target="https://podminky.urs.cz/item/CS_URS_2025_01/565125101" TargetMode="External" /><Relationship Id="rId41" Type="http://schemas.openxmlformats.org/officeDocument/2006/relationships/hyperlink" Target="https://podminky.urs.cz/item/CS_URS_2025_01/573231108" TargetMode="External" /><Relationship Id="rId42" Type="http://schemas.openxmlformats.org/officeDocument/2006/relationships/hyperlink" Target="https://podminky.urs.cz/item/CS_URS_2025_01/877161101" TargetMode="External" /><Relationship Id="rId43" Type="http://schemas.openxmlformats.org/officeDocument/2006/relationships/hyperlink" Target="https://podminky.urs.cz/item/CS_URS_2025_01/891269111" TargetMode="External" /><Relationship Id="rId44" Type="http://schemas.openxmlformats.org/officeDocument/2006/relationships/hyperlink" Target="https://podminky.urs.cz/item/CS_URS_2025_01/899401111.1" TargetMode="External" /><Relationship Id="rId45" Type="http://schemas.openxmlformats.org/officeDocument/2006/relationships/hyperlink" Target="https://podminky.urs.cz/item/CS_URS_2025_01/919735111" TargetMode="External" /><Relationship Id="rId46" Type="http://schemas.openxmlformats.org/officeDocument/2006/relationships/hyperlink" Target="https://podminky.urs.cz/item/CS_URS_2025_01/919735112" TargetMode="External" /><Relationship Id="rId47" Type="http://schemas.openxmlformats.org/officeDocument/2006/relationships/hyperlink" Target="https://podminky.urs.cz/item/CS_URS_2025_01/919735124" TargetMode="External" /><Relationship Id="rId48" Type="http://schemas.openxmlformats.org/officeDocument/2006/relationships/hyperlink" Target="https://podminky.urs.cz/item/CS_URS_2025_01/979054441" TargetMode="External" /><Relationship Id="rId49" Type="http://schemas.openxmlformats.org/officeDocument/2006/relationships/hyperlink" Target="https://podminky.urs.cz/item/CS_URS_2025_01/997221561" TargetMode="External" /><Relationship Id="rId50" Type="http://schemas.openxmlformats.org/officeDocument/2006/relationships/hyperlink" Target="https://podminky.urs.cz/item/CS_URS_2025_01/997221569" TargetMode="External" /><Relationship Id="rId51" Type="http://schemas.openxmlformats.org/officeDocument/2006/relationships/hyperlink" Target="https://podminky.urs.cz/item/CS_URS_2025_01/998276101" TargetMode="External" /><Relationship Id="rId52" Type="http://schemas.openxmlformats.org/officeDocument/2006/relationships/hyperlink" Target="https://podminky.urs.cz/item/CS_URS_2025_01/997221861" TargetMode="External" /><Relationship Id="rId53" Type="http://schemas.openxmlformats.org/officeDocument/2006/relationships/hyperlink" Target="https://podminky.urs.cz/item/CS_URS_2025_01/997221873" TargetMode="External" /><Relationship Id="rId54" Type="http://schemas.openxmlformats.org/officeDocument/2006/relationships/hyperlink" Target="https://podminky.urs.cz/item/CS_URS_2025_01/997221875" TargetMode="External" /><Relationship Id="rId5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37</v>
      </c>
      <c r="E29" s="47"/>
      <c r="F29" s="32" t="s">
        <v>38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39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41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44</v>
      </c>
      <c r="U35" s="54"/>
      <c r="V35" s="54"/>
      <c r="W35" s="54"/>
      <c r="X35" s="56" t="s">
        <v>45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49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48</v>
      </c>
      <c r="AI60" s="42"/>
      <c r="AJ60" s="42"/>
      <c r="AK60" s="42"/>
      <c r="AL60" s="42"/>
      <c r="AM60" s="64" t="s">
        <v>49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49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48</v>
      </c>
      <c r="AI75" s="42"/>
      <c r="AJ75" s="42"/>
      <c r="AK75" s="42"/>
      <c r="AL75" s="42"/>
      <c r="AM75" s="64" t="s">
        <v>49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VH-2025-02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Brno, Zemkova - rekonstrukce vodovodu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10. 6. 2025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54</v>
      </c>
      <c r="D92" s="94"/>
      <c r="E92" s="94"/>
      <c r="F92" s="94"/>
      <c r="G92" s="94"/>
      <c r="H92" s="95"/>
      <c r="I92" s="96" t="s">
        <v>55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56</v>
      </c>
      <c r="AH92" s="94"/>
      <c r="AI92" s="94"/>
      <c r="AJ92" s="94"/>
      <c r="AK92" s="94"/>
      <c r="AL92" s="94"/>
      <c r="AM92" s="94"/>
      <c r="AN92" s="96" t="s">
        <v>57</v>
      </c>
      <c r="AO92" s="94"/>
      <c r="AP92" s="98"/>
      <c r="AQ92" s="99" t="s">
        <v>58</v>
      </c>
      <c r="AR92" s="44"/>
      <c r="AS92" s="100" t="s">
        <v>59</v>
      </c>
      <c r="AT92" s="101" t="s">
        <v>60</v>
      </c>
      <c r="AU92" s="101" t="s">
        <v>61</v>
      </c>
      <c r="AV92" s="101" t="s">
        <v>62</v>
      </c>
      <c r="AW92" s="101" t="s">
        <v>63</v>
      </c>
      <c r="AX92" s="101" t="s">
        <v>64</v>
      </c>
      <c r="AY92" s="101" t="s">
        <v>65</v>
      </c>
      <c r="AZ92" s="101" t="s">
        <v>66</v>
      </c>
      <c r="BA92" s="101" t="s">
        <v>67</v>
      </c>
      <c r="BB92" s="101" t="s">
        <v>68</v>
      </c>
      <c r="BC92" s="101" t="s">
        <v>69</v>
      </c>
      <c r="BD92" s="102" t="s">
        <v>70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ROUND(SUM(AG95:AG97),2)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ROUND(SUM(AS95:AS97),2)</f>
        <v>0</v>
      </c>
      <c r="AT94" s="114">
        <f>ROUND(SUM(AV94:AW94),2)</f>
        <v>0</v>
      </c>
      <c r="AU94" s="115">
        <f>ROUND(SUM(AU95:AU97),5)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ROUND(SUM(AZ95:AZ97),2)</f>
        <v>0</v>
      </c>
      <c r="BA94" s="114">
        <f>ROUND(SUM(BA95:BA97),2)</f>
        <v>0</v>
      </c>
      <c r="BB94" s="114">
        <f>ROUND(SUM(BB95:BB97),2)</f>
        <v>0</v>
      </c>
      <c r="BC94" s="114">
        <f>ROUND(SUM(BC95:BC97),2)</f>
        <v>0</v>
      </c>
      <c r="BD94" s="116">
        <f>ROUND(SUM(BD95:BD97),2)</f>
        <v>0</v>
      </c>
      <c r="BE94" s="6"/>
      <c r="BS94" s="117" t="s">
        <v>72</v>
      </c>
      <c r="BT94" s="117" t="s">
        <v>73</v>
      </c>
      <c r="BU94" s="118" t="s">
        <v>74</v>
      </c>
      <c r="BV94" s="117" t="s">
        <v>75</v>
      </c>
      <c r="BW94" s="117" t="s">
        <v>5</v>
      </c>
      <c r="BX94" s="117" t="s">
        <v>76</v>
      </c>
      <c r="CL94" s="117" t="s">
        <v>1</v>
      </c>
    </row>
    <row r="95" s="7" customFormat="1" ht="16.5" customHeight="1">
      <c r="A95" s="119" t="s">
        <v>77</v>
      </c>
      <c r="B95" s="120"/>
      <c r="C95" s="121"/>
      <c r="D95" s="122" t="s">
        <v>78</v>
      </c>
      <c r="E95" s="122"/>
      <c r="F95" s="122"/>
      <c r="G95" s="122"/>
      <c r="H95" s="122"/>
      <c r="I95" s="123"/>
      <c r="J95" s="122" t="s">
        <v>79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 330 - Stavební část – 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80</v>
      </c>
      <c r="AR95" s="126"/>
      <c r="AS95" s="127">
        <v>0</v>
      </c>
      <c r="AT95" s="128">
        <f>ROUND(SUM(AV95:AW95),2)</f>
        <v>0</v>
      </c>
      <c r="AU95" s="129">
        <f>'SO 330 - Stavební část – ...'!P126</f>
        <v>0</v>
      </c>
      <c r="AV95" s="128">
        <f>'SO 330 - Stavební část – ...'!J33</f>
        <v>0</v>
      </c>
      <c r="AW95" s="128">
        <f>'SO 330 - Stavební část – ...'!J34</f>
        <v>0</v>
      </c>
      <c r="AX95" s="128">
        <f>'SO 330 - Stavební část – ...'!J35</f>
        <v>0</v>
      </c>
      <c r="AY95" s="128">
        <f>'SO 330 - Stavební část – ...'!J36</f>
        <v>0</v>
      </c>
      <c r="AZ95" s="128">
        <f>'SO 330 - Stavební část – ...'!F33</f>
        <v>0</v>
      </c>
      <c r="BA95" s="128">
        <f>'SO 330 - Stavební část – ...'!F34</f>
        <v>0</v>
      </c>
      <c r="BB95" s="128">
        <f>'SO 330 - Stavební část – ...'!F35</f>
        <v>0</v>
      </c>
      <c r="BC95" s="128">
        <f>'SO 330 - Stavební část – ...'!F36</f>
        <v>0</v>
      </c>
      <c r="BD95" s="130">
        <f>'SO 330 - Stavební část – ...'!F37</f>
        <v>0</v>
      </c>
      <c r="BE95" s="7"/>
      <c r="BT95" s="131" t="s">
        <v>81</v>
      </c>
      <c r="BV95" s="131" t="s">
        <v>75</v>
      </c>
      <c r="BW95" s="131" t="s">
        <v>82</v>
      </c>
      <c r="BX95" s="131" t="s">
        <v>5</v>
      </c>
      <c r="CL95" s="131" t="s">
        <v>1</v>
      </c>
      <c r="CM95" s="131" t="s">
        <v>83</v>
      </c>
    </row>
    <row r="96" s="7" customFormat="1" ht="16.5" customHeight="1">
      <c r="A96" s="119" t="s">
        <v>77</v>
      </c>
      <c r="B96" s="120"/>
      <c r="C96" s="121"/>
      <c r="D96" s="122" t="s">
        <v>84</v>
      </c>
      <c r="E96" s="122"/>
      <c r="F96" s="122"/>
      <c r="G96" s="122"/>
      <c r="H96" s="122"/>
      <c r="I96" s="123"/>
      <c r="J96" s="122" t="s">
        <v>85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 340 - Stavební část – 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80</v>
      </c>
      <c r="AR96" s="126"/>
      <c r="AS96" s="127">
        <v>0</v>
      </c>
      <c r="AT96" s="128">
        <f>ROUND(SUM(AV96:AW96),2)</f>
        <v>0</v>
      </c>
      <c r="AU96" s="129">
        <f>'SO 340 - Stavební část – ...'!P126</f>
        <v>0</v>
      </c>
      <c r="AV96" s="128">
        <f>'SO 340 - Stavební část – ...'!J33</f>
        <v>0</v>
      </c>
      <c r="AW96" s="128">
        <f>'SO 340 - Stavební část – ...'!J34</f>
        <v>0</v>
      </c>
      <c r="AX96" s="128">
        <f>'SO 340 - Stavební část – ...'!J35</f>
        <v>0</v>
      </c>
      <c r="AY96" s="128">
        <f>'SO 340 - Stavební část – ...'!J36</f>
        <v>0</v>
      </c>
      <c r="AZ96" s="128">
        <f>'SO 340 - Stavební část – ...'!F33</f>
        <v>0</v>
      </c>
      <c r="BA96" s="128">
        <f>'SO 340 - Stavební část – ...'!F34</f>
        <v>0</v>
      </c>
      <c r="BB96" s="128">
        <f>'SO 340 - Stavební část – ...'!F35</f>
        <v>0</v>
      </c>
      <c r="BC96" s="128">
        <f>'SO 340 - Stavební část – ...'!F36</f>
        <v>0</v>
      </c>
      <c r="BD96" s="130">
        <f>'SO 340 - Stavební část – ...'!F37</f>
        <v>0</v>
      </c>
      <c r="BE96" s="7"/>
      <c r="BT96" s="131" t="s">
        <v>81</v>
      </c>
      <c r="BV96" s="131" t="s">
        <v>75</v>
      </c>
      <c r="BW96" s="131" t="s">
        <v>86</v>
      </c>
      <c r="BX96" s="131" t="s">
        <v>5</v>
      </c>
      <c r="CL96" s="131" t="s">
        <v>1</v>
      </c>
      <c r="CM96" s="131" t="s">
        <v>83</v>
      </c>
    </row>
    <row r="97" s="7" customFormat="1" ht="16.5" customHeight="1">
      <c r="A97" s="119" t="s">
        <v>77</v>
      </c>
      <c r="B97" s="120"/>
      <c r="C97" s="121"/>
      <c r="D97" s="122" t="s">
        <v>87</v>
      </c>
      <c r="E97" s="122"/>
      <c r="F97" s="122"/>
      <c r="G97" s="122"/>
      <c r="H97" s="122"/>
      <c r="I97" s="123"/>
      <c r="J97" s="122" t="s">
        <v>88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'SO 900 - Ostatní rozpočto...'!J30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80</v>
      </c>
      <c r="AR97" s="126"/>
      <c r="AS97" s="132">
        <v>0</v>
      </c>
      <c r="AT97" s="133">
        <f>ROUND(SUM(AV97:AW97),2)</f>
        <v>0</v>
      </c>
      <c r="AU97" s="134">
        <f>'SO 900 - Ostatní rozpočto...'!P118</f>
        <v>0</v>
      </c>
      <c r="AV97" s="133">
        <f>'SO 900 - Ostatní rozpočto...'!J33</f>
        <v>0</v>
      </c>
      <c r="AW97" s="133">
        <f>'SO 900 - Ostatní rozpočto...'!J34</f>
        <v>0</v>
      </c>
      <c r="AX97" s="133">
        <f>'SO 900 - Ostatní rozpočto...'!J35</f>
        <v>0</v>
      </c>
      <c r="AY97" s="133">
        <f>'SO 900 - Ostatní rozpočto...'!J36</f>
        <v>0</v>
      </c>
      <c r="AZ97" s="133">
        <f>'SO 900 - Ostatní rozpočto...'!F33</f>
        <v>0</v>
      </c>
      <c r="BA97" s="133">
        <f>'SO 900 - Ostatní rozpočto...'!F34</f>
        <v>0</v>
      </c>
      <c r="BB97" s="133">
        <f>'SO 900 - Ostatní rozpočto...'!F35</f>
        <v>0</v>
      </c>
      <c r="BC97" s="133">
        <f>'SO 900 - Ostatní rozpočto...'!F36</f>
        <v>0</v>
      </c>
      <c r="BD97" s="135">
        <f>'SO 900 - Ostatní rozpočto...'!F37</f>
        <v>0</v>
      </c>
      <c r="BE97" s="7"/>
      <c r="BT97" s="131" t="s">
        <v>81</v>
      </c>
      <c r="BV97" s="131" t="s">
        <v>75</v>
      </c>
      <c r="BW97" s="131" t="s">
        <v>89</v>
      </c>
      <c r="BX97" s="131" t="s">
        <v>5</v>
      </c>
      <c r="CL97" s="131" t="s">
        <v>1</v>
      </c>
      <c r="CM97" s="131" t="s">
        <v>83</v>
      </c>
    </row>
    <row r="98" s="2" customFormat="1" ht="30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</sheetData>
  <sheetProtection sheet="1" formatColumns="0" formatRows="0" objects="1" scenarios="1" spinCount="100000" saltValue="FF1rwRtt+KHRkA4fNPvwCg3vA6uitGNacCiiRQ7lSnPmGWD2gqFwMCdlIkAzMxEkDKli1lMqaxZ28b6XCzuRcA==" hashValue="hrzI15a+XIShVeXW0RUwYOfGhOEQrTyk0NTN3Q+qSZwUylx9mvJfZFjP1UbGmmCpzJn7+jZD7wZe0Lbayc2pxA==" algorithmName="SHA-512" password="ED53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SO 330 - Stavební část – ...'!C2" display="/"/>
    <hyperlink ref="A96" location="'SO 340 - Stavební část – ...'!C2" display="/"/>
    <hyperlink ref="A97" location="'SO 900 - Ostatní rozpočt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  <c r="AZ2" s="136" t="s">
        <v>90</v>
      </c>
      <c r="BA2" s="136" t="s">
        <v>90</v>
      </c>
      <c r="BB2" s="136" t="s">
        <v>1</v>
      </c>
      <c r="BC2" s="136" t="s">
        <v>91</v>
      </c>
      <c r="BD2" s="136" t="s">
        <v>83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83</v>
      </c>
      <c r="AZ3" s="136" t="s">
        <v>92</v>
      </c>
      <c r="BA3" s="136" t="s">
        <v>92</v>
      </c>
      <c r="BB3" s="136" t="s">
        <v>1</v>
      </c>
      <c r="BC3" s="136" t="s">
        <v>93</v>
      </c>
      <c r="BD3" s="136" t="s">
        <v>83</v>
      </c>
    </row>
    <row r="4" s="1" customFormat="1" ht="24.96" customHeight="1">
      <c r="B4" s="20"/>
      <c r="D4" s="139" t="s">
        <v>94</v>
      </c>
      <c r="L4" s="20"/>
      <c r="M4" s="140" t="s">
        <v>10</v>
      </c>
      <c r="AT4" s="17" t="s">
        <v>4</v>
      </c>
      <c r="AZ4" s="136" t="s">
        <v>95</v>
      </c>
      <c r="BA4" s="136" t="s">
        <v>95</v>
      </c>
      <c r="BB4" s="136" t="s">
        <v>1</v>
      </c>
      <c r="BC4" s="136" t="s">
        <v>96</v>
      </c>
      <c r="BD4" s="136" t="s">
        <v>83</v>
      </c>
    </row>
    <row r="5" s="1" customFormat="1" ht="6.96" customHeight="1">
      <c r="B5" s="20"/>
      <c r="L5" s="20"/>
      <c r="AZ5" s="136" t="s">
        <v>97</v>
      </c>
      <c r="BA5" s="136" t="s">
        <v>97</v>
      </c>
      <c r="BB5" s="136" t="s">
        <v>1</v>
      </c>
      <c r="BC5" s="136" t="s">
        <v>98</v>
      </c>
      <c r="BD5" s="136" t="s">
        <v>83</v>
      </c>
    </row>
    <row r="6" s="1" customFormat="1" ht="12" customHeight="1">
      <c r="B6" s="20"/>
      <c r="D6" s="141" t="s">
        <v>16</v>
      </c>
      <c r="L6" s="20"/>
      <c r="AZ6" s="136" t="s">
        <v>99</v>
      </c>
      <c r="BA6" s="136" t="s">
        <v>99</v>
      </c>
      <c r="BB6" s="136" t="s">
        <v>1</v>
      </c>
      <c r="BC6" s="136" t="s">
        <v>100</v>
      </c>
      <c r="BD6" s="136" t="s">
        <v>83</v>
      </c>
    </row>
    <row r="7" s="1" customFormat="1" ht="16.5" customHeight="1">
      <c r="B7" s="20"/>
      <c r="E7" s="142" t="str">
        <f>'Rekapitulace stavby'!K6</f>
        <v>Brno, Zemkova - rekonstrukce vodovodu</v>
      </c>
      <c r="F7" s="141"/>
      <c r="G7" s="141"/>
      <c r="H7" s="141"/>
      <c r="L7" s="20"/>
      <c r="AZ7" s="136" t="s">
        <v>101</v>
      </c>
      <c r="BA7" s="136" t="s">
        <v>101</v>
      </c>
      <c r="BB7" s="136" t="s">
        <v>1</v>
      </c>
      <c r="BC7" s="136" t="s">
        <v>102</v>
      </c>
      <c r="BD7" s="136" t="s">
        <v>83</v>
      </c>
    </row>
    <row r="8" s="2" customFormat="1" ht="12" customHeight="1">
      <c r="A8" s="38"/>
      <c r="B8" s="44"/>
      <c r="C8" s="38"/>
      <c r="D8" s="141" t="s">
        <v>103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104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10. 6. 2025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tr">
        <f>IF('Rekapitulace stavby'!E11="","",'Rekapitulace stavby'!E11)</f>
        <v xml:space="preserve"> </v>
      </c>
      <c r="F15" s="38"/>
      <c r="G15" s="38"/>
      <c r="H15" s="38"/>
      <c r="I15" s="141" t="s">
        <v>26</v>
      </c>
      <c r="J15" s="144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27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29</v>
      </c>
      <c r="E20" s="38"/>
      <c r="F20" s="38"/>
      <c r="G20" s="38"/>
      <c r="H20" s="38"/>
      <c r="I20" s="141" t="s">
        <v>25</v>
      </c>
      <c r="J20" s="144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tr">
        <f>IF('Rekapitulace stavby'!E17="","",'Rekapitulace stavby'!E17)</f>
        <v xml:space="preserve"> </v>
      </c>
      <c r="F21" s="38"/>
      <c r="G21" s="38"/>
      <c r="H21" s="38"/>
      <c r="I21" s="141" t="s">
        <v>26</v>
      </c>
      <c r="J21" s="144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31</v>
      </c>
      <c r="E23" s="38"/>
      <c r="F23" s="38"/>
      <c r="G23" s="38"/>
      <c r="H23" s="38"/>
      <c r="I23" s="141" t="s">
        <v>25</v>
      </c>
      <c r="J23" s="144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tr">
        <f>IF('Rekapitulace stavby'!E20="","",'Rekapitulace stavby'!E20)</f>
        <v xml:space="preserve"> </v>
      </c>
      <c r="F24" s="38"/>
      <c r="G24" s="38"/>
      <c r="H24" s="38"/>
      <c r="I24" s="141" t="s">
        <v>26</v>
      </c>
      <c r="J24" s="144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33</v>
      </c>
      <c r="E30" s="38"/>
      <c r="F30" s="38"/>
      <c r="G30" s="38"/>
      <c r="H30" s="38"/>
      <c r="I30" s="38"/>
      <c r="J30" s="152">
        <f>ROUND(J126,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35</v>
      </c>
      <c r="G32" s="38"/>
      <c r="H32" s="38"/>
      <c r="I32" s="153" t="s">
        <v>34</v>
      </c>
      <c r="J32" s="153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37</v>
      </c>
      <c r="E33" s="141" t="s">
        <v>38</v>
      </c>
      <c r="F33" s="155">
        <f>ROUND((SUM(BE126:BE535)),  2)</f>
        <v>0</v>
      </c>
      <c r="G33" s="38"/>
      <c r="H33" s="38"/>
      <c r="I33" s="156">
        <v>0.20999999999999999</v>
      </c>
      <c r="J33" s="155">
        <f>ROUND(((SUM(BE126:BE535))*I33),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39</v>
      </c>
      <c r="F34" s="155">
        <f>ROUND((SUM(BF126:BF535)),  2)</f>
        <v>0</v>
      </c>
      <c r="G34" s="38"/>
      <c r="H34" s="38"/>
      <c r="I34" s="156">
        <v>0.12</v>
      </c>
      <c r="J34" s="155">
        <f>ROUND(((SUM(BF126:BF535))*I34),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40</v>
      </c>
      <c r="F35" s="155">
        <f>ROUND((SUM(BG126:BG535)),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41</v>
      </c>
      <c r="F36" s="155">
        <f>ROUND((SUM(BH126:BH535)),  2)</f>
        <v>0</v>
      </c>
      <c r="G36" s="38"/>
      <c r="H36" s="38"/>
      <c r="I36" s="156">
        <v>0.12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42</v>
      </c>
      <c r="F37" s="155">
        <f>ROUND((SUM(BI126:BI535)),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Brno, Zemkova - rekonstrukce vodovodu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330 - Stavební část – vodovodní řady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10. 6. 2025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106</v>
      </c>
      <c r="D94" s="177"/>
      <c r="E94" s="177"/>
      <c r="F94" s="177"/>
      <c r="G94" s="177"/>
      <c r="H94" s="177"/>
      <c r="I94" s="177"/>
      <c r="J94" s="178" t="s">
        <v>107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108</v>
      </c>
      <c r="D96" s="40"/>
      <c r="E96" s="40"/>
      <c r="F96" s="40"/>
      <c r="G96" s="40"/>
      <c r="H96" s="40"/>
      <c r="I96" s="40"/>
      <c r="J96" s="110">
        <f>J126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109</v>
      </c>
    </row>
    <row r="97" s="9" customFormat="1" ht="24.96" customHeight="1">
      <c r="A97" s="9"/>
      <c r="B97" s="180"/>
      <c r="C97" s="181"/>
      <c r="D97" s="182" t="s">
        <v>110</v>
      </c>
      <c r="E97" s="183"/>
      <c r="F97" s="183"/>
      <c r="G97" s="183"/>
      <c r="H97" s="183"/>
      <c r="I97" s="183"/>
      <c r="J97" s="184">
        <f>J127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111</v>
      </c>
      <c r="E98" s="189"/>
      <c r="F98" s="189"/>
      <c r="G98" s="189"/>
      <c r="H98" s="189"/>
      <c r="I98" s="189"/>
      <c r="J98" s="190">
        <f>J128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112</v>
      </c>
      <c r="E99" s="189"/>
      <c r="F99" s="189"/>
      <c r="G99" s="189"/>
      <c r="H99" s="189"/>
      <c r="I99" s="189"/>
      <c r="J99" s="190">
        <f>J298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113</v>
      </c>
      <c r="E100" s="189"/>
      <c r="F100" s="189"/>
      <c r="G100" s="189"/>
      <c r="H100" s="189"/>
      <c r="I100" s="189"/>
      <c r="J100" s="190">
        <f>J309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114</v>
      </c>
      <c r="E101" s="189"/>
      <c r="F101" s="189"/>
      <c r="G101" s="189"/>
      <c r="H101" s="189"/>
      <c r="I101" s="189"/>
      <c r="J101" s="190">
        <f>J314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115</v>
      </c>
      <c r="E102" s="189"/>
      <c r="F102" s="189"/>
      <c r="G102" s="189"/>
      <c r="H102" s="189"/>
      <c r="I102" s="189"/>
      <c r="J102" s="190">
        <f>J348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86"/>
      <c r="C103" s="187"/>
      <c r="D103" s="188" t="s">
        <v>116</v>
      </c>
      <c r="E103" s="189"/>
      <c r="F103" s="189"/>
      <c r="G103" s="189"/>
      <c r="H103" s="189"/>
      <c r="I103" s="189"/>
      <c r="J103" s="190">
        <f>J418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117</v>
      </c>
      <c r="E104" s="189"/>
      <c r="F104" s="189"/>
      <c r="G104" s="189"/>
      <c r="H104" s="189"/>
      <c r="I104" s="189"/>
      <c r="J104" s="190">
        <f>J500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118</v>
      </c>
      <c r="E105" s="189"/>
      <c r="F105" s="189"/>
      <c r="G105" s="189"/>
      <c r="H105" s="189"/>
      <c r="I105" s="189"/>
      <c r="J105" s="190">
        <f>J516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119</v>
      </c>
      <c r="E106" s="189"/>
      <c r="F106" s="189"/>
      <c r="G106" s="189"/>
      <c r="H106" s="189"/>
      <c r="I106" s="189"/>
      <c r="J106" s="190">
        <f>J532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120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75" t="str">
        <f>E7</f>
        <v>Brno, Zemkova - rekonstrukce vodovodu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103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E9</f>
        <v>SO 330 - Stavební část – vodovodní řady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F12</f>
        <v xml:space="preserve"> </v>
      </c>
      <c r="G120" s="40"/>
      <c r="H120" s="40"/>
      <c r="I120" s="32" t="s">
        <v>22</v>
      </c>
      <c r="J120" s="79" t="str">
        <f>IF(J12="","",J12)</f>
        <v>10. 6. 2025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E15</f>
        <v xml:space="preserve"> </v>
      </c>
      <c r="G122" s="40"/>
      <c r="H122" s="40"/>
      <c r="I122" s="32" t="s">
        <v>29</v>
      </c>
      <c r="J122" s="36" t="str">
        <f>E21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27</v>
      </c>
      <c r="D123" s="40"/>
      <c r="E123" s="40"/>
      <c r="F123" s="27" t="str">
        <f>IF(E18="","",E18)</f>
        <v>Vyplň údaj</v>
      </c>
      <c r="G123" s="40"/>
      <c r="H123" s="40"/>
      <c r="I123" s="32" t="s">
        <v>31</v>
      </c>
      <c r="J123" s="36" t="str">
        <f>E24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92"/>
      <c r="B125" s="193"/>
      <c r="C125" s="194" t="s">
        <v>121</v>
      </c>
      <c r="D125" s="195" t="s">
        <v>58</v>
      </c>
      <c r="E125" s="195" t="s">
        <v>54</v>
      </c>
      <c r="F125" s="195" t="s">
        <v>55</v>
      </c>
      <c r="G125" s="195" t="s">
        <v>122</v>
      </c>
      <c r="H125" s="195" t="s">
        <v>123</v>
      </c>
      <c r="I125" s="195" t="s">
        <v>124</v>
      </c>
      <c r="J125" s="195" t="s">
        <v>107</v>
      </c>
      <c r="K125" s="196" t="s">
        <v>125</v>
      </c>
      <c r="L125" s="197"/>
      <c r="M125" s="100" t="s">
        <v>1</v>
      </c>
      <c r="N125" s="101" t="s">
        <v>37</v>
      </c>
      <c r="O125" s="101" t="s">
        <v>126</v>
      </c>
      <c r="P125" s="101" t="s">
        <v>127</v>
      </c>
      <c r="Q125" s="101" t="s">
        <v>128</v>
      </c>
      <c r="R125" s="101" t="s">
        <v>129</v>
      </c>
      <c r="S125" s="101" t="s">
        <v>130</v>
      </c>
      <c r="T125" s="102" t="s">
        <v>131</v>
      </c>
      <c r="U125" s="192"/>
      <c r="V125" s="192"/>
      <c r="W125" s="192"/>
      <c r="X125" s="192"/>
      <c r="Y125" s="192"/>
      <c r="Z125" s="192"/>
      <c r="AA125" s="192"/>
      <c r="AB125" s="192"/>
      <c r="AC125" s="192"/>
      <c r="AD125" s="192"/>
      <c r="AE125" s="192"/>
    </row>
    <row r="126" s="2" customFormat="1" ht="22.8" customHeight="1">
      <c r="A126" s="38"/>
      <c r="B126" s="39"/>
      <c r="C126" s="107" t="s">
        <v>132</v>
      </c>
      <c r="D126" s="40"/>
      <c r="E126" s="40"/>
      <c r="F126" s="40"/>
      <c r="G126" s="40"/>
      <c r="H126" s="40"/>
      <c r="I126" s="40"/>
      <c r="J126" s="198">
        <f>BK126</f>
        <v>0</v>
      </c>
      <c r="K126" s="40"/>
      <c r="L126" s="44"/>
      <c r="M126" s="103"/>
      <c r="N126" s="199"/>
      <c r="O126" s="104"/>
      <c r="P126" s="200">
        <f>P127</f>
        <v>0</v>
      </c>
      <c r="Q126" s="104"/>
      <c r="R126" s="200">
        <f>R127</f>
        <v>745.63341420000006</v>
      </c>
      <c r="S126" s="104"/>
      <c r="T126" s="201">
        <f>T127</f>
        <v>99.308160000000015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72</v>
      </c>
      <c r="AU126" s="17" t="s">
        <v>109</v>
      </c>
      <c r="BK126" s="202">
        <f>BK127</f>
        <v>0</v>
      </c>
    </row>
    <row r="127" s="12" customFormat="1" ht="25.92" customHeight="1">
      <c r="A127" s="12"/>
      <c r="B127" s="203"/>
      <c r="C127" s="204"/>
      <c r="D127" s="205" t="s">
        <v>72</v>
      </c>
      <c r="E127" s="206" t="s">
        <v>133</v>
      </c>
      <c r="F127" s="206" t="s">
        <v>134</v>
      </c>
      <c r="G127" s="204"/>
      <c r="H127" s="204"/>
      <c r="I127" s="207"/>
      <c r="J127" s="208">
        <f>BK127</f>
        <v>0</v>
      </c>
      <c r="K127" s="204"/>
      <c r="L127" s="209"/>
      <c r="M127" s="210"/>
      <c r="N127" s="211"/>
      <c r="O127" s="211"/>
      <c r="P127" s="212">
        <f>P128+P298+P309+P314+P348+P500+P516+P532</f>
        <v>0</v>
      </c>
      <c r="Q127" s="211"/>
      <c r="R127" s="212">
        <f>R128+R298+R309+R314+R348+R500+R516+R532</f>
        <v>745.63341420000006</v>
      </c>
      <c r="S127" s="211"/>
      <c r="T127" s="213">
        <f>T128+T298+T309+T314+T348+T500+T516+T532</f>
        <v>99.308160000000015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81</v>
      </c>
      <c r="AT127" s="215" t="s">
        <v>72</v>
      </c>
      <c r="AU127" s="215" t="s">
        <v>73</v>
      </c>
      <c r="AY127" s="214" t="s">
        <v>135</v>
      </c>
      <c r="BK127" s="216">
        <f>BK128+BK298+BK309+BK314+BK348+BK500+BK516+BK532</f>
        <v>0</v>
      </c>
    </row>
    <row r="128" s="12" customFormat="1" ht="22.8" customHeight="1">
      <c r="A128" s="12"/>
      <c r="B128" s="203"/>
      <c r="C128" s="204"/>
      <c r="D128" s="205" t="s">
        <v>72</v>
      </c>
      <c r="E128" s="217" t="s">
        <v>81</v>
      </c>
      <c r="F128" s="217" t="s">
        <v>136</v>
      </c>
      <c r="G128" s="204"/>
      <c r="H128" s="204"/>
      <c r="I128" s="207"/>
      <c r="J128" s="218">
        <f>BK128</f>
        <v>0</v>
      </c>
      <c r="K128" s="204"/>
      <c r="L128" s="209"/>
      <c r="M128" s="210"/>
      <c r="N128" s="211"/>
      <c r="O128" s="211"/>
      <c r="P128" s="212">
        <f>SUM(P129:P297)</f>
        <v>0</v>
      </c>
      <c r="Q128" s="211"/>
      <c r="R128" s="212">
        <f>SUM(R129:R297)</f>
        <v>578.35453900000005</v>
      </c>
      <c r="S128" s="211"/>
      <c r="T128" s="213">
        <f>SUM(T129:T297)</f>
        <v>99.308160000000015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81</v>
      </c>
      <c r="AT128" s="215" t="s">
        <v>72</v>
      </c>
      <c r="AU128" s="215" t="s">
        <v>81</v>
      </c>
      <c r="AY128" s="214" t="s">
        <v>135</v>
      </c>
      <c r="BK128" s="216">
        <f>SUM(BK129:BK297)</f>
        <v>0</v>
      </c>
    </row>
    <row r="129" s="2" customFormat="1" ht="24.15" customHeight="1">
      <c r="A129" s="38"/>
      <c r="B129" s="39"/>
      <c r="C129" s="219" t="s">
        <v>81</v>
      </c>
      <c r="D129" s="219" t="s">
        <v>137</v>
      </c>
      <c r="E129" s="220" t="s">
        <v>138</v>
      </c>
      <c r="F129" s="221" t="s">
        <v>139</v>
      </c>
      <c r="G129" s="222" t="s">
        <v>140</v>
      </c>
      <c r="H129" s="223">
        <v>131.36000000000001</v>
      </c>
      <c r="I129" s="224"/>
      <c r="J129" s="225">
        <f>ROUND(I129*H129,2)</f>
        <v>0</v>
      </c>
      <c r="K129" s="221" t="s">
        <v>141</v>
      </c>
      <c r="L129" s="44"/>
      <c r="M129" s="226" t="s">
        <v>1</v>
      </c>
      <c r="N129" s="227" t="s">
        <v>38</v>
      </c>
      <c r="O129" s="91"/>
      <c r="P129" s="228">
        <f>O129*H129</f>
        <v>0</v>
      </c>
      <c r="Q129" s="228">
        <v>0</v>
      </c>
      <c r="R129" s="228">
        <f>Q129*H129</f>
        <v>0</v>
      </c>
      <c r="S129" s="228">
        <v>0.44</v>
      </c>
      <c r="T129" s="229">
        <f>S129*H129</f>
        <v>57.798400000000008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0" t="s">
        <v>142</v>
      </c>
      <c r="AT129" s="230" t="s">
        <v>137</v>
      </c>
      <c r="AU129" s="230" t="s">
        <v>83</v>
      </c>
      <c r="AY129" s="17" t="s">
        <v>135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7" t="s">
        <v>81</v>
      </c>
      <c r="BK129" s="231">
        <f>ROUND(I129*H129,2)</f>
        <v>0</v>
      </c>
      <c r="BL129" s="17" t="s">
        <v>142</v>
      </c>
      <c r="BM129" s="230" t="s">
        <v>143</v>
      </c>
    </row>
    <row r="130" s="2" customFormat="1">
      <c r="A130" s="38"/>
      <c r="B130" s="39"/>
      <c r="C130" s="40"/>
      <c r="D130" s="232" t="s">
        <v>144</v>
      </c>
      <c r="E130" s="40"/>
      <c r="F130" s="233" t="s">
        <v>145</v>
      </c>
      <c r="G130" s="40"/>
      <c r="H130" s="40"/>
      <c r="I130" s="234"/>
      <c r="J130" s="40"/>
      <c r="K130" s="40"/>
      <c r="L130" s="44"/>
      <c r="M130" s="235"/>
      <c r="N130" s="236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144</v>
      </c>
      <c r="AU130" s="17" t="s">
        <v>83</v>
      </c>
    </row>
    <row r="131" s="2" customFormat="1">
      <c r="A131" s="38"/>
      <c r="B131" s="39"/>
      <c r="C131" s="40"/>
      <c r="D131" s="237" t="s">
        <v>146</v>
      </c>
      <c r="E131" s="40"/>
      <c r="F131" s="238" t="s">
        <v>147</v>
      </c>
      <c r="G131" s="40"/>
      <c r="H131" s="40"/>
      <c r="I131" s="234"/>
      <c r="J131" s="40"/>
      <c r="K131" s="40"/>
      <c r="L131" s="44"/>
      <c r="M131" s="235"/>
      <c r="N131" s="236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146</v>
      </c>
      <c r="AU131" s="17" t="s">
        <v>83</v>
      </c>
    </row>
    <row r="132" s="13" customFormat="1">
      <c r="A132" s="13"/>
      <c r="B132" s="239"/>
      <c r="C132" s="240"/>
      <c r="D132" s="232" t="s">
        <v>148</v>
      </c>
      <c r="E132" s="241" t="s">
        <v>1</v>
      </c>
      <c r="F132" s="242" t="s">
        <v>90</v>
      </c>
      <c r="G132" s="240"/>
      <c r="H132" s="243">
        <v>131.36000000000001</v>
      </c>
      <c r="I132" s="244"/>
      <c r="J132" s="240"/>
      <c r="K132" s="240"/>
      <c r="L132" s="245"/>
      <c r="M132" s="246"/>
      <c r="N132" s="247"/>
      <c r="O132" s="247"/>
      <c r="P132" s="247"/>
      <c r="Q132" s="247"/>
      <c r="R132" s="247"/>
      <c r="S132" s="247"/>
      <c r="T132" s="24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9" t="s">
        <v>148</v>
      </c>
      <c r="AU132" s="249" t="s">
        <v>83</v>
      </c>
      <c r="AV132" s="13" t="s">
        <v>83</v>
      </c>
      <c r="AW132" s="13" t="s">
        <v>30</v>
      </c>
      <c r="AX132" s="13" t="s">
        <v>81</v>
      </c>
      <c r="AY132" s="249" t="s">
        <v>135</v>
      </c>
    </row>
    <row r="133" s="2" customFormat="1" ht="24.15" customHeight="1">
      <c r="A133" s="38"/>
      <c r="B133" s="39"/>
      <c r="C133" s="219" t="s">
        <v>83</v>
      </c>
      <c r="D133" s="219" t="s">
        <v>137</v>
      </c>
      <c r="E133" s="220" t="s">
        <v>149</v>
      </c>
      <c r="F133" s="221" t="s">
        <v>150</v>
      </c>
      <c r="G133" s="222" t="s">
        <v>140</v>
      </c>
      <c r="H133" s="223">
        <v>131.36000000000001</v>
      </c>
      <c r="I133" s="224"/>
      <c r="J133" s="225">
        <f>ROUND(I133*H133,2)</f>
        <v>0</v>
      </c>
      <c r="K133" s="221" t="s">
        <v>141</v>
      </c>
      <c r="L133" s="44"/>
      <c r="M133" s="226" t="s">
        <v>1</v>
      </c>
      <c r="N133" s="227" t="s">
        <v>38</v>
      </c>
      <c r="O133" s="91"/>
      <c r="P133" s="228">
        <f>O133*H133</f>
        <v>0</v>
      </c>
      <c r="Q133" s="228">
        <v>0</v>
      </c>
      <c r="R133" s="228">
        <f>Q133*H133</f>
        <v>0</v>
      </c>
      <c r="S133" s="228">
        <v>0.316</v>
      </c>
      <c r="T133" s="229">
        <f>S133*H133</f>
        <v>41.509760000000007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0" t="s">
        <v>142</v>
      </c>
      <c r="AT133" s="230" t="s">
        <v>137</v>
      </c>
      <c r="AU133" s="230" t="s">
        <v>83</v>
      </c>
      <c r="AY133" s="17" t="s">
        <v>135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7" t="s">
        <v>81</v>
      </c>
      <c r="BK133" s="231">
        <f>ROUND(I133*H133,2)</f>
        <v>0</v>
      </c>
      <c r="BL133" s="17" t="s">
        <v>142</v>
      </c>
      <c r="BM133" s="230" t="s">
        <v>151</v>
      </c>
    </row>
    <row r="134" s="2" customFormat="1">
      <c r="A134" s="38"/>
      <c r="B134" s="39"/>
      <c r="C134" s="40"/>
      <c r="D134" s="232" t="s">
        <v>144</v>
      </c>
      <c r="E134" s="40"/>
      <c r="F134" s="233" t="s">
        <v>152</v>
      </c>
      <c r="G134" s="40"/>
      <c r="H134" s="40"/>
      <c r="I134" s="234"/>
      <c r="J134" s="40"/>
      <c r="K134" s="40"/>
      <c r="L134" s="44"/>
      <c r="M134" s="235"/>
      <c r="N134" s="236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144</v>
      </c>
      <c r="AU134" s="17" t="s">
        <v>83</v>
      </c>
    </row>
    <row r="135" s="2" customFormat="1">
      <c r="A135" s="38"/>
      <c r="B135" s="39"/>
      <c r="C135" s="40"/>
      <c r="D135" s="237" t="s">
        <v>146</v>
      </c>
      <c r="E135" s="40"/>
      <c r="F135" s="238" t="s">
        <v>153</v>
      </c>
      <c r="G135" s="40"/>
      <c r="H135" s="40"/>
      <c r="I135" s="234"/>
      <c r="J135" s="40"/>
      <c r="K135" s="40"/>
      <c r="L135" s="44"/>
      <c r="M135" s="235"/>
      <c r="N135" s="236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146</v>
      </c>
      <c r="AU135" s="17" t="s">
        <v>83</v>
      </c>
    </row>
    <row r="136" s="13" customFormat="1">
      <c r="A136" s="13"/>
      <c r="B136" s="239"/>
      <c r="C136" s="240"/>
      <c r="D136" s="232" t="s">
        <v>148</v>
      </c>
      <c r="E136" s="241" t="s">
        <v>92</v>
      </c>
      <c r="F136" s="242" t="s">
        <v>93</v>
      </c>
      <c r="G136" s="240"/>
      <c r="H136" s="243">
        <v>115</v>
      </c>
      <c r="I136" s="244"/>
      <c r="J136" s="240"/>
      <c r="K136" s="240"/>
      <c r="L136" s="245"/>
      <c r="M136" s="246"/>
      <c r="N136" s="247"/>
      <c r="O136" s="247"/>
      <c r="P136" s="247"/>
      <c r="Q136" s="247"/>
      <c r="R136" s="247"/>
      <c r="S136" s="247"/>
      <c r="T136" s="24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9" t="s">
        <v>148</v>
      </c>
      <c r="AU136" s="249" t="s">
        <v>83</v>
      </c>
      <c r="AV136" s="13" t="s">
        <v>83</v>
      </c>
      <c r="AW136" s="13" t="s">
        <v>30</v>
      </c>
      <c r="AX136" s="13" t="s">
        <v>73</v>
      </c>
      <c r="AY136" s="249" t="s">
        <v>135</v>
      </c>
    </row>
    <row r="137" s="13" customFormat="1">
      <c r="A137" s="13"/>
      <c r="B137" s="239"/>
      <c r="C137" s="240"/>
      <c r="D137" s="232" t="s">
        <v>148</v>
      </c>
      <c r="E137" s="241" t="s">
        <v>1</v>
      </c>
      <c r="F137" s="242" t="s">
        <v>154</v>
      </c>
      <c r="G137" s="240"/>
      <c r="H137" s="243">
        <v>13.77</v>
      </c>
      <c r="I137" s="244"/>
      <c r="J137" s="240"/>
      <c r="K137" s="240"/>
      <c r="L137" s="245"/>
      <c r="M137" s="246"/>
      <c r="N137" s="247"/>
      <c r="O137" s="247"/>
      <c r="P137" s="247"/>
      <c r="Q137" s="247"/>
      <c r="R137" s="247"/>
      <c r="S137" s="247"/>
      <c r="T137" s="24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9" t="s">
        <v>148</v>
      </c>
      <c r="AU137" s="249" t="s">
        <v>83</v>
      </c>
      <c r="AV137" s="13" t="s">
        <v>83</v>
      </c>
      <c r="AW137" s="13" t="s">
        <v>30</v>
      </c>
      <c r="AX137" s="13" t="s">
        <v>73</v>
      </c>
      <c r="AY137" s="249" t="s">
        <v>135</v>
      </c>
    </row>
    <row r="138" s="13" customFormat="1">
      <c r="A138" s="13"/>
      <c r="B138" s="239"/>
      <c r="C138" s="240"/>
      <c r="D138" s="232" t="s">
        <v>148</v>
      </c>
      <c r="E138" s="241" t="s">
        <v>90</v>
      </c>
      <c r="F138" s="242" t="s">
        <v>155</v>
      </c>
      <c r="G138" s="240"/>
      <c r="H138" s="243">
        <v>131.36000000000001</v>
      </c>
      <c r="I138" s="244"/>
      <c r="J138" s="240"/>
      <c r="K138" s="240"/>
      <c r="L138" s="245"/>
      <c r="M138" s="246"/>
      <c r="N138" s="247"/>
      <c r="O138" s="247"/>
      <c r="P138" s="247"/>
      <c r="Q138" s="247"/>
      <c r="R138" s="247"/>
      <c r="S138" s="247"/>
      <c r="T138" s="24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9" t="s">
        <v>148</v>
      </c>
      <c r="AU138" s="249" t="s">
        <v>83</v>
      </c>
      <c r="AV138" s="13" t="s">
        <v>83</v>
      </c>
      <c r="AW138" s="13" t="s">
        <v>30</v>
      </c>
      <c r="AX138" s="13" t="s">
        <v>81</v>
      </c>
      <c r="AY138" s="249" t="s">
        <v>135</v>
      </c>
    </row>
    <row r="139" s="2" customFormat="1" ht="24.15" customHeight="1">
      <c r="A139" s="38"/>
      <c r="B139" s="39"/>
      <c r="C139" s="219" t="s">
        <v>156</v>
      </c>
      <c r="D139" s="219" t="s">
        <v>137</v>
      </c>
      <c r="E139" s="220" t="s">
        <v>157</v>
      </c>
      <c r="F139" s="221" t="s">
        <v>158</v>
      </c>
      <c r="G139" s="222" t="s">
        <v>159</v>
      </c>
      <c r="H139" s="223">
        <v>960</v>
      </c>
      <c r="I139" s="224"/>
      <c r="J139" s="225">
        <f>ROUND(I139*H139,2)</f>
        <v>0</v>
      </c>
      <c r="K139" s="221" t="s">
        <v>141</v>
      </c>
      <c r="L139" s="44"/>
      <c r="M139" s="226" t="s">
        <v>1</v>
      </c>
      <c r="N139" s="227" t="s">
        <v>38</v>
      </c>
      <c r="O139" s="91"/>
      <c r="P139" s="228">
        <f>O139*H139</f>
        <v>0</v>
      </c>
      <c r="Q139" s="228">
        <v>3.0000000000000001E-05</v>
      </c>
      <c r="R139" s="228">
        <f>Q139*H139</f>
        <v>0.028799999999999999</v>
      </c>
      <c r="S139" s="228">
        <v>0</v>
      </c>
      <c r="T139" s="22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0" t="s">
        <v>142</v>
      </c>
      <c r="AT139" s="230" t="s">
        <v>137</v>
      </c>
      <c r="AU139" s="230" t="s">
        <v>83</v>
      </c>
      <c r="AY139" s="17" t="s">
        <v>135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7" t="s">
        <v>81</v>
      </c>
      <c r="BK139" s="231">
        <f>ROUND(I139*H139,2)</f>
        <v>0</v>
      </c>
      <c r="BL139" s="17" t="s">
        <v>142</v>
      </c>
      <c r="BM139" s="230" t="s">
        <v>160</v>
      </c>
    </row>
    <row r="140" s="2" customFormat="1">
      <c r="A140" s="38"/>
      <c r="B140" s="39"/>
      <c r="C140" s="40"/>
      <c r="D140" s="232" t="s">
        <v>144</v>
      </c>
      <c r="E140" s="40"/>
      <c r="F140" s="233" t="s">
        <v>161</v>
      </c>
      <c r="G140" s="40"/>
      <c r="H140" s="40"/>
      <c r="I140" s="234"/>
      <c r="J140" s="40"/>
      <c r="K140" s="40"/>
      <c r="L140" s="44"/>
      <c r="M140" s="235"/>
      <c r="N140" s="236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144</v>
      </c>
      <c r="AU140" s="17" t="s">
        <v>83</v>
      </c>
    </row>
    <row r="141" s="2" customFormat="1">
      <c r="A141" s="38"/>
      <c r="B141" s="39"/>
      <c r="C141" s="40"/>
      <c r="D141" s="237" t="s">
        <v>146</v>
      </c>
      <c r="E141" s="40"/>
      <c r="F141" s="238" t="s">
        <v>162</v>
      </c>
      <c r="G141" s="40"/>
      <c r="H141" s="40"/>
      <c r="I141" s="234"/>
      <c r="J141" s="40"/>
      <c r="K141" s="40"/>
      <c r="L141" s="44"/>
      <c r="M141" s="235"/>
      <c r="N141" s="236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146</v>
      </c>
      <c r="AU141" s="17" t="s">
        <v>83</v>
      </c>
    </row>
    <row r="142" s="14" customFormat="1">
      <c r="A142" s="14"/>
      <c r="B142" s="250"/>
      <c r="C142" s="251"/>
      <c r="D142" s="232" t="s">
        <v>148</v>
      </c>
      <c r="E142" s="252" t="s">
        <v>1</v>
      </c>
      <c r="F142" s="253" t="s">
        <v>163</v>
      </c>
      <c r="G142" s="251"/>
      <c r="H142" s="252" t="s">
        <v>1</v>
      </c>
      <c r="I142" s="254"/>
      <c r="J142" s="251"/>
      <c r="K142" s="251"/>
      <c r="L142" s="255"/>
      <c r="M142" s="256"/>
      <c r="N142" s="257"/>
      <c r="O142" s="257"/>
      <c r="P142" s="257"/>
      <c r="Q142" s="257"/>
      <c r="R142" s="257"/>
      <c r="S142" s="257"/>
      <c r="T142" s="25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9" t="s">
        <v>148</v>
      </c>
      <c r="AU142" s="259" t="s">
        <v>83</v>
      </c>
      <c r="AV142" s="14" t="s">
        <v>81</v>
      </c>
      <c r="AW142" s="14" t="s">
        <v>30</v>
      </c>
      <c r="AX142" s="14" t="s">
        <v>73</v>
      </c>
      <c r="AY142" s="259" t="s">
        <v>135</v>
      </c>
    </row>
    <row r="143" s="14" customFormat="1">
      <c r="A143" s="14"/>
      <c r="B143" s="250"/>
      <c r="C143" s="251"/>
      <c r="D143" s="232" t="s">
        <v>148</v>
      </c>
      <c r="E143" s="252" t="s">
        <v>1</v>
      </c>
      <c r="F143" s="253" t="s">
        <v>164</v>
      </c>
      <c r="G143" s="251"/>
      <c r="H143" s="252" t="s">
        <v>1</v>
      </c>
      <c r="I143" s="254"/>
      <c r="J143" s="251"/>
      <c r="K143" s="251"/>
      <c r="L143" s="255"/>
      <c r="M143" s="256"/>
      <c r="N143" s="257"/>
      <c r="O143" s="257"/>
      <c r="P143" s="257"/>
      <c r="Q143" s="257"/>
      <c r="R143" s="257"/>
      <c r="S143" s="257"/>
      <c r="T143" s="25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9" t="s">
        <v>148</v>
      </c>
      <c r="AU143" s="259" t="s">
        <v>83</v>
      </c>
      <c r="AV143" s="14" t="s">
        <v>81</v>
      </c>
      <c r="AW143" s="14" t="s">
        <v>30</v>
      </c>
      <c r="AX143" s="14" t="s">
        <v>73</v>
      </c>
      <c r="AY143" s="259" t="s">
        <v>135</v>
      </c>
    </row>
    <row r="144" s="14" customFormat="1">
      <c r="A144" s="14"/>
      <c r="B144" s="250"/>
      <c r="C144" s="251"/>
      <c r="D144" s="232" t="s">
        <v>148</v>
      </c>
      <c r="E144" s="252" t="s">
        <v>1</v>
      </c>
      <c r="F144" s="253" t="s">
        <v>165</v>
      </c>
      <c r="G144" s="251"/>
      <c r="H144" s="252" t="s">
        <v>1</v>
      </c>
      <c r="I144" s="254"/>
      <c r="J144" s="251"/>
      <c r="K144" s="251"/>
      <c r="L144" s="255"/>
      <c r="M144" s="256"/>
      <c r="N144" s="257"/>
      <c r="O144" s="257"/>
      <c r="P144" s="257"/>
      <c r="Q144" s="257"/>
      <c r="R144" s="257"/>
      <c r="S144" s="257"/>
      <c r="T144" s="25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9" t="s">
        <v>148</v>
      </c>
      <c r="AU144" s="259" t="s">
        <v>83</v>
      </c>
      <c r="AV144" s="14" t="s">
        <v>81</v>
      </c>
      <c r="AW144" s="14" t="s">
        <v>30</v>
      </c>
      <c r="AX144" s="14" t="s">
        <v>73</v>
      </c>
      <c r="AY144" s="259" t="s">
        <v>135</v>
      </c>
    </row>
    <row r="145" s="14" customFormat="1">
      <c r="A145" s="14"/>
      <c r="B145" s="250"/>
      <c r="C145" s="251"/>
      <c r="D145" s="232" t="s">
        <v>148</v>
      </c>
      <c r="E145" s="252" t="s">
        <v>1</v>
      </c>
      <c r="F145" s="253" t="s">
        <v>166</v>
      </c>
      <c r="G145" s="251"/>
      <c r="H145" s="252" t="s">
        <v>1</v>
      </c>
      <c r="I145" s="254"/>
      <c r="J145" s="251"/>
      <c r="K145" s="251"/>
      <c r="L145" s="255"/>
      <c r="M145" s="256"/>
      <c r="N145" s="257"/>
      <c r="O145" s="257"/>
      <c r="P145" s="257"/>
      <c r="Q145" s="257"/>
      <c r="R145" s="257"/>
      <c r="S145" s="257"/>
      <c r="T145" s="25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9" t="s">
        <v>148</v>
      </c>
      <c r="AU145" s="259" t="s">
        <v>83</v>
      </c>
      <c r="AV145" s="14" t="s">
        <v>81</v>
      </c>
      <c r="AW145" s="14" t="s">
        <v>30</v>
      </c>
      <c r="AX145" s="14" t="s">
        <v>73</v>
      </c>
      <c r="AY145" s="259" t="s">
        <v>135</v>
      </c>
    </row>
    <row r="146" s="13" customFormat="1">
      <c r="A146" s="13"/>
      <c r="B146" s="239"/>
      <c r="C146" s="240"/>
      <c r="D146" s="232" t="s">
        <v>148</v>
      </c>
      <c r="E146" s="241" t="s">
        <v>1</v>
      </c>
      <c r="F146" s="242" t="s">
        <v>167</v>
      </c>
      <c r="G146" s="240"/>
      <c r="H146" s="243">
        <v>960</v>
      </c>
      <c r="I146" s="244"/>
      <c r="J146" s="240"/>
      <c r="K146" s="240"/>
      <c r="L146" s="245"/>
      <c r="M146" s="246"/>
      <c r="N146" s="247"/>
      <c r="O146" s="247"/>
      <c r="P146" s="247"/>
      <c r="Q146" s="247"/>
      <c r="R146" s="247"/>
      <c r="S146" s="247"/>
      <c r="T146" s="24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9" t="s">
        <v>148</v>
      </c>
      <c r="AU146" s="249" t="s">
        <v>83</v>
      </c>
      <c r="AV146" s="13" t="s">
        <v>83</v>
      </c>
      <c r="AW146" s="13" t="s">
        <v>30</v>
      </c>
      <c r="AX146" s="13" t="s">
        <v>81</v>
      </c>
      <c r="AY146" s="249" t="s">
        <v>135</v>
      </c>
    </row>
    <row r="147" s="2" customFormat="1" ht="24.15" customHeight="1">
      <c r="A147" s="38"/>
      <c r="B147" s="39"/>
      <c r="C147" s="219" t="s">
        <v>142</v>
      </c>
      <c r="D147" s="219" t="s">
        <v>137</v>
      </c>
      <c r="E147" s="220" t="s">
        <v>168</v>
      </c>
      <c r="F147" s="221" t="s">
        <v>169</v>
      </c>
      <c r="G147" s="222" t="s">
        <v>170</v>
      </c>
      <c r="H147" s="223">
        <v>250</v>
      </c>
      <c r="I147" s="224"/>
      <c r="J147" s="225">
        <f>ROUND(I147*H147,2)</f>
        <v>0</v>
      </c>
      <c r="K147" s="221" t="s">
        <v>141</v>
      </c>
      <c r="L147" s="44"/>
      <c r="M147" s="226" t="s">
        <v>1</v>
      </c>
      <c r="N147" s="227" t="s">
        <v>38</v>
      </c>
      <c r="O147" s="91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0" t="s">
        <v>142</v>
      </c>
      <c r="AT147" s="230" t="s">
        <v>137</v>
      </c>
      <c r="AU147" s="230" t="s">
        <v>83</v>
      </c>
      <c r="AY147" s="17" t="s">
        <v>135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7" t="s">
        <v>81</v>
      </c>
      <c r="BK147" s="231">
        <f>ROUND(I147*H147,2)</f>
        <v>0</v>
      </c>
      <c r="BL147" s="17" t="s">
        <v>142</v>
      </c>
      <c r="BM147" s="230" t="s">
        <v>171</v>
      </c>
    </row>
    <row r="148" s="2" customFormat="1">
      <c r="A148" s="38"/>
      <c r="B148" s="39"/>
      <c r="C148" s="40"/>
      <c r="D148" s="232" t="s">
        <v>144</v>
      </c>
      <c r="E148" s="40"/>
      <c r="F148" s="233" t="s">
        <v>172</v>
      </c>
      <c r="G148" s="40"/>
      <c r="H148" s="40"/>
      <c r="I148" s="234"/>
      <c r="J148" s="40"/>
      <c r="K148" s="40"/>
      <c r="L148" s="44"/>
      <c r="M148" s="235"/>
      <c r="N148" s="236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144</v>
      </c>
      <c r="AU148" s="17" t="s">
        <v>83</v>
      </c>
    </row>
    <row r="149" s="2" customFormat="1">
      <c r="A149" s="38"/>
      <c r="B149" s="39"/>
      <c r="C149" s="40"/>
      <c r="D149" s="237" t="s">
        <v>146</v>
      </c>
      <c r="E149" s="40"/>
      <c r="F149" s="238" t="s">
        <v>173</v>
      </c>
      <c r="G149" s="40"/>
      <c r="H149" s="40"/>
      <c r="I149" s="234"/>
      <c r="J149" s="40"/>
      <c r="K149" s="40"/>
      <c r="L149" s="44"/>
      <c r="M149" s="235"/>
      <c r="N149" s="236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146</v>
      </c>
      <c r="AU149" s="17" t="s">
        <v>83</v>
      </c>
    </row>
    <row r="150" s="13" customFormat="1">
      <c r="A150" s="13"/>
      <c r="B150" s="239"/>
      <c r="C150" s="240"/>
      <c r="D150" s="232" t="s">
        <v>148</v>
      </c>
      <c r="E150" s="241" t="s">
        <v>1</v>
      </c>
      <c r="F150" s="242" t="s">
        <v>174</v>
      </c>
      <c r="G150" s="240"/>
      <c r="H150" s="243">
        <v>250</v>
      </c>
      <c r="I150" s="244"/>
      <c r="J150" s="240"/>
      <c r="K150" s="240"/>
      <c r="L150" s="245"/>
      <c r="M150" s="246"/>
      <c r="N150" s="247"/>
      <c r="O150" s="247"/>
      <c r="P150" s="247"/>
      <c r="Q150" s="247"/>
      <c r="R150" s="247"/>
      <c r="S150" s="247"/>
      <c r="T150" s="24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9" t="s">
        <v>148</v>
      </c>
      <c r="AU150" s="249" t="s">
        <v>83</v>
      </c>
      <c r="AV150" s="13" t="s">
        <v>83</v>
      </c>
      <c r="AW150" s="13" t="s">
        <v>30</v>
      </c>
      <c r="AX150" s="13" t="s">
        <v>81</v>
      </c>
      <c r="AY150" s="249" t="s">
        <v>135</v>
      </c>
    </row>
    <row r="151" s="2" customFormat="1" ht="24.15" customHeight="1">
      <c r="A151" s="38"/>
      <c r="B151" s="39"/>
      <c r="C151" s="219" t="s">
        <v>175</v>
      </c>
      <c r="D151" s="219" t="s">
        <v>137</v>
      </c>
      <c r="E151" s="220" t="s">
        <v>176</v>
      </c>
      <c r="F151" s="221" t="s">
        <v>177</v>
      </c>
      <c r="G151" s="222" t="s">
        <v>178</v>
      </c>
      <c r="H151" s="223">
        <v>16.800000000000001</v>
      </c>
      <c r="I151" s="224"/>
      <c r="J151" s="225">
        <f>ROUND(I151*H151,2)</f>
        <v>0</v>
      </c>
      <c r="K151" s="221" t="s">
        <v>141</v>
      </c>
      <c r="L151" s="44"/>
      <c r="M151" s="226" t="s">
        <v>1</v>
      </c>
      <c r="N151" s="227" t="s">
        <v>38</v>
      </c>
      <c r="O151" s="91"/>
      <c r="P151" s="228">
        <f>O151*H151</f>
        <v>0</v>
      </c>
      <c r="Q151" s="228">
        <v>0.0086800000000000002</v>
      </c>
      <c r="R151" s="228">
        <f>Q151*H151</f>
        <v>0.14582400000000001</v>
      </c>
      <c r="S151" s="228">
        <v>0</v>
      </c>
      <c r="T151" s="22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0" t="s">
        <v>142</v>
      </c>
      <c r="AT151" s="230" t="s">
        <v>137</v>
      </c>
      <c r="AU151" s="230" t="s">
        <v>83</v>
      </c>
      <c r="AY151" s="17" t="s">
        <v>135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7" t="s">
        <v>81</v>
      </c>
      <c r="BK151" s="231">
        <f>ROUND(I151*H151,2)</f>
        <v>0</v>
      </c>
      <c r="BL151" s="17" t="s">
        <v>142</v>
      </c>
      <c r="BM151" s="230" t="s">
        <v>179</v>
      </c>
    </row>
    <row r="152" s="2" customFormat="1">
      <c r="A152" s="38"/>
      <c r="B152" s="39"/>
      <c r="C152" s="40"/>
      <c r="D152" s="232" t="s">
        <v>144</v>
      </c>
      <c r="E152" s="40"/>
      <c r="F152" s="233" t="s">
        <v>180</v>
      </c>
      <c r="G152" s="40"/>
      <c r="H152" s="40"/>
      <c r="I152" s="234"/>
      <c r="J152" s="40"/>
      <c r="K152" s="40"/>
      <c r="L152" s="44"/>
      <c r="M152" s="235"/>
      <c r="N152" s="236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144</v>
      </c>
      <c r="AU152" s="17" t="s">
        <v>83</v>
      </c>
    </row>
    <row r="153" s="2" customFormat="1">
      <c r="A153" s="38"/>
      <c r="B153" s="39"/>
      <c r="C153" s="40"/>
      <c r="D153" s="237" t="s">
        <v>146</v>
      </c>
      <c r="E153" s="40"/>
      <c r="F153" s="238" t="s">
        <v>181</v>
      </c>
      <c r="G153" s="40"/>
      <c r="H153" s="40"/>
      <c r="I153" s="234"/>
      <c r="J153" s="40"/>
      <c r="K153" s="40"/>
      <c r="L153" s="44"/>
      <c r="M153" s="235"/>
      <c r="N153" s="236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146</v>
      </c>
      <c r="AU153" s="17" t="s">
        <v>83</v>
      </c>
    </row>
    <row r="154" s="13" customFormat="1">
      <c r="A154" s="13"/>
      <c r="B154" s="239"/>
      <c r="C154" s="240"/>
      <c r="D154" s="232" t="s">
        <v>148</v>
      </c>
      <c r="E154" s="241" t="s">
        <v>1</v>
      </c>
      <c r="F154" s="242" t="s">
        <v>182</v>
      </c>
      <c r="G154" s="240"/>
      <c r="H154" s="243">
        <v>16.800000000000001</v>
      </c>
      <c r="I154" s="244"/>
      <c r="J154" s="240"/>
      <c r="K154" s="240"/>
      <c r="L154" s="245"/>
      <c r="M154" s="246"/>
      <c r="N154" s="247"/>
      <c r="O154" s="247"/>
      <c r="P154" s="247"/>
      <c r="Q154" s="247"/>
      <c r="R154" s="247"/>
      <c r="S154" s="247"/>
      <c r="T154" s="24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9" t="s">
        <v>148</v>
      </c>
      <c r="AU154" s="249" t="s">
        <v>83</v>
      </c>
      <c r="AV154" s="13" t="s">
        <v>83</v>
      </c>
      <c r="AW154" s="13" t="s">
        <v>30</v>
      </c>
      <c r="AX154" s="13" t="s">
        <v>73</v>
      </c>
      <c r="AY154" s="249" t="s">
        <v>135</v>
      </c>
    </row>
    <row r="155" s="15" customFormat="1">
      <c r="A155" s="15"/>
      <c r="B155" s="260"/>
      <c r="C155" s="261"/>
      <c r="D155" s="232" t="s">
        <v>148</v>
      </c>
      <c r="E155" s="262" t="s">
        <v>1</v>
      </c>
      <c r="F155" s="263" t="s">
        <v>183</v>
      </c>
      <c r="G155" s="261"/>
      <c r="H155" s="264">
        <v>16.800000000000001</v>
      </c>
      <c r="I155" s="265"/>
      <c r="J155" s="261"/>
      <c r="K155" s="261"/>
      <c r="L155" s="266"/>
      <c r="M155" s="267"/>
      <c r="N155" s="268"/>
      <c r="O155" s="268"/>
      <c r="P155" s="268"/>
      <c r="Q155" s="268"/>
      <c r="R155" s="268"/>
      <c r="S155" s="268"/>
      <c r="T155" s="269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0" t="s">
        <v>148</v>
      </c>
      <c r="AU155" s="270" t="s">
        <v>83</v>
      </c>
      <c r="AV155" s="15" t="s">
        <v>142</v>
      </c>
      <c r="AW155" s="15" t="s">
        <v>30</v>
      </c>
      <c r="AX155" s="15" t="s">
        <v>81</v>
      </c>
      <c r="AY155" s="270" t="s">
        <v>135</v>
      </c>
    </row>
    <row r="156" s="2" customFormat="1" ht="24.15" customHeight="1">
      <c r="A156" s="38"/>
      <c r="B156" s="39"/>
      <c r="C156" s="219" t="s">
        <v>184</v>
      </c>
      <c r="D156" s="219" t="s">
        <v>137</v>
      </c>
      <c r="E156" s="220" t="s">
        <v>185</v>
      </c>
      <c r="F156" s="221" t="s">
        <v>186</v>
      </c>
      <c r="G156" s="222" t="s">
        <v>178</v>
      </c>
      <c r="H156" s="223">
        <v>25.300000000000001</v>
      </c>
      <c r="I156" s="224"/>
      <c r="J156" s="225">
        <f>ROUND(I156*H156,2)</f>
        <v>0</v>
      </c>
      <c r="K156" s="221" t="s">
        <v>141</v>
      </c>
      <c r="L156" s="44"/>
      <c r="M156" s="226" t="s">
        <v>1</v>
      </c>
      <c r="N156" s="227" t="s">
        <v>38</v>
      </c>
      <c r="O156" s="91"/>
      <c r="P156" s="228">
        <f>O156*H156</f>
        <v>0</v>
      </c>
      <c r="Q156" s="228">
        <v>0.036900000000000002</v>
      </c>
      <c r="R156" s="228">
        <f>Q156*H156</f>
        <v>0.93357000000000012</v>
      </c>
      <c r="S156" s="228">
        <v>0</v>
      </c>
      <c r="T156" s="22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0" t="s">
        <v>142</v>
      </c>
      <c r="AT156" s="230" t="s">
        <v>137</v>
      </c>
      <c r="AU156" s="230" t="s">
        <v>83</v>
      </c>
      <c r="AY156" s="17" t="s">
        <v>135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7" t="s">
        <v>81</v>
      </c>
      <c r="BK156" s="231">
        <f>ROUND(I156*H156,2)</f>
        <v>0</v>
      </c>
      <c r="BL156" s="17" t="s">
        <v>142</v>
      </c>
      <c r="BM156" s="230" t="s">
        <v>187</v>
      </c>
    </row>
    <row r="157" s="2" customFormat="1">
      <c r="A157" s="38"/>
      <c r="B157" s="39"/>
      <c r="C157" s="40"/>
      <c r="D157" s="232" t="s">
        <v>144</v>
      </c>
      <c r="E157" s="40"/>
      <c r="F157" s="233" t="s">
        <v>188</v>
      </c>
      <c r="G157" s="40"/>
      <c r="H157" s="40"/>
      <c r="I157" s="234"/>
      <c r="J157" s="40"/>
      <c r="K157" s="40"/>
      <c r="L157" s="44"/>
      <c r="M157" s="235"/>
      <c r="N157" s="236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144</v>
      </c>
      <c r="AU157" s="17" t="s">
        <v>83</v>
      </c>
    </row>
    <row r="158" s="2" customFormat="1">
      <c r="A158" s="38"/>
      <c r="B158" s="39"/>
      <c r="C158" s="40"/>
      <c r="D158" s="237" t="s">
        <v>146</v>
      </c>
      <c r="E158" s="40"/>
      <c r="F158" s="238" t="s">
        <v>189</v>
      </c>
      <c r="G158" s="40"/>
      <c r="H158" s="40"/>
      <c r="I158" s="234"/>
      <c r="J158" s="40"/>
      <c r="K158" s="40"/>
      <c r="L158" s="44"/>
      <c r="M158" s="235"/>
      <c r="N158" s="236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146</v>
      </c>
      <c r="AU158" s="17" t="s">
        <v>83</v>
      </c>
    </row>
    <row r="159" s="13" customFormat="1">
      <c r="A159" s="13"/>
      <c r="B159" s="239"/>
      <c r="C159" s="240"/>
      <c r="D159" s="232" t="s">
        <v>148</v>
      </c>
      <c r="E159" s="241" t="s">
        <v>1</v>
      </c>
      <c r="F159" s="242" t="s">
        <v>190</v>
      </c>
      <c r="G159" s="240"/>
      <c r="H159" s="243">
        <v>25.300000000000001</v>
      </c>
      <c r="I159" s="244"/>
      <c r="J159" s="240"/>
      <c r="K159" s="240"/>
      <c r="L159" s="245"/>
      <c r="M159" s="246"/>
      <c r="N159" s="247"/>
      <c r="O159" s="247"/>
      <c r="P159" s="247"/>
      <c r="Q159" s="247"/>
      <c r="R159" s="247"/>
      <c r="S159" s="247"/>
      <c r="T159" s="24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9" t="s">
        <v>148</v>
      </c>
      <c r="AU159" s="249" t="s">
        <v>83</v>
      </c>
      <c r="AV159" s="13" t="s">
        <v>83</v>
      </c>
      <c r="AW159" s="13" t="s">
        <v>30</v>
      </c>
      <c r="AX159" s="13" t="s">
        <v>73</v>
      </c>
      <c r="AY159" s="249" t="s">
        <v>135</v>
      </c>
    </row>
    <row r="160" s="15" customFormat="1">
      <c r="A160" s="15"/>
      <c r="B160" s="260"/>
      <c r="C160" s="261"/>
      <c r="D160" s="232" t="s">
        <v>148</v>
      </c>
      <c r="E160" s="262" t="s">
        <v>1</v>
      </c>
      <c r="F160" s="263" t="s">
        <v>183</v>
      </c>
      <c r="G160" s="261"/>
      <c r="H160" s="264">
        <v>25.300000000000001</v>
      </c>
      <c r="I160" s="265"/>
      <c r="J160" s="261"/>
      <c r="K160" s="261"/>
      <c r="L160" s="266"/>
      <c r="M160" s="267"/>
      <c r="N160" s="268"/>
      <c r="O160" s="268"/>
      <c r="P160" s="268"/>
      <c r="Q160" s="268"/>
      <c r="R160" s="268"/>
      <c r="S160" s="268"/>
      <c r="T160" s="269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0" t="s">
        <v>148</v>
      </c>
      <c r="AU160" s="270" t="s">
        <v>83</v>
      </c>
      <c r="AV160" s="15" t="s">
        <v>142</v>
      </c>
      <c r="AW160" s="15" t="s">
        <v>30</v>
      </c>
      <c r="AX160" s="15" t="s">
        <v>81</v>
      </c>
      <c r="AY160" s="270" t="s">
        <v>135</v>
      </c>
    </row>
    <row r="161" s="2" customFormat="1" ht="24.15" customHeight="1">
      <c r="A161" s="38"/>
      <c r="B161" s="39"/>
      <c r="C161" s="219" t="s">
        <v>191</v>
      </c>
      <c r="D161" s="219" t="s">
        <v>137</v>
      </c>
      <c r="E161" s="220" t="s">
        <v>192</v>
      </c>
      <c r="F161" s="221" t="s">
        <v>193</v>
      </c>
      <c r="G161" s="222" t="s">
        <v>140</v>
      </c>
      <c r="H161" s="223">
        <v>210</v>
      </c>
      <c r="I161" s="224"/>
      <c r="J161" s="225">
        <f>ROUND(I161*H161,2)</f>
        <v>0</v>
      </c>
      <c r="K161" s="221" t="s">
        <v>141</v>
      </c>
      <c r="L161" s="44"/>
      <c r="M161" s="226" t="s">
        <v>1</v>
      </c>
      <c r="N161" s="227" t="s">
        <v>38</v>
      </c>
      <c r="O161" s="91"/>
      <c r="P161" s="228">
        <f>O161*H161</f>
        <v>0</v>
      </c>
      <c r="Q161" s="228">
        <v>0.00064000000000000005</v>
      </c>
      <c r="R161" s="228">
        <f>Q161*H161</f>
        <v>0.13440000000000002</v>
      </c>
      <c r="S161" s="228">
        <v>0</v>
      </c>
      <c r="T161" s="22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0" t="s">
        <v>142</v>
      </c>
      <c r="AT161" s="230" t="s">
        <v>137</v>
      </c>
      <c r="AU161" s="230" t="s">
        <v>83</v>
      </c>
      <c r="AY161" s="17" t="s">
        <v>135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7" t="s">
        <v>81</v>
      </c>
      <c r="BK161" s="231">
        <f>ROUND(I161*H161,2)</f>
        <v>0</v>
      </c>
      <c r="BL161" s="17" t="s">
        <v>142</v>
      </c>
      <c r="BM161" s="230" t="s">
        <v>194</v>
      </c>
    </row>
    <row r="162" s="2" customFormat="1">
      <c r="A162" s="38"/>
      <c r="B162" s="39"/>
      <c r="C162" s="40"/>
      <c r="D162" s="232" t="s">
        <v>144</v>
      </c>
      <c r="E162" s="40"/>
      <c r="F162" s="233" t="s">
        <v>195</v>
      </c>
      <c r="G162" s="40"/>
      <c r="H162" s="40"/>
      <c r="I162" s="234"/>
      <c r="J162" s="40"/>
      <c r="K162" s="40"/>
      <c r="L162" s="44"/>
      <c r="M162" s="235"/>
      <c r="N162" s="236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144</v>
      </c>
      <c r="AU162" s="17" t="s">
        <v>83</v>
      </c>
    </row>
    <row r="163" s="2" customFormat="1">
      <c r="A163" s="38"/>
      <c r="B163" s="39"/>
      <c r="C163" s="40"/>
      <c r="D163" s="237" t="s">
        <v>146</v>
      </c>
      <c r="E163" s="40"/>
      <c r="F163" s="238" t="s">
        <v>196</v>
      </c>
      <c r="G163" s="40"/>
      <c r="H163" s="40"/>
      <c r="I163" s="234"/>
      <c r="J163" s="40"/>
      <c r="K163" s="40"/>
      <c r="L163" s="44"/>
      <c r="M163" s="235"/>
      <c r="N163" s="236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146</v>
      </c>
      <c r="AU163" s="17" t="s">
        <v>83</v>
      </c>
    </row>
    <row r="164" s="14" customFormat="1">
      <c r="A164" s="14"/>
      <c r="B164" s="250"/>
      <c r="C164" s="251"/>
      <c r="D164" s="232" t="s">
        <v>148</v>
      </c>
      <c r="E164" s="252" t="s">
        <v>1</v>
      </c>
      <c r="F164" s="253" t="s">
        <v>197</v>
      </c>
      <c r="G164" s="251"/>
      <c r="H164" s="252" t="s">
        <v>1</v>
      </c>
      <c r="I164" s="254"/>
      <c r="J164" s="251"/>
      <c r="K164" s="251"/>
      <c r="L164" s="255"/>
      <c r="M164" s="256"/>
      <c r="N164" s="257"/>
      <c r="O164" s="257"/>
      <c r="P164" s="257"/>
      <c r="Q164" s="257"/>
      <c r="R164" s="257"/>
      <c r="S164" s="257"/>
      <c r="T164" s="25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9" t="s">
        <v>148</v>
      </c>
      <c r="AU164" s="259" t="s">
        <v>83</v>
      </c>
      <c r="AV164" s="14" t="s">
        <v>81</v>
      </c>
      <c r="AW164" s="14" t="s">
        <v>30</v>
      </c>
      <c r="AX164" s="14" t="s">
        <v>73</v>
      </c>
      <c r="AY164" s="259" t="s">
        <v>135</v>
      </c>
    </row>
    <row r="165" s="13" customFormat="1">
      <c r="A165" s="13"/>
      <c r="B165" s="239"/>
      <c r="C165" s="240"/>
      <c r="D165" s="232" t="s">
        <v>148</v>
      </c>
      <c r="E165" s="241" t="s">
        <v>1</v>
      </c>
      <c r="F165" s="242" t="s">
        <v>198</v>
      </c>
      <c r="G165" s="240"/>
      <c r="H165" s="243">
        <v>210</v>
      </c>
      <c r="I165" s="244"/>
      <c r="J165" s="240"/>
      <c r="K165" s="240"/>
      <c r="L165" s="245"/>
      <c r="M165" s="246"/>
      <c r="N165" s="247"/>
      <c r="O165" s="247"/>
      <c r="P165" s="247"/>
      <c r="Q165" s="247"/>
      <c r="R165" s="247"/>
      <c r="S165" s="247"/>
      <c r="T165" s="24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9" t="s">
        <v>148</v>
      </c>
      <c r="AU165" s="249" t="s">
        <v>83</v>
      </c>
      <c r="AV165" s="13" t="s">
        <v>83</v>
      </c>
      <c r="AW165" s="13" t="s">
        <v>30</v>
      </c>
      <c r="AX165" s="13" t="s">
        <v>81</v>
      </c>
      <c r="AY165" s="249" t="s">
        <v>135</v>
      </c>
    </row>
    <row r="166" s="2" customFormat="1" ht="24.15" customHeight="1">
      <c r="A166" s="38"/>
      <c r="B166" s="39"/>
      <c r="C166" s="219" t="s">
        <v>199</v>
      </c>
      <c r="D166" s="219" t="s">
        <v>137</v>
      </c>
      <c r="E166" s="220" t="s">
        <v>200</v>
      </c>
      <c r="F166" s="221" t="s">
        <v>201</v>
      </c>
      <c r="G166" s="222" t="s">
        <v>140</v>
      </c>
      <c r="H166" s="223">
        <v>210</v>
      </c>
      <c r="I166" s="224"/>
      <c r="J166" s="225">
        <f>ROUND(I166*H166,2)</f>
        <v>0</v>
      </c>
      <c r="K166" s="221" t="s">
        <v>141</v>
      </c>
      <c r="L166" s="44"/>
      <c r="M166" s="226" t="s">
        <v>1</v>
      </c>
      <c r="N166" s="227" t="s">
        <v>38</v>
      </c>
      <c r="O166" s="91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0" t="s">
        <v>142</v>
      </c>
      <c r="AT166" s="230" t="s">
        <v>137</v>
      </c>
      <c r="AU166" s="230" t="s">
        <v>83</v>
      </c>
      <c r="AY166" s="17" t="s">
        <v>135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7" t="s">
        <v>81</v>
      </c>
      <c r="BK166" s="231">
        <f>ROUND(I166*H166,2)</f>
        <v>0</v>
      </c>
      <c r="BL166" s="17" t="s">
        <v>142</v>
      </c>
      <c r="BM166" s="230" t="s">
        <v>202</v>
      </c>
    </row>
    <row r="167" s="2" customFormat="1">
      <c r="A167" s="38"/>
      <c r="B167" s="39"/>
      <c r="C167" s="40"/>
      <c r="D167" s="232" t="s">
        <v>144</v>
      </c>
      <c r="E167" s="40"/>
      <c r="F167" s="233" t="s">
        <v>203</v>
      </c>
      <c r="G167" s="40"/>
      <c r="H167" s="40"/>
      <c r="I167" s="234"/>
      <c r="J167" s="40"/>
      <c r="K167" s="40"/>
      <c r="L167" s="44"/>
      <c r="M167" s="235"/>
      <c r="N167" s="236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144</v>
      </c>
      <c r="AU167" s="17" t="s">
        <v>83</v>
      </c>
    </row>
    <row r="168" s="2" customFormat="1">
      <c r="A168" s="38"/>
      <c r="B168" s="39"/>
      <c r="C168" s="40"/>
      <c r="D168" s="237" t="s">
        <v>146</v>
      </c>
      <c r="E168" s="40"/>
      <c r="F168" s="238" t="s">
        <v>204</v>
      </c>
      <c r="G168" s="40"/>
      <c r="H168" s="40"/>
      <c r="I168" s="234"/>
      <c r="J168" s="40"/>
      <c r="K168" s="40"/>
      <c r="L168" s="44"/>
      <c r="M168" s="235"/>
      <c r="N168" s="236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146</v>
      </c>
      <c r="AU168" s="17" t="s">
        <v>83</v>
      </c>
    </row>
    <row r="169" s="13" customFormat="1">
      <c r="A169" s="13"/>
      <c r="B169" s="239"/>
      <c r="C169" s="240"/>
      <c r="D169" s="232" t="s">
        <v>148</v>
      </c>
      <c r="E169" s="241" t="s">
        <v>1</v>
      </c>
      <c r="F169" s="242" t="s">
        <v>205</v>
      </c>
      <c r="G169" s="240"/>
      <c r="H169" s="243">
        <v>210</v>
      </c>
      <c r="I169" s="244"/>
      <c r="J169" s="240"/>
      <c r="K169" s="240"/>
      <c r="L169" s="245"/>
      <c r="M169" s="246"/>
      <c r="N169" s="247"/>
      <c r="O169" s="247"/>
      <c r="P169" s="247"/>
      <c r="Q169" s="247"/>
      <c r="R169" s="247"/>
      <c r="S169" s="247"/>
      <c r="T169" s="24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9" t="s">
        <v>148</v>
      </c>
      <c r="AU169" s="249" t="s">
        <v>83</v>
      </c>
      <c r="AV169" s="13" t="s">
        <v>83</v>
      </c>
      <c r="AW169" s="13" t="s">
        <v>30</v>
      </c>
      <c r="AX169" s="13" t="s">
        <v>81</v>
      </c>
      <c r="AY169" s="249" t="s">
        <v>135</v>
      </c>
    </row>
    <row r="170" s="2" customFormat="1" ht="37.8" customHeight="1">
      <c r="A170" s="38"/>
      <c r="B170" s="39"/>
      <c r="C170" s="219" t="s">
        <v>206</v>
      </c>
      <c r="D170" s="219" t="s">
        <v>137</v>
      </c>
      <c r="E170" s="220" t="s">
        <v>207</v>
      </c>
      <c r="F170" s="221" t="s">
        <v>208</v>
      </c>
      <c r="G170" s="222" t="s">
        <v>209</v>
      </c>
      <c r="H170" s="223">
        <v>27.899999999999999</v>
      </c>
      <c r="I170" s="224"/>
      <c r="J170" s="225">
        <f>ROUND(I170*H170,2)</f>
        <v>0</v>
      </c>
      <c r="K170" s="221" t="s">
        <v>141</v>
      </c>
      <c r="L170" s="44"/>
      <c r="M170" s="226" t="s">
        <v>1</v>
      </c>
      <c r="N170" s="227" t="s">
        <v>38</v>
      </c>
      <c r="O170" s="91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0" t="s">
        <v>142</v>
      </c>
      <c r="AT170" s="230" t="s">
        <v>137</v>
      </c>
      <c r="AU170" s="230" t="s">
        <v>83</v>
      </c>
      <c r="AY170" s="17" t="s">
        <v>135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7" t="s">
        <v>81</v>
      </c>
      <c r="BK170" s="231">
        <f>ROUND(I170*H170,2)</f>
        <v>0</v>
      </c>
      <c r="BL170" s="17" t="s">
        <v>142</v>
      </c>
      <c r="BM170" s="230" t="s">
        <v>210</v>
      </c>
    </row>
    <row r="171" s="2" customFormat="1">
      <c r="A171" s="38"/>
      <c r="B171" s="39"/>
      <c r="C171" s="40"/>
      <c r="D171" s="232" t="s">
        <v>144</v>
      </c>
      <c r="E171" s="40"/>
      <c r="F171" s="233" t="s">
        <v>211</v>
      </c>
      <c r="G171" s="40"/>
      <c r="H171" s="40"/>
      <c r="I171" s="234"/>
      <c r="J171" s="40"/>
      <c r="K171" s="40"/>
      <c r="L171" s="44"/>
      <c r="M171" s="235"/>
      <c r="N171" s="236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144</v>
      </c>
      <c r="AU171" s="17" t="s">
        <v>83</v>
      </c>
    </row>
    <row r="172" s="2" customFormat="1">
      <c r="A172" s="38"/>
      <c r="B172" s="39"/>
      <c r="C172" s="40"/>
      <c r="D172" s="237" t="s">
        <v>146</v>
      </c>
      <c r="E172" s="40"/>
      <c r="F172" s="238" t="s">
        <v>212</v>
      </c>
      <c r="G172" s="40"/>
      <c r="H172" s="40"/>
      <c r="I172" s="234"/>
      <c r="J172" s="40"/>
      <c r="K172" s="40"/>
      <c r="L172" s="44"/>
      <c r="M172" s="235"/>
      <c r="N172" s="236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146</v>
      </c>
      <c r="AU172" s="17" t="s">
        <v>83</v>
      </c>
    </row>
    <row r="173" s="13" customFormat="1">
      <c r="A173" s="13"/>
      <c r="B173" s="239"/>
      <c r="C173" s="240"/>
      <c r="D173" s="232" t="s">
        <v>148</v>
      </c>
      <c r="E173" s="241" t="s">
        <v>101</v>
      </c>
      <c r="F173" s="242" t="s">
        <v>102</v>
      </c>
      <c r="G173" s="240"/>
      <c r="H173" s="243">
        <v>27.899999999999999</v>
      </c>
      <c r="I173" s="244"/>
      <c r="J173" s="240"/>
      <c r="K173" s="240"/>
      <c r="L173" s="245"/>
      <c r="M173" s="246"/>
      <c r="N173" s="247"/>
      <c r="O173" s="247"/>
      <c r="P173" s="247"/>
      <c r="Q173" s="247"/>
      <c r="R173" s="247"/>
      <c r="S173" s="247"/>
      <c r="T173" s="24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9" t="s">
        <v>148</v>
      </c>
      <c r="AU173" s="249" t="s">
        <v>83</v>
      </c>
      <c r="AV173" s="13" t="s">
        <v>83</v>
      </c>
      <c r="AW173" s="13" t="s">
        <v>30</v>
      </c>
      <c r="AX173" s="13" t="s">
        <v>81</v>
      </c>
      <c r="AY173" s="249" t="s">
        <v>135</v>
      </c>
    </row>
    <row r="174" s="2" customFormat="1" ht="33" customHeight="1">
      <c r="A174" s="38"/>
      <c r="B174" s="39"/>
      <c r="C174" s="219" t="s">
        <v>213</v>
      </c>
      <c r="D174" s="219" t="s">
        <v>137</v>
      </c>
      <c r="E174" s="220" t="s">
        <v>214</v>
      </c>
      <c r="F174" s="221" t="s">
        <v>215</v>
      </c>
      <c r="G174" s="222" t="s">
        <v>209</v>
      </c>
      <c r="H174" s="223">
        <v>139.93000000000001</v>
      </c>
      <c r="I174" s="224"/>
      <c r="J174" s="225">
        <f>ROUND(I174*H174,2)</f>
        <v>0</v>
      </c>
      <c r="K174" s="221" t="s">
        <v>141</v>
      </c>
      <c r="L174" s="44"/>
      <c r="M174" s="226" t="s">
        <v>1</v>
      </c>
      <c r="N174" s="227" t="s">
        <v>38</v>
      </c>
      <c r="O174" s="91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0" t="s">
        <v>142</v>
      </c>
      <c r="AT174" s="230" t="s">
        <v>137</v>
      </c>
      <c r="AU174" s="230" t="s">
        <v>83</v>
      </c>
      <c r="AY174" s="17" t="s">
        <v>135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7" t="s">
        <v>81</v>
      </c>
      <c r="BK174" s="231">
        <f>ROUND(I174*H174,2)</f>
        <v>0</v>
      </c>
      <c r="BL174" s="17" t="s">
        <v>142</v>
      </c>
      <c r="BM174" s="230" t="s">
        <v>216</v>
      </c>
    </row>
    <row r="175" s="2" customFormat="1">
      <c r="A175" s="38"/>
      <c r="B175" s="39"/>
      <c r="C175" s="40"/>
      <c r="D175" s="232" t="s">
        <v>144</v>
      </c>
      <c r="E175" s="40"/>
      <c r="F175" s="233" t="s">
        <v>217</v>
      </c>
      <c r="G175" s="40"/>
      <c r="H175" s="40"/>
      <c r="I175" s="234"/>
      <c r="J175" s="40"/>
      <c r="K175" s="40"/>
      <c r="L175" s="44"/>
      <c r="M175" s="235"/>
      <c r="N175" s="236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144</v>
      </c>
      <c r="AU175" s="17" t="s">
        <v>83</v>
      </c>
    </row>
    <row r="176" s="2" customFormat="1">
      <c r="A176" s="38"/>
      <c r="B176" s="39"/>
      <c r="C176" s="40"/>
      <c r="D176" s="237" t="s">
        <v>146</v>
      </c>
      <c r="E176" s="40"/>
      <c r="F176" s="238" t="s">
        <v>218</v>
      </c>
      <c r="G176" s="40"/>
      <c r="H176" s="40"/>
      <c r="I176" s="234"/>
      <c r="J176" s="40"/>
      <c r="K176" s="40"/>
      <c r="L176" s="44"/>
      <c r="M176" s="235"/>
      <c r="N176" s="236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146</v>
      </c>
      <c r="AU176" s="17" t="s">
        <v>83</v>
      </c>
    </row>
    <row r="177" s="14" customFormat="1">
      <c r="A177" s="14"/>
      <c r="B177" s="250"/>
      <c r="C177" s="251"/>
      <c r="D177" s="232" t="s">
        <v>148</v>
      </c>
      <c r="E177" s="252" t="s">
        <v>1</v>
      </c>
      <c r="F177" s="253" t="s">
        <v>219</v>
      </c>
      <c r="G177" s="251"/>
      <c r="H177" s="252" t="s">
        <v>1</v>
      </c>
      <c r="I177" s="254"/>
      <c r="J177" s="251"/>
      <c r="K177" s="251"/>
      <c r="L177" s="255"/>
      <c r="M177" s="256"/>
      <c r="N177" s="257"/>
      <c r="O177" s="257"/>
      <c r="P177" s="257"/>
      <c r="Q177" s="257"/>
      <c r="R177" s="257"/>
      <c r="S177" s="257"/>
      <c r="T177" s="25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9" t="s">
        <v>148</v>
      </c>
      <c r="AU177" s="259" t="s">
        <v>83</v>
      </c>
      <c r="AV177" s="14" t="s">
        <v>81</v>
      </c>
      <c r="AW177" s="14" t="s">
        <v>30</v>
      </c>
      <c r="AX177" s="14" t="s">
        <v>73</v>
      </c>
      <c r="AY177" s="259" t="s">
        <v>135</v>
      </c>
    </row>
    <row r="178" s="13" customFormat="1">
      <c r="A178" s="13"/>
      <c r="B178" s="239"/>
      <c r="C178" s="240"/>
      <c r="D178" s="232" t="s">
        <v>148</v>
      </c>
      <c r="E178" s="241" t="s">
        <v>95</v>
      </c>
      <c r="F178" s="242" t="s">
        <v>220</v>
      </c>
      <c r="G178" s="240"/>
      <c r="H178" s="243">
        <v>139.93000000000001</v>
      </c>
      <c r="I178" s="244"/>
      <c r="J178" s="240"/>
      <c r="K178" s="240"/>
      <c r="L178" s="245"/>
      <c r="M178" s="246"/>
      <c r="N178" s="247"/>
      <c r="O178" s="247"/>
      <c r="P178" s="247"/>
      <c r="Q178" s="247"/>
      <c r="R178" s="247"/>
      <c r="S178" s="247"/>
      <c r="T178" s="24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9" t="s">
        <v>148</v>
      </c>
      <c r="AU178" s="249" t="s">
        <v>83</v>
      </c>
      <c r="AV178" s="13" t="s">
        <v>83</v>
      </c>
      <c r="AW178" s="13" t="s">
        <v>30</v>
      </c>
      <c r="AX178" s="13" t="s">
        <v>73</v>
      </c>
      <c r="AY178" s="249" t="s">
        <v>135</v>
      </c>
    </row>
    <row r="179" s="15" customFormat="1">
      <c r="A179" s="15"/>
      <c r="B179" s="260"/>
      <c r="C179" s="261"/>
      <c r="D179" s="232" t="s">
        <v>148</v>
      </c>
      <c r="E179" s="262" t="s">
        <v>1</v>
      </c>
      <c r="F179" s="263" t="s">
        <v>183</v>
      </c>
      <c r="G179" s="261"/>
      <c r="H179" s="264">
        <v>139.93000000000001</v>
      </c>
      <c r="I179" s="265"/>
      <c r="J179" s="261"/>
      <c r="K179" s="261"/>
      <c r="L179" s="266"/>
      <c r="M179" s="267"/>
      <c r="N179" s="268"/>
      <c r="O179" s="268"/>
      <c r="P179" s="268"/>
      <c r="Q179" s="268"/>
      <c r="R179" s="268"/>
      <c r="S179" s="268"/>
      <c r="T179" s="269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0" t="s">
        <v>148</v>
      </c>
      <c r="AU179" s="270" t="s">
        <v>83</v>
      </c>
      <c r="AV179" s="15" t="s">
        <v>142</v>
      </c>
      <c r="AW179" s="15" t="s">
        <v>30</v>
      </c>
      <c r="AX179" s="15" t="s">
        <v>81</v>
      </c>
      <c r="AY179" s="270" t="s">
        <v>135</v>
      </c>
    </row>
    <row r="180" s="2" customFormat="1" ht="33" customHeight="1">
      <c r="A180" s="38"/>
      <c r="B180" s="39"/>
      <c r="C180" s="219" t="s">
        <v>221</v>
      </c>
      <c r="D180" s="219" t="s">
        <v>137</v>
      </c>
      <c r="E180" s="220" t="s">
        <v>222</v>
      </c>
      <c r="F180" s="221" t="s">
        <v>223</v>
      </c>
      <c r="G180" s="222" t="s">
        <v>209</v>
      </c>
      <c r="H180" s="223">
        <v>59.969999999999999</v>
      </c>
      <c r="I180" s="224"/>
      <c r="J180" s="225">
        <f>ROUND(I180*H180,2)</f>
        <v>0</v>
      </c>
      <c r="K180" s="221" t="s">
        <v>141</v>
      </c>
      <c r="L180" s="44"/>
      <c r="M180" s="226" t="s">
        <v>1</v>
      </c>
      <c r="N180" s="227" t="s">
        <v>38</v>
      </c>
      <c r="O180" s="91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0" t="s">
        <v>142</v>
      </c>
      <c r="AT180" s="230" t="s">
        <v>137</v>
      </c>
      <c r="AU180" s="230" t="s">
        <v>83</v>
      </c>
      <c r="AY180" s="17" t="s">
        <v>135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7" t="s">
        <v>81</v>
      </c>
      <c r="BK180" s="231">
        <f>ROUND(I180*H180,2)</f>
        <v>0</v>
      </c>
      <c r="BL180" s="17" t="s">
        <v>142</v>
      </c>
      <c r="BM180" s="230" t="s">
        <v>224</v>
      </c>
    </row>
    <row r="181" s="2" customFormat="1">
      <c r="A181" s="38"/>
      <c r="B181" s="39"/>
      <c r="C181" s="40"/>
      <c r="D181" s="232" t="s">
        <v>144</v>
      </c>
      <c r="E181" s="40"/>
      <c r="F181" s="233" t="s">
        <v>225</v>
      </c>
      <c r="G181" s="40"/>
      <c r="H181" s="40"/>
      <c r="I181" s="234"/>
      <c r="J181" s="40"/>
      <c r="K181" s="40"/>
      <c r="L181" s="44"/>
      <c r="M181" s="235"/>
      <c r="N181" s="236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144</v>
      </c>
      <c r="AU181" s="17" t="s">
        <v>83</v>
      </c>
    </row>
    <row r="182" s="2" customFormat="1">
      <c r="A182" s="38"/>
      <c r="B182" s="39"/>
      <c r="C182" s="40"/>
      <c r="D182" s="237" t="s">
        <v>146</v>
      </c>
      <c r="E182" s="40"/>
      <c r="F182" s="238" t="s">
        <v>226</v>
      </c>
      <c r="G182" s="40"/>
      <c r="H182" s="40"/>
      <c r="I182" s="234"/>
      <c r="J182" s="40"/>
      <c r="K182" s="40"/>
      <c r="L182" s="44"/>
      <c r="M182" s="235"/>
      <c r="N182" s="236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146</v>
      </c>
      <c r="AU182" s="17" t="s">
        <v>83</v>
      </c>
    </row>
    <row r="183" s="14" customFormat="1">
      <c r="A183" s="14"/>
      <c r="B183" s="250"/>
      <c r="C183" s="251"/>
      <c r="D183" s="232" t="s">
        <v>148</v>
      </c>
      <c r="E183" s="252" t="s">
        <v>1</v>
      </c>
      <c r="F183" s="253" t="s">
        <v>227</v>
      </c>
      <c r="G183" s="251"/>
      <c r="H183" s="252" t="s">
        <v>1</v>
      </c>
      <c r="I183" s="254"/>
      <c r="J183" s="251"/>
      <c r="K183" s="251"/>
      <c r="L183" s="255"/>
      <c r="M183" s="256"/>
      <c r="N183" s="257"/>
      <c r="O183" s="257"/>
      <c r="P183" s="257"/>
      <c r="Q183" s="257"/>
      <c r="R183" s="257"/>
      <c r="S183" s="257"/>
      <c r="T183" s="25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9" t="s">
        <v>148</v>
      </c>
      <c r="AU183" s="259" t="s">
        <v>83</v>
      </c>
      <c r="AV183" s="14" t="s">
        <v>81</v>
      </c>
      <c r="AW183" s="14" t="s">
        <v>30</v>
      </c>
      <c r="AX183" s="14" t="s">
        <v>73</v>
      </c>
      <c r="AY183" s="259" t="s">
        <v>135</v>
      </c>
    </row>
    <row r="184" s="13" customFormat="1">
      <c r="A184" s="13"/>
      <c r="B184" s="239"/>
      <c r="C184" s="240"/>
      <c r="D184" s="232" t="s">
        <v>148</v>
      </c>
      <c r="E184" s="241" t="s">
        <v>97</v>
      </c>
      <c r="F184" s="242" t="s">
        <v>228</v>
      </c>
      <c r="G184" s="240"/>
      <c r="H184" s="243">
        <v>59.969999999999999</v>
      </c>
      <c r="I184" s="244"/>
      <c r="J184" s="240"/>
      <c r="K184" s="240"/>
      <c r="L184" s="245"/>
      <c r="M184" s="246"/>
      <c r="N184" s="247"/>
      <c r="O184" s="247"/>
      <c r="P184" s="247"/>
      <c r="Q184" s="247"/>
      <c r="R184" s="247"/>
      <c r="S184" s="247"/>
      <c r="T184" s="24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9" t="s">
        <v>148</v>
      </c>
      <c r="AU184" s="249" t="s">
        <v>83</v>
      </c>
      <c r="AV184" s="13" t="s">
        <v>83</v>
      </c>
      <c r="AW184" s="13" t="s">
        <v>30</v>
      </c>
      <c r="AX184" s="13" t="s">
        <v>81</v>
      </c>
      <c r="AY184" s="249" t="s">
        <v>135</v>
      </c>
    </row>
    <row r="185" s="2" customFormat="1" ht="24.15" customHeight="1">
      <c r="A185" s="38"/>
      <c r="B185" s="39"/>
      <c r="C185" s="219" t="s">
        <v>8</v>
      </c>
      <c r="D185" s="219" t="s">
        <v>137</v>
      </c>
      <c r="E185" s="220" t="s">
        <v>229</v>
      </c>
      <c r="F185" s="221" t="s">
        <v>230</v>
      </c>
      <c r="G185" s="222" t="s">
        <v>209</v>
      </c>
      <c r="H185" s="223">
        <v>199.90000000000001</v>
      </c>
      <c r="I185" s="224"/>
      <c r="J185" s="225">
        <f>ROUND(I185*H185,2)</f>
        <v>0</v>
      </c>
      <c r="K185" s="221" t="s">
        <v>141</v>
      </c>
      <c r="L185" s="44"/>
      <c r="M185" s="226" t="s">
        <v>1</v>
      </c>
      <c r="N185" s="227" t="s">
        <v>38</v>
      </c>
      <c r="O185" s="91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0" t="s">
        <v>142</v>
      </c>
      <c r="AT185" s="230" t="s">
        <v>137</v>
      </c>
      <c r="AU185" s="230" t="s">
        <v>83</v>
      </c>
      <c r="AY185" s="17" t="s">
        <v>135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7" t="s">
        <v>81</v>
      </c>
      <c r="BK185" s="231">
        <f>ROUND(I185*H185,2)</f>
        <v>0</v>
      </c>
      <c r="BL185" s="17" t="s">
        <v>142</v>
      </c>
      <c r="BM185" s="230" t="s">
        <v>231</v>
      </c>
    </row>
    <row r="186" s="2" customFormat="1">
      <c r="A186" s="38"/>
      <c r="B186" s="39"/>
      <c r="C186" s="40"/>
      <c r="D186" s="232" t="s">
        <v>144</v>
      </c>
      <c r="E186" s="40"/>
      <c r="F186" s="233" t="s">
        <v>232</v>
      </c>
      <c r="G186" s="40"/>
      <c r="H186" s="40"/>
      <c r="I186" s="234"/>
      <c r="J186" s="40"/>
      <c r="K186" s="40"/>
      <c r="L186" s="44"/>
      <c r="M186" s="235"/>
      <c r="N186" s="236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144</v>
      </c>
      <c r="AU186" s="17" t="s">
        <v>83</v>
      </c>
    </row>
    <row r="187" s="2" customFormat="1">
      <c r="A187" s="38"/>
      <c r="B187" s="39"/>
      <c r="C187" s="40"/>
      <c r="D187" s="237" t="s">
        <v>146</v>
      </c>
      <c r="E187" s="40"/>
      <c r="F187" s="238" t="s">
        <v>233</v>
      </c>
      <c r="G187" s="40"/>
      <c r="H187" s="40"/>
      <c r="I187" s="234"/>
      <c r="J187" s="40"/>
      <c r="K187" s="40"/>
      <c r="L187" s="44"/>
      <c r="M187" s="235"/>
      <c r="N187" s="236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146</v>
      </c>
      <c r="AU187" s="17" t="s">
        <v>83</v>
      </c>
    </row>
    <row r="188" s="13" customFormat="1">
      <c r="A188" s="13"/>
      <c r="B188" s="239"/>
      <c r="C188" s="240"/>
      <c r="D188" s="232" t="s">
        <v>148</v>
      </c>
      <c r="E188" s="241" t="s">
        <v>1</v>
      </c>
      <c r="F188" s="242" t="s">
        <v>234</v>
      </c>
      <c r="G188" s="240"/>
      <c r="H188" s="243">
        <v>199.90000000000001</v>
      </c>
      <c r="I188" s="244"/>
      <c r="J188" s="240"/>
      <c r="K188" s="240"/>
      <c r="L188" s="245"/>
      <c r="M188" s="246"/>
      <c r="N188" s="247"/>
      <c r="O188" s="247"/>
      <c r="P188" s="247"/>
      <c r="Q188" s="247"/>
      <c r="R188" s="247"/>
      <c r="S188" s="247"/>
      <c r="T188" s="24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9" t="s">
        <v>148</v>
      </c>
      <c r="AU188" s="249" t="s">
        <v>83</v>
      </c>
      <c r="AV188" s="13" t="s">
        <v>83</v>
      </c>
      <c r="AW188" s="13" t="s">
        <v>30</v>
      </c>
      <c r="AX188" s="13" t="s">
        <v>73</v>
      </c>
      <c r="AY188" s="249" t="s">
        <v>135</v>
      </c>
    </row>
    <row r="189" s="15" customFormat="1">
      <c r="A189" s="15"/>
      <c r="B189" s="260"/>
      <c r="C189" s="261"/>
      <c r="D189" s="232" t="s">
        <v>148</v>
      </c>
      <c r="E189" s="262" t="s">
        <v>1</v>
      </c>
      <c r="F189" s="263" t="s">
        <v>183</v>
      </c>
      <c r="G189" s="261"/>
      <c r="H189" s="264">
        <v>199.90000000000001</v>
      </c>
      <c r="I189" s="265"/>
      <c r="J189" s="261"/>
      <c r="K189" s="261"/>
      <c r="L189" s="266"/>
      <c r="M189" s="267"/>
      <c r="N189" s="268"/>
      <c r="O189" s="268"/>
      <c r="P189" s="268"/>
      <c r="Q189" s="268"/>
      <c r="R189" s="268"/>
      <c r="S189" s="268"/>
      <c r="T189" s="269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0" t="s">
        <v>148</v>
      </c>
      <c r="AU189" s="270" t="s">
        <v>83</v>
      </c>
      <c r="AV189" s="15" t="s">
        <v>142</v>
      </c>
      <c r="AW189" s="15" t="s">
        <v>30</v>
      </c>
      <c r="AX189" s="15" t="s">
        <v>81</v>
      </c>
      <c r="AY189" s="270" t="s">
        <v>135</v>
      </c>
    </row>
    <row r="190" s="2" customFormat="1" ht="21.75" customHeight="1">
      <c r="A190" s="38"/>
      <c r="B190" s="39"/>
      <c r="C190" s="219" t="s">
        <v>235</v>
      </c>
      <c r="D190" s="219" t="s">
        <v>137</v>
      </c>
      <c r="E190" s="220" t="s">
        <v>236</v>
      </c>
      <c r="F190" s="221" t="s">
        <v>237</v>
      </c>
      <c r="G190" s="222" t="s">
        <v>140</v>
      </c>
      <c r="H190" s="223">
        <v>396.10000000000002</v>
      </c>
      <c r="I190" s="224"/>
      <c r="J190" s="225">
        <f>ROUND(I190*H190,2)</f>
        <v>0</v>
      </c>
      <c r="K190" s="221" t="s">
        <v>141</v>
      </c>
      <c r="L190" s="44"/>
      <c r="M190" s="226" t="s">
        <v>1</v>
      </c>
      <c r="N190" s="227" t="s">
        <v>38</v>
      </c>
      <c r="O190" s="91"/>
      <c r="P190" s="228">
        <f>O190*H190</f>
        <v>0</v>
      </c>
      <c r="Q190" s="228">
        <v>0.00084000000000000003</v>
      </c>
      <c r="R190" s="228">
        <f>Q190*H190</f>
        <v>0.33272400000000002</v>
      </c>
      <c r="S190" s="228">
        <v>0</v>
      </c>
      <c r="T190" s="22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0" t="s">
        <v>142</v>
      </c>
      <c r="AT190" s="230" t="s">
        <v>137</v>
      </c>
      <c r="AU190" s="230" t="s">
        <v>83</v>
      </c>
      <c r="AY190" s="17" t="s">
        <v>135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7" t="s">
        <v>81</v>
      </c>
      <c r="BK190" s="231">
        <f>ROUND(I190*H190,2)</f>
        <v>0</v>
      </c>
      <c r="BL190" s="17" t="s">
        <v>142</v>
      </c>
      <c r="BM190" s="230" t="s">
        <v>238</v>
      </c>
    </row>
    <row r="191" s="2" customFormat="1">
      <c r="A191" s="38"/>
      <c r="B191" s="39"/>
      <c r="C191" s="40"/>
      <c r="D191" s="232" t="s">
        <v>144</v>
      </c>
      <c r="E191" s="40"/>
      <c r="F191" s="233" t="s">
        <v>239</v>
      </c>
      <c r="G191" s="40"/>
      <c r="H191" s="40"/>
      <c r="I191" s="234"/>
      <c r="J191" s="40"/>
      <c r="K191" s="40"/>
      <c r="L191" s="44"/>
      <c r="M191" s="235"/>
      <c r="N191" s="236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144</v>
      </c>
      <c r="AU191" s="17" t="s">
        <v>83</v>
      </c>
    </row>
    <row r="192" s="2" customFormat="1">
      <c r="A192" s="38"/>
      <c r="B192" s="39"/>
      <c r="C192" s="40"/>
      <c r="D192" s="237" t="s">
        <v>146</v>
      </c>
      <c r="E192" s="40"/>
      <c r="F192" s="238" t="s">
        <v>240</v>
      </c>
      <c r="G192" s="40"/>
      <c r="H192" s="40"/>
      <c r="I192" s="234"/>
      <c r="J192" s="40"/>
      <c r="K192" s="40"/>
      <c r="L192" s="44"/>
      <c r="M192" s="235"/>
      <c r="N192" s="236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146</v>
      </c>
      <c r="AU192" s="17" t="s">
        <v>83</v>
      </c>
    </row>
    <row r="193" s="13" customFormat="1">
      <c r="A193" s="13"/>
      <c r="B193" s="239"/>
      <c r="C193" s="240"/>
      <c r="D193" s="232" t="s">
        <v>148</v>
      </c>
      <c r="E193" s="241" t="s">
        <v>1</v>
      </c>
      <c r="F193" s="242" t="s">
        <v>241</v>
      </c>
      <c r="G193" s="240"/>
      <c r="H193" s="243">
        <v>396.10000000000002</v>
      </c>
      <c r="I193" s="244"/>
      <c r="J193" s="240"/>
      <c r="K193" s="240"/>
      <c r="L193" s="245"/>
      <c r="M193" s="246"/>
      <c r="N193" s="247"/>
      <c r="O193" s="247"/>
      <c r="P193" s="247"/>
      <c r="Q193" s="247"/>
      <c r="R193" s="247"/>
      <c r="S193" s="247"/>
      <c r="T193" s="24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9" t="s">
        <v>148</v>
      </c>
      <c r="AU193" s="249" t="s">
        <v>83</v>
      </c>
      <c r="AV193" s="13" t="s">
        <v>83</v>
      </c>
      <c r="AW193" s="13" t="s">
        <v>30</v>
      </c>
      <c r="AX193" s="13" t="s">
        <v>81</v>
      </c>
      <c r="AY193" s="249" t="s">
        <v>135</v>
      </c>
    </row>
    <row r="194" s="2" customFormat="1" ht="24.15" customHeight="1">
      <c r="A194" s="38"/>
      <c r="B194" s="39"/>
      <c r="C194" s="219" t="s">
        <v>242</v>
      </c>
      <c r="D194" s="219" t="s">
        <v>137</v>
      </c>
      <c r="E194" s="220" t="s">
        <v>243</v>
      </c>
      <c r="F194" s="221" t="s">
        <v>244</v>
      </c>
      <c r="G194" s="222" t="s">
        <v>140</v>
      </c>
      <c r="H194" s="223">
        <v>396.10000000000002</v>
      </c>
      <c r="I194" s="224"/>
      <c r="J194" s="225">
        <f>ROUND(I194*H194,2)</f>
        <v>0</v>
      </c>
      <c r="K194" s="221" t="s">
        <v>141</v>
      </c>
      <c r="L194" s="44"/>
      <c r="M194" s="226" t="s">
        <v>1</v>
      </c>
      <c r="N194" s="227" t="s">
        <v>38</v>
      </c>
      <c r="O194" s="91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0" t="s">
        <v>142</v>
      </c>
      <c r="AT194" s="230" t="s">
        <v>137</v>
      </c>
      <c r="AU194" s="230" t="s">
        <v>83</v>
      </c>
      <c r="AY194" s="17" t="s">
        <v>135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7" t="s">
        <v>81</v>
      </c>
      <c r="BK194" s="231">
        <f>ROUND(I194*H194,2)</f>
        <v>0</v>
      </c>
      <c r="BL194" s="17" t="s">
        <v>142</v>
      </c>
      <c r="BM194" s="230" t="s">
        <v>245</v>
      </c>
    </row>
    <row r="195" s="2" customFormat="1">
      <c r="A195" s="38"/>
      <c r="B195" s="39"/>
      <c r="C195" s="40"/>
      <c r="D195" s="232" t="s">
        <v>144</v>
      </c>
      <c r="E195" s="40"/>
      <c r="F195" s="233" t="s">
        <v>246</v>
      </c>
      <c r="G195" s="40"/>
      <c r="H195" s="40"/>
      <c r="I195" s="234"/>
      <c r="J195" s="40"/>
      <c r="K195" s="40"/>
      <c r="L195" s="44"/>
      <c r="M195" s="235"/>
      <c r="N195" s="236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144</v>
      </c>
      <c r="AU195" s="17" t="s">
        <v>83</v>
      </c>
    </row>
    <row r="196" s="2" customFormat="1">
      <c r="A196" s="38"/>
      <c r="B196" s="39"/>
      <c r="C196" s="40"/>
      <c r="D196" s="237" t="s">
        <v>146</v>
      </c>
      <c r="E196" s="40"/>
      <c r="F196" s="238" t="s">
        <v>247</v>
      </c>
      <c r="G196" s="40"/>
      <c r="H196" s="40"/>
      <c r="I196" s="234"/>
      <c r="J196" s="40"/>
      <c r="K196" s="40"/>
      <c r="L196" s="44"/>
      <c r="M196" s="235"/>
      <c r="N196" s="236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146</v>
      </c>
      <c r="AU196" s="17" t="s">
        <v>83</v>
      </c>
    </row>
    <row r="197" s="13" customFormat="1">
      <c r="A197" s="13"/>
      <c r="B197" s="239"/>
      <c r="C197" s="240"/>
      <c r="D197" s="232" t="s">
        <v>148</v>
      </c>
      <c r="E197" s="241" t="s">
        <v>1</v>
      </c>
      <c r="F197" s="242" t="s">
        <v>241</v>
      </c>
      <c r="G197" s="240"/>
      <c r="H197" s="243">
        <v>396.10000000000002</v>
      </c>
      <c r="I197" s="244"/>
      <c r="J197" s="240"/>
      <c r="K197" s="240"/>
      <c r="L197" s="245"/>
      <c r="M197" s="246"/>
      <c r="N197" s="247"/>
      <c r="O197" s="247"/>
      <c r="P197" s="247"/>
      <c r="Q197" s="247"/>
      <c r="R197" s="247"/>
      <c r="S197" s="247"/>
      <c r="T197" s="24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9" t="s">
        <v>148</v>
      </c>
      <c r="AU197" s="249" t="s">
        <v>83</v>
      </c>
      <c r="AV197" s="13" t="s">
        <v>83</v>
      </c>
      <c r="AW197" s="13" t="s">
        <v>30</v>
      </c>
      <c r="AX197" s="13" t="s">
        <v>81</v>
      </c>
      <c r="AY197" s="249" t="s">
        <v>135</v>
      </c>
    </row>
    <row r="198" s="2" customFormat="1" ht="21.75" customHeight="1">
      <c r="A198" s="38"/>
      <c r="B198" s="39"/>
      <c r="C198" s="219" t="s">
        <v>248</v>
      </c>
      <c r="D198" s="219" t="s">
        <v>137</v>
      </c>
      <c r="E198" s="220" t="s">
        <v>249</v>
      </c>
      <c r="F198" s="221" t="s">
        <v>250</v>
      </c>
      <c r="G198" s="222" t="s">
        <v>140</v>
      </c>
      <c r="H198" s="223">
        <v>115</v>
      </c>
      <c r="I198" s="224"/>
      <c r="J198" s="225">
        <f>ROUND(I198*H198,2)</f>
        <v>0</v>
      </c>
      <c r="K198" s="221" t="s">
        <v>141</v>
      </c>
      <c r="L198" s="44"/>
      <c r="M198" s="226" t="s">
        <v>1</v>
      </c>
      <c r="N198" s="227" t="s">
        <v>38</v>
      </c>
      <c r="O198" s="91"/>
      <c r="P198" s="228">
        <f>O198*H198</f>
        <v>0</v>
      </c>
      <c r="Q198" s="228">
        <v>0.00069999999999999999</v>
      </c>
      <c r="R198" s="228">
        <f>Q198*H198</f>
        <v>0.080500000000000002</v>
      </c>
      <c r="S198" s="228">
        <v>0</v>
      </c>
      <c r="T198" s="22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0" t="s">
        <v>142</v>
      </c>
      <c r="AT198" s="230" t="s">
        <v>137</v>
      </c>
      <c r="AU198" s="230" t="s">
        <v>83</v>
      </c>
      <c r="AY198" s="17" t="s">
        <v>135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7" t="s">
        <v>81</v>
      </c>
      <c r="BK198" s="231">
        <f>ROUND(I198*H198,2)</f>
        <v>0</v>
      </c>
      <c r="BL198" s="17" t="s">
        <v>142</v>
      </c>
      <c r="BM198" s="230" t="s">
        <v>251</v>
      </c>
    </row>
    <row r="199" s="2" customFormat="1">
      <c r="A199" s="38"/>
      <c r="B199" s="39"/>
      <c r="C199" s="40"/>
      <c r="D199" s="232" t="s">
        <v>144</v>
      </c>
      <c r="E199" s="40"/>
      <c r="F199" s="233" t="s">
        <v>252</v>
      </c>
      <c r="G199" s="40"/>
      <c r="H199" s="40"/>
      <c r="I199" s="234"/>
      <c r="J199" s="40"/>
      <c r="K199" s="40"/>
      <c r="L199" s="44"/>
      <c r="M199" s="235"/>
      <c r="N199" s="236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144</v>
      </c>
      <c r="AU199" s="17" t="s">
        <v>83</v>
      </c>
    </row>
    <row r="200" s="2" customFormat="1">
      <c r="A200" s="38"/>
      <c r="B200" s="39"/>
      <c r="C200" s="40"/>
      <c r="D200" s="237" t="s">
        <v>146</v>
      </c>
      <c r="E200" s="40"/>
      <c r="F200" s="238" t="s">
        <v>253</v>
      </c>
      <c r="G200" s="40"/>
      <c r="H200" s="40"/>
      <c r="I200" s="234"/>
      <c r="J200" s="40"/>
      <c r="K200" s="40"/>
      <c r="L200" s="44"/>
      <c r="M200" s="235"/>
      <c r="N200" s="236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146</v>
      </c>
      <c r="AU200" s="17" t="s">
        <v>83</v>
      </c>
    </row>
    <row r="201" s="13" customFormat="1">
      <c r="A201" s="13"/>
      <c r="B201" s="239"/>
      <c r="C201" s="240"/>
      <c r="D201" s="232" t="s">
        <v>148</v>
      </c>
      <c r="E201" s="241" t="s">
        <v>1</v>
      </c>
      <c r="F201" s="242" t="s">
        <v>254</v>
      </c>
      <c r="G201" s="240"/>
      <c r="H201" s="243">
        <v>115</v>
      </c>
      <c r="I201" s="244"/>
      <c r="J201" s="240"/>
      <c r="K201" s="240"/>
      <c r="L201" s="245"/>
      <c r="M201" s="246"/>
      <c r="N201" s="247"/>
      <c r="O201" s="247"/>
      <c r="P201" s="247"/>
      <c r="Q201" s="247"/>
      <c r="R201" s="247"/>
      <c r="S201" s="247"/>
      <c r="T201" s="24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9" t="s">
        <v>148</v>
      </c>
      <c r="AU201" s="249" t="s">
        <v>83</v>
      </c>
      <c r="AV201" s="13" t="s">
        <v>83</v>
      </c>
      <c r="AW201" s="13" t="s">
        <v>30</v>
      </c>
      <c r="AX201" s="13" t="s">
        <v>81</v>
      </c>
      <c r="AY201" s="249" t="s">
        <v>135</v>
      </c>
    </row>
    <row r="202" s="2" customFormat="1" ht="16.5" customHeight="1">
      <c r="A202" s="38"/>
      <c r="B202" s="39"/>
      <c r="C202" s="219" t="s">
        <v>255</v>
      </c>
      <c r="D202" s="219" t="s">
        <v>137</v>
      </c>
      <c r="E202" s="220" t="s">
        <v>256</v>
      </c>
      <c r="F202" s="221" t="s">
        <v>257</v>
      </c>
      <c r="G202" s="222" t="s">
        <v>140</v>
      </c>
      <c r="H202" s="223">
        <v>115</v>
      </c>
      <c r="I202" s="224"/>
      <c r="J202" s="225">
        <f>ROUND(I202*H202,2)</f>
        <v>0</v>
      </c>
      <c r="K202" s="221" t="s">
        <v>141</v>
      </c>
      <c r="L202" s="44"/>
      <c r="M202" s="226" t="s">
        <v>1</v>
      </c>
      <c r="N202" s="227" t="s">
        <v>38</v>
      </c>
      <c r="O202" s="91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0" t="s">
        <v>142</v>
      </c>
      <c r="AT202" s="230" t="s">
        <v>137</v>
      </c>
      <c r="AU202" s="230" t="s">
        <v>83</v>
      </c>
      <c r="AY202" s="17" t="s">
        <v>135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7" t="s">
        <v>81</v>
      </c>
      <c r="BK202" s="231">
        <f>ROUND(I202*H202,2)</f>
        <v>0</v>
      </c>
      <c r="BL202" s="17" t="s">
        <v>142</v>
      </c>
      <c r="BM202" s="230" t="s">
        <v>258</v>
      </c>
    </row>
    <row r="203" s="2" customFormat="1">
      <c r="A203" s="38"/>
      <c r="B203" s="39"/>
      <c r="C203" s="40"/>
      <c r="D203" s="232" t="s">
        <v>144</v>
      </c>
      <c r="E203" s="40"/>
      <c r="F203" s="233" t="s">
        <v>259</v>
      </c>
      <c r="G203" s="40"/>
      <c r="H203" s="40"/>
      <c r="I203" s="234"/>
      <c r="J203" s="40"/>
      <c r="K203" s="40"/>
      <c r="L203" s="44"/>
      <c r="M203" s="235"/>
      <c r="N203" s="236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144</v>
      </c>
      <c r="AU203" s="17" t="s">
        <v>83</v>
      </c>
    </row>
    <row r="204" s="2" customFormat="1">
      <c r="A204" s="38"/>
      <c r="B204" s="39"/>
      <c r="C204" s="40"/>
      <c r="D204" s="237" t="s">
        <v>146</v>
      </c>
      <c r="E204" s="40"/>
      <c r="F204" s="238" t="s">
        <v>260</v>
      </c>
      <c r="G204" s="40"/>
      <c r="H204" s="40"/>
      <c r="I204" s="234"/>
      <c r="J204" s="40"/>
      <c r="K204" s="40"/>
      <c r="L204" s="44"/>
      <c r="M204" s="235"/>
      <c r="N204" s="236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146</v>
      </c>
      <c r="AU204" s="17" t="s">
        <v>83</v>
      </c>
    </row>
    <row r="205" s="13" customFormat="1">
      <c r="A205" s="13"/>
      <c r="B205" s="239"/>
      <c r="C205" s="240"/>
      <c r="D205" s="232" t="s">
        <v>148</v>
      </c>
      <c r="E205" s="241" t="s">
        <v>1</v>
      </c>
      <c r="F205" s="242" t="s">
        <v>254</v>
      </c>
      <c r="G205" s="240"/>
      <c r="H205" s="243">
        <v>115</v>
      </c>
      <c r="I205" s="244"/>
      <c r="J205" s="240"/>
      <c r="K205" s="240"/>
      <c r="L205" s="245"/>
      <c r="M205" s="246"/>
      <c r="N205" s="247"/>
      <c r="O205" s="247"/>
      <c r="P205" s="247"/>
      <c r="Q205" s="247"/>
      <c r="R205" s="247"/>
      <c r="S205" s="247"/>
      <c r="T205" s="24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9" t="s">
        <v>148</v>
      </c>
      <c r="AU205" s="249" t="s">
        <v>83</v>
      </c>
      <c r="AV205" s="13" t="s">
        <v>83</v>
      </c>
      <c r="AW205" s="13" t="s">
        <v>30</v>
      </c>
      <c r="AX205" s="13" t="s">
        <v>81</v>
      </c>
      <c r="AY205" s="249" t="s">
        <v>135</v>
      </c>
    </row>
    <row r="206" s="2" customFormat="1" ht="21.75" customHeight="1">
      <c r="A206" s="38"/>
      <c r="B206" s="39"/>
      <c r="C206" s="219" t="s">
        <v>261</v>
      </c>
      <c r="D206" s="219" t="s">
        <v>137</v>
      </c>
      <c r="E206" s="220" t="s">
        <v>262</v>
      </c>
      <c r="F206" s="221" t="s">
        <v>263</v>
      </c>
      <c r="G206" s="222" t="s">
        <v>209</v>
      </c>
      <c r="H206" s="223">
        <v>11.5</v>
      </c>
      <c r="I206" s="224"/>
      <c r="J206" s="225">
        <f>ROUND(I206*H206,2)</f>
        <v>0</v>
      </c>
      <c r="K206" s="221" t="s">
        <v>141</v>
      </c>
      <c r="L206" s="44"/>
      <c r="M206" s="226" t="s">
        <v>1</v>
      </c>
      <c r="N206" s="227" t="s">
        <v>38</v>
      </c>
      <c r="O206" s="91"/>
      <c r="P206" s="228">
        <f>O206*H206</f>
        <v>0</v>
      </c>
      <c r="Q206" s="228">
        <v>0.00046000000000000001</v>
      </c>
      <c r="R206" s="228">
        <f>Q206*H206</f>
        <v>0.0052900000000000004</v>
      </c>
      <c r="S206" s="228">
        <v>0</v>
      </c>
      <c r="T206" s="229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0" t="s">
        <v>142</v>
      </c>
      <c r="AT206" s="230" t="s">
        <v>137</v>
      </c>
      <c r="AU206" s="230" t="s">
        <v>83</v>
      </c>
      <c r="AY206" s="17" t="s">
        <v>135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7" t="s">
        <v>81</v>
      </c>
      <c r="BK206" s="231">
        <f>ROUND(I206*H206,2)</f>
        <v>0</v>
      </c>
      <c r="BL206" s="17" t="s">
        <v>142</v>
      </c>
      <c r="BM206" s="230" t="s">
        <v>264</v>
      </c>
    </row>
    <row r="207" s="2" customFormat="1">
      <c r="A207" s="38"/>
      <c r="B207" s="39"/>
      <c r="C207" s="40"/>
      <c r="D207" s="232" t="s">
        <v>144</v>
      </c>
      <c r="E207" s="40"/>
      <c r="F207" s="233" t="s">
        <v>265</v>
      </c>
      <c r="G207" s="40"/>
      <c r="H207" s="40"/>
      <c r="I207" s="234"/>
      <c r="J207" s="40"/>
      <c r="K207" s="40"/>
      <c r="L207" s="44"/>
      <c r="M207" s="235"/>
      <c r="N207" s="236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144</v>
      </c>
      <c r="AU207" s="17" t="s">
        <v>83</v>
      </c>
    </row>
    <row r="208" s="2" customFormat="1">
      <c r="A208" s="38"/>
      <c r="B208" s="39"/>
      <c r="C208" s="40"/>
      <c r="D208" s="237" t="s">
        <v>146</v>
      </c>
      <c r="E208" s="40"/>
      <c r="F208" s="238" t="s">
        <v>266</v>
      </c>
      <c r="G208" s="40"/>
      <c r="H208" s="40"/>
      <c r="I208" s="234"/>
      <c r="J208" s="40"/>
      <c r="K208" s="40"/>
      <c r="L208" s="44"/>
      <c r="M208" s="235"/>
      <c r="N208" s="236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146</v>
      </c>
      <c r="AU208" s="17" t="s">
        <v>83</v>
      </c>
    </row>
    <row r="209" s="13" customFormat="1">
      <c r="A209" s="13"/>
      <c r="B209" s="239"/>
      <c r="C209" s="240"/>
      <c r="D209" s="232" t="s">
        <v>148</v>
      </c>
      <c r="E209" s="241" t="s">
        <v>1</v>
      </c>
      <c r="F209" s="242" t="s">
        <v>267</v>
      </c>
      <c r="G209" s="240"/>
      <c r="H209" s="243">
        <v>11.5</v>
      </c>
      <c r="I209" s="244"/>
      <c r="J209" s="240"/>
      <c r="K209" s="240"/>
      <c r="L209" s="245"/>
      <c r="M209" s="246"/>
      <c r="N209" s="247"/>
      <c r="O209" s="247"/>
      <c r="P209" s="247"/>
      <c r="Q209" s="247"/>
      <c r="R209" s="247"/>
      <c r="S209" s="247"/>
      <c r="T209" s="24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9" t="s">
        <v>148</v>
      </c>
      <c r="AU209" s="249" t="s">
        <v>83</v>
      </c>
      <c r="AV209" s="13" t="s">
        <v>83</v>
      </c>
      <c r="AW209" s="13" t="s">
        <v>30</v>
      </c>
      <c r="AX209" s="13" t="s">
        <v>81</v>
      </c>
      <c r="AY209" s="249" t="s">
        <v>135</v>
      </c>
    </row>
    <row r="210" s="2" customFormat="1" ht="24.15" customHeight="1">
      <c r="A210" s="38"/>
      <c r="B210" s="39"/>
      <c r="C210" s="219" t="s">
        <v>268</v>
      </c>
      <c r="D210" s="219" t="s">
        <v>137</v>
      </c>
      <c r="E210" s="220" t="s">
        <v>269</v>
      </c>
      <c r="F210" s="221" t="s">
        <v>270</v>
      </c>
      <c r="G210" s="222" t="s">
        <v>209</v>
      </c>
      <c r="H210" s="223">
        <v>11.5</v>
      </c>
      <c r="I210" s="224"/>
      <c r="J210" s="225">
        <f>ROUND(I210*H210,2)</f>
        <v>0</v>
      </c>
      <c r="K210" s="221" t="s">
        <v>141</v>
      </c>
      <c r="L210" s="44"/>
      <c r="M210" s="226" t="s">
        <v>1</v>
      </c>
      <c r="N210" s="227" t="s">
        <v>38</v>
      </c>
      <c r="O210" s="91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0" t="s">
        <v>142</v>
      </c>
      <c r="AT210" s="230" t="s">
        <v>137</v>
      </c>
      <c r="AU210" s="230" t="s">
        <v>83</v>
      </c>
      <c r="AY210" s="17" t="s">
        <v>135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7" t="s">
        <v>81</v>
      </c>
      <c r="BK210" s="231">
        <f>ROUND(I210*H210,2)</f>
        <v>0</v>
      </c>
      <c r="BL210" s="17" t="s">
        <v>142</v>
      </c>
      <c r="BM210" s="230" t="s">
        <v>271</v>
      </c>
    </row>
    <row r="211" s="2" customFormat="1">
      <c r="A211" s="38"/>
      <c r="B211" s="39"/>
      <c r="C211" s="40"/>
      <c r="D211" s="232" t="s">
        <v>144</v>
      </c>
      <c r="E211" s="40"/>
      <c r="F211" s="233" t="s">
        <v>272</v>
      </c>
      <c r="G211" s="40"/>
      <c r="H211" s="40"/>
      <c r="I211" s="234"/>
      <c r="J211" s="40"/>
      <c r="K211" s="40"/>
      <c r="L211" s="44"/>
      <c r="M211" s="235"/>
      <c r="N211" s="236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144</v>
      </c>
      <c r="AU211" s="17" t="s">
        <v>83</v>
      </c>
    </row>
    <row r="212" s="2" customFormat="1">
      <c r="A212" s="38"/>
      <c r="B212" s="39"/>
      <c r="C212" s="40"/>
      <c r="D212" s="237" t="s">
        <v>146</v>
      </c>
      <c r="E212" s="40"/>
      <c r="F212" s="238" t="s">
        <v>273</v>
      </c>
      <c r="G212" s="40"/>
      <c r="H212" s="40"/>
      <c r="I212" s="234"/>
      <c r="J212" s="40"/>
      <c r="K212" s="40"/>
      <c r="L212" s="44"/>
      <c r="M212" s="235"/>
      <c r="N212" s="236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146</v>
      </c>
      <c r="AU212" s="17" t="s">
        <v>83</v>
      </c>
    </row>
    <row r="213" s="13" customFormat="1">
      <c r="A213" s="13"/>
      <c r="B213" s="239"/>
      <c r="C213" s="240"/>
      <c r="D213" s="232" t="s">
        <v>148</v>
      </c>
      <c r="E213" s="241" t="s">
        <v>1</v>
      </c>
      <c r="F213" s="242" t="s">
        <v>267</v>
      </c>
      <c r="G213" s="240"/>
      <c r="H213" s="243">
        <v>11.5</v>
      </c>
      <c r="I213" s="244"/>
      <c r="J213" s="240"/>
      <c r="K213" s="240"/>
      <c r="L213" s="245"/>
      <c r="M213" s="246"/>
      <c r="N213" s="247"/>
      <c r="O213" s="247"/>
      <c r="P213" s="247"/>
      <c r="Q213" s="247"/>
      <c r="R213" s="247"/>
      <c r="S213" s="247"/>
      <c r="T213" s="24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9" t="s">
        <v>148</v>
      </c>
      <c r="AU213" s="249" t="s">
        <v>83</v>
      </c>
      <c r="AV213" s="13" t="s">
        <v>83</v>
      </c>
      <c r="AW213" s="13" t="s">
        <v>30</v>
      </c>
      <c r="AX213" s="13" t="s">
        <v>81</v>
      </c>
      <c r="AY213" s="249" t="s">
        <v>135</v>
      </c>
    </row>
    <row r="214" s="2" customFormat="1" ht="16.5" customHeight="1">
      <c r="A214" s="38"/>
      <c r="B214" s="39"/>
      <c r="C214" s="219" t="s">
        <v>274</v>
      </c>
      <c r="D214" s="219" t="s">
        <v>137</v>
      </c>
      <c r="E214" s="220" t="s">
        <v>275</v>
      </c>
      <c r="F214" s="221" t="s">
        <v>276</v>
      </c>
      <c r="G214" s="222" t="s">
        <v>140</v>
      </c>
      <c r="H214" s="223">
        <v>396.10000000000002</v>
      </c>
      <c r="I214" s="224"/>
      <c r="J214" s="225">
        <f>ROUND(I214*H214,2)</f>
        <v>0</v>
      </c>
      <c r="K214" s="221" t="s">
        <v>141</v>
      </c>
      <c r="L214" s="44"/>
      <c r="M214" s="226" t="s">
        <v>1</v>
      </c>
      <c r="N214" s="227" t="s">
        <v>38</v>
      </c>
      <c r="O214" s="91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0" t="s">
        <v>142</v>
      </c>
      <c r="AT214" s="230" t="s">
        <v>137</v>
      </c>
      <c r="AU214" s="230" t="s">
        <v>83</v>
      </c>
      <c r="AY214" s="17" t="s">
        <v>135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7" t="s">
        <v>81</v>
      </c>
      <c r="BK214" s="231">
        <f>ROUND(I214*H214,2)</f>
        <v>0</v>
      </c>
      <c r="BL214" s="17" t="s">
        <v>142</v>
      </c>
      <c r="BM214" s="230" t="s">
        <v>277</v>
      </c>
    </row>
    <row r="215" s="2" customFormat="1">
      <c r="A215" s="38"/>
      <c r="B215" s="39"/>
      <c r="C215" s="40"/>
      <c r="D215" s="232" t="s">
        <v>144</v>
      </c>
      <c r="E215" s="40"/>
      <c r="F215" s="233" t="s">
        <v>278</v>
      </c>
      <c r="G215" s="40"/>
      <c r="H215" s="40"/>
      <c r="I215" s="234"/>
      <c r="J215" s="40"/>
      <c r="K215" s="40"/>
      <c r="L215" s="44"/>
      <c r="M215" s="235"/>
      <c r="N215" s="236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144</v>
      </c>
      <c r="AU215" s="17" t="s">
        <v>83</v>
      </c>
    </row>
    <row r="216" s="2" customFormat="1">
      <c r="A216" s="38"/>
      <c r="B216" s="39"/>
      <c r="C216" s="40"/>
      <c r="D216" s="237" t="s">
        <v>146</v>
      </c>
      <c r="E216" s="40"/>
      <c r="F216" s="238" t="s">
        <v>279</v>
      </c>
      <c r="G216" s="40"/>
      <c r="H216" s="40"/>
      <c r="I216" s="234"/>
      <c r="J216" s="40"/>
      <c r="K216" s="40"/>
      <c r="L216" s="44"/>
      <c r="M216" s="235"/>
      <c r="N216" s="236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146</v>
      </c>
      <c r="AU216" s="17" t="s">
        <v>83</v>
      </c>
    </row>
    <row r="217" s="13" customFormat="1">
      <c r="A217" s="13"/>
      <c r="B217" s="239"/>
      <c r="C217" s="240"/>
      <c r="D217" s="232" t="s">
        <v>148</v>
      </c>
      <c r="E217" s="241" t="s">
        <v>1</v>
      </c>
      <c r="F217" s="242" t="s">
        <v>241</v>
      </c>
      <c r="G217" s="240"/>
      <c r="H217" s="243">
        <v>396.10000000000002</v>
      </c>
      <c r="I217" s="244"/>
      <c r="J217" s="240"/>
      <c r="K217" s="240"/>
      <c r="L217" s="245"/>
      <c r="M217" s="246"/>
      <c r="N217" s="247"/>
      <c r="O217" s="247"/>
      <c r="P217" s="247"/>
      <c r="Q217" s="247"/>
      <c r="R217" s="247"/>
      <c r="S217" s="247"/>
      <c r="T217" s="24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9" t="s">
        <v>148</v>
      </c>
      <c r="AU217" s="249" t="s">
        <v>83</v>
      </c>
      <c r="AV217" s="13" t="s">
        <v>83</v>
      </c>
      <c r="AW217" s="13" t="s">
        <v>30</v>
      </c>
      <c r="AX217" s="13" t="s">
        <v>81</v>
      </c>
      <c r="AY217" s="249" t="s">
        <v>135</v>
      </c>
    </row>
    <row r="218" s="2" customFormat="1" ht="21.75" customHeight="1">
      <c r="A218" s="38"/>
      <c r="B218" s="39"/>
      <c r="C218" s="219" t="s">
        <v>280</v>
      </c>
      <c r="D218" s="219" t="s">
        <v>137</v>
      </c>
      <c r="E218" s="220" t="s">
        <v>281</v>
      </c>
      <c r="F218" s="221" t="s">
        <v>282</v>
      </c>
      <c r="G218" s="222" t="s">
        <v>209</v>
      </c>
      <c r="H218" s="223">
        <v>2</v>
      </c>
      <c r="I218" s="224"/>
      <c r="J218" s="225">
        <f>ROUND(I218*H218,2)</f>
        <v>0</v>
      </c>
      <c r="K218" s="221" t="s">
        <v>141</v>
      </c>
      <c r="L218" s="44"/>
      <c r="M218" s="226" t="s">
        <v>1</v>
      </c>
      <c r="N218" s="227" t="s">
        <v>38</v>
      </c>
      <c r="O218" s="91"/>
      <c r="P218" s="228">
        <f>O218*H218</f>
        <v>0</v>
      </c>
      <c r="Q218" s="228">
        <v>0.0013600000000000001</v>
      </c>
      <c r="R218" s="228">
        <f>Q218*H218</f>
        <v>0.0027200000000000002</v>
      </c>
      <c r="S218" s="228">
        <v>0</v>
      </c>
      <c r="T218" s="229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0" t="s">
        <v>142</v>
      </c>
      <c r="AT218" s="230" t="s">
        <v>137</v>
      </c>
      <c r="AU218" s="230" t="s">
        <v>83</v>
      </c>
      <c r="AY218" s="17" t="s">
        <v>135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7" t="s">
        <v>81</v>
      </c>
      <c r="BK218" s="231">
        <f>ROUND(I218*H218,2)</f>
        <v>0</v>
      </c>
      <c r="BL218" s="17" t="s">
        <v>142</v>
      </c>
      <c r="BM218" s="230" t="s">
        <v>283</v>
      </c>
    </row>
    <row r="219" s="2" customFormat="1">
      <c r="A219" s="38"/>
      <c r="B219" s="39"/>
      <c r="C219" s="40"/>
      <c r="D219" s="232" t="s">
        <v>144</v>
      </c>
      <c r="E219" s="40"/>
      <c r="F219" s="233" t="s">
        <v>284</v>
      </c>
      <c r="G219" s="40"/>
      <c r="H219" s="40"/>
      <c r="I219" s="234"/>
      <c r="J219" s="40"/>
      <c r="K219" s="40"/>
      <c r="L219" s="44"/>
      <c r="M219" s="235"/>
      <c r="N219" s="236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144</v>
      </c>
      <c r="AU219" s="17" t="s">
        <v>83</v>
      </c>
    </row>
    <row r="220" s="2" customFormat="1">
      <c r="A220" s="38"/>
      <c r="B220" s="39"/>
      <c r="C220" s="40"/>
      <c r="D220" s="237" t="s">
        <v>146</v>
      </c>
      <c r="E220" s="40"/>
      <c r="F220" s="238" t="s">
        <v>285</v>
      </c>
      <c r="G220" s="40"/>
      <c r="H220" s="40"/>
      <c r="I220" s="234"/>
      <c r="J220" s="40"/>
      <c r="K220" s="40"/>
      <c r="L220" s="44"/>
      <c r="M220" s="235"/>
      <c r="N220" s="236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146</v>
      </c>
      <c r="AU220" s="17" t="s">
        <v>83</v>
      </c>
    </row>
    <row r="221" s="2" customFormat="1" ht="24.15" customHeight="1">
      <c r="A221" s="38"/>
      <c r="B221" s="39"/>
      <c r="C221" s="219" t="s">
        <v>7</v>
      </c>
      <c r="D221" s="219" t="s">
        <v>137</v>
      </c>
      <c r="E221" s="220" t="s">
        <v>286</v>
      </c>
      <c r="F221" s="221" t="s">
        <v>287</v>
      </c>
      <c r="G221" s="222" t="s">
        <v>209</v>
      </c>
      <c r="H221" s="223">
        <v>2</v>
      </c>
      <c r="I221" s="224"/>
      <c r="J221" s="225">
        <f>ROUND(I221*H221,2)</f>
        <v>0</v>
      </c>
      <c r="K221" s="221" t="s">
        <v>141</v>
      </c>
      <c r="L221" s="44"/>
      <c r="M221" s="226" t="s">
        <v>1</v>
      </c>
      <c r="N221" s="227" t="s">
        <v>38</v>
      </c>
      <c r="O221" s="91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0" t="s">
        <v>142</v>
      </c>
      <c r="AT221" s="230" t="s">
        <v>137</v>
      </c>
      <c r="AU221" s="230" t="s">
        <v>83</v>
      </c>
      <c r="AY221" s="17" t="s">
        <v>135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7" t="s">
        <v>81</v>
      </c>
      <c r="BK221" s="231">
        <f>ROUND(I221*H221,2)</f>
        <v>0</v>
      </c>
      <c r="BL221" s="17" t="s">
        <v>142</v>
      </c>
      <c r="BM221" s="230" t="s">
        <v>288</v>
      </c>
    </row>
    <row r="222" s="2" customFormat="1">
      <c r="A222" s="38"/>
      <c r="B222" s="39"/>
      <c r="C222" s="40"/>
      <c r="D222" s="232" t="s">
        <v>144</v>
      </c>
      <c r="E222" s="40"/>
      <c r="F222" s="233" t="s">
        <v>289</v>
      </c>
      <c r="G222" s="40"/>
      <c r="H222" s="40"/>
      <c r="I222" s="234"/>
      <c r="J222" s="40"/>
      <c r="K222" s="40"/>
      <c r="L222" s="44"/>
      <c r="M222" s="235"/>
      <c r="N222" s="236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144</v>
      </c>
      <c r="AU222" s="17" t="s">
        <v>83</v>
      </c>
    </row>
    <row r="223" s="2" customFormat="1">
      <c r="A223" s="38"/>
      <c r="B223" s="39"/>
      <c r="C223" s="40"/>
      <c r="D223" s="237" t="s">
        <v>146</v>
      </c>
      <c r="E223" s="40"/>
      <c r="F223" s="238" t="s">
        <v>290</v>
      </c>
      <c r="G223" s="40"/>
      <c r="H223" s="40"/>
      <c r="I223" s="234"/>
      <c r="J223" s="40"/>
      <c r="K223" s="40"/>
      <c r="L223" s="44"/>
      <c r="M223" s="235"/>
      <c r="N223" s="236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146</v>
      </c>
      <c r="AU223" s="17" t="s">
        <v>83</v>
      </c>
    </row>
    <row r="224" s="2" customFormat="1" ht="24.15" customHeight="1">
      <c r="A224" s="38"/>
      <c r="B224" s="39"/>
      <c r="C224" s="219" t="s">
        <v>291</v>
      </c>
      <c r="D224" s="219" t="s">
        <v>137</v>
      </c>
      <c r="E224" s="220" t="s">
        <v>292</v>
      </c>
      <c r="F224" s="221" t="s">
        <v>293</v>
      </c>
      <c r="G224" s="222" t="s">
        <v>140</v>
      </c>
      <c r="H224" s="223">
        <v>396.10000000000002</v>
      </c>
      <c r="I224" s="224"/>
      <c r="J224" s="225">
        <f>ROUND(I224*H224,2)</f>
        <v>0</v>
      </c>
      <c r="K224" s="221" t="s">
        <v>141</v>
      </c>
      <c r="L224" s="44"/>
      <c r="M224" s="226" t="s">
        <v>1</v>
      </c>
      <c r="N224" s="227" t="s">
        <v>38</v>
      </c>
      <c r="O224" s="91"/>
      <c r="P224" s="228">
        <f>O224*H224</f>
        <v>0</v>
      </c>
      <c r="Q224" s="228">
        <v>0.040090000000000001</v>
      </c>
      <c r="R224" s="228">
        <f>Q224*H224</f>
        <v>15.879649000000001</v>
      </c>
      <c r="S224" s="228">
        <v>0</v>
      </c>
      <c r="T224" s="229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0" t="s">
        <v>142</v>
      </c>
      <c r="AT224" s="230" t="s">
        <v>137</v>
      </c>
      <c r="AU224" s="230" t="s">
        <v>83</v>
      </c>
      <c r="AY224" s="17" t="s">
        <v>135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7" t="s">
        <v>81</v>
      </c>
      <c r="BK224" s="231">
        <f>ROUND(I224*H224,2)</f>
        <v>0</v>
      </c>
      <c r="BL224" s="17" t="s">
        <v>142</v>
      </c>
      <c r="BM224" s="230" t="s">
        <v>294</v>
      </c>
    </row>
    <row r="225" s="2" customFormat="1">
      <c r="A225" s="38"/>
      <c r="B225" s="39"/>
      <c r="C225" s="40"/>
      <c r="D225" s="232" t="s">
        <v>144</v>
      </c>
      <c r="E225" s="40"/>
      <c r="F225" s="233" t="s">
        <v>295</v>
      </c>
      <c r="G225" s="40"/>
      <c r="H225" s="40"/>
      <c r="I225" s="234"/>
      <c r="J225" s="40"/>
      <c r="K225" s="40"/>
      <c r="L225" s="44"/>
      <c r="M225" s="235"/>
      <c r="N225" s="236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144</v>
      </c>
      <c r="AU225" s="17" t="s">
        <v>83</v>
      </c>
    </row>
    <row r="226" s="2" customFormat="1">
      <c r="A226" s="38"/>
      <c r="B226" s="39"/>
      <c r="C226" s="40"/>
      <c r="D226" s="237" t="s">
        <v>146</v>
      </c>
      <c r="E226" s="40"/>
      <c r="F226" s="238" t="s">
        <v>296</v>
      </c>
      <c r="G226" s="40"/>
      <c r="H226" s="40"/>
      <c r="I226" s="234"/>
      <c r="J226" s="40"/>
      <c r="K226" s="40"/>
      <c r="L226" s="44"/>
      <c r="M226" s="235"/>
      <c r="N226" s="236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146</v>
      </c>
      <c r="AU226" s="17" t="s">
        <v>83</v>
      </c>
    </row>
    <row r="227" s="13" customFormat="1">
      <c r="A227" s="13"/>
      <c r="B227" s="239"/>
      <c r="C227" s="240"/>
      <c r="D227" s="232" t="s">
        <v>148</v>
      </c>
      <c r="E227" s="241" t="s">
        <v>1</v>
      </c>
      <c r="F227" s="242" t="s">
        <v>241</v>
      </c>
      <c r="G227" s="240"/>
      <c r="H227" s="243">
        <v>396.10000000000002</v>
      </c>
      <c r="I227" s="244"/>
      <c r="J227" s="240"/>
      <c r="K227" s="240"/>
      <c r="L227" s="245"/>
      <c r="M227" s="246"/>
      <c r="N227" s="247"/>
      <c r="O227" s="247"/>
      <c r="P227" s="247"/>
      <c r="Q227" s="247"/>
      <c r="R227" s="247"/>
      <c r="S227" s="247"/>
      <c r="T227" s="24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9" t="s">
        <v>148</v>
      </c>
      <c r="AU227" s="249" t="s">
        <v>83</v>
      </c>
      <c r="AV227" s="13" t="s">
        <v>83</v>
      </c>
      <c r="AW227" s="13" t="s">
        <v>30</v>
      </c>
      <c r="AX227" s="13" t="s">
        <v>81</v>
      </c>
      <c r="AY227" s="249" t="s">
        <v>135</v>
      </c>
    </row>
    <row r="228" s="2" customFormat="1" ht="37.8" customHeight="1">
      <c r="A228" s="38"/>
      <c r="B228" s="39"/>
      <c r="C228" s="219" t="s">
        <v>297</v>
      </c>
      <c r="D228" s="219" t="s">
        <v>137</v>
      </c>
      <c r="E228" s="220" t="s">
        <v>298</v>
      </c>
      <c r="F228" s="221" t="s">
        <v>299</v>
      </c>
      <c r="G228" s="222" t="s">
        <v>209</v>
      </c>
      <c r="H228" s="223">
        <v>112.03</v>
      </c>
      <c r="I228" s="224"/>
      <c r="J228" s="225">
        <f>ROUND(I228*H228,2)</f>
        <v>0</v>
      </c>
      <c r="K228" s="221" t="s">
        <v>141</v>
      </c>
      <c r="L228" s="44"/>
      <c r="M228" s="226" t="s">
        <v>1</v>
      </c>
      <c r="N228" s="227" t="s">
        <v>38</v>
      </c>
      <c r="O228" s="91"/>
      <c r="P228" s="228">
        <f>O228*H228</f>
        <v>0</v>
      </c>
      <c r="Q228" s="228">
        <v>0</v>
      </c>
      <c r="R228" s="228">
        <f>Q228*H228</f>
        <v>0</v>
      </c>
      <c r="S228" s="228">
        <v>0</v>
      </c>
      <c r="T228" s="229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0" t="s">
        <v>142</v>
      </c>
      <c r="AT228" s="230" t="s">
        <v>137</v>
      </c>
      <c r="AU228" s="230" t="s">
        <v>83</v>
      </c>
      <c r="AY228" s="17" t="s">
        <v>135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7" t="s">
        <v>81</v>
      </c>
      <c r="BK228" s="231">
        <f>ROUND(I228*H228,2)</f>
        <v>0</v>
      </c>
      <c r="BL228" s="17" t="s">
        <v>142</v>
      </c>
      <c r="BM228" s="230" t="s">
        <v>300</v>
      </c>
    </row>
    <row r="229" s="2" customFormat="1">
      <c r="A229" s="38"/>
      <c r="B229" s="39"/>
      <c r="C229" s="40"/>
      <c r="D229" s="232" t="s">
        <v>144</v>
      </c>
      <c r="E229" s="40"/>
      <c r="F229" s="233" t="s">
        <v>301</v>
      </c>
      <c r="G229" s="40"/>
      <c r="H229" s="40"/>
      <c r="I229" s="234"/>
      <c r="J229" s="40"/>
      <c r="K229" s="40"/>
      <c r="L229" s="44"/>
      <c r="M229" s="235"/>
      <c r="N229" s="236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144</v>
      </c>
      <c r="AU229" s="17" t="s">
        <v>83</v>
      </c>
    </row>
    <row r="230" s="2" customFormat="1">
      <c r="A230" s="38"/>
      <c r="B230" s="39"/>
      <c r="C230" s="40"/>
      <c r="D230" s="237" t="s">
        <v>146</v>
      </c>
      <c r="E230" s="40"/>
      <c r="F230" s="238" t="s">
        <v>302</v>
      </c>
      <c r="G230" s="40"/>
      <c r="H230" s="40"/>
      <c r="I230" s="234"/>
      <c r="J230" s="40"/>
      <c r="K230" s="40"/>
      <c r="L230" s="44"/>
      <c r="M230" s="235"/>
      <c r="N230" s="236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146</v>
      </c>
      <c r="AU230" s="17" t="s">
        <v>83</v>
      </c>
    </row>
    <row r="231" s="13" customFormat="1">
      <c r="A231" s="13"/>
      <c r="B231" s="239"/>
      <c r="C231" s="240"/>
      <c r="D231" s="232" t="s">
        <v>148</v>
      </c>
      <c r="E231" s="241" t="s">
        <v>1</v>
      </c>
      <c r="F231" s="242" t="s">
        <v>303</v>
      </c>
      <c r="G231" s="240"/>
      <c r="H231" s="243">
        <v>112.03</v>
      </c>
      <c r="I231" s="244"/>
      <c r="J231" s="240"/>
      <c r="K231" s="240"/>
      <c r="L231" s="245"/>
      <c r="M231" s="246"/>
      <c r="N231" s="247"/>
      <c r="O231" s="247"/>
      <c r="P231" s="247"/>
      <c r="Q231" s="247"/>
      <c r="R231" s="247"/>
      <c r="S231" s="247"/>
      <c r="T231" s="24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9" t="s">
        <v>148</v>
      </c>
      <c r="AU231" s="249" t="s">
        <v>83</v>
      </c>
      <c r="AV231" s="13" t="s">
        <v>83</v>
      </c>
      <c r="AW231" s="13" t="s">
        <v>30</v>
      </c>
      <c r="AX231" s="13" t="s">
        <v>81</v>
      </c>
      <c r="AY231" s="249" t="s">
        <v>135</v>
      </c>
    </row>
    <row r="232" s="2" customFormat="1" ht="37.8" customHeight="1">
      <c r="A232" s="38"/>
      <c r="B232" s="39"/>
      <c r="C232" s="219" t="s">
        <v>304</v>
      </c>
      <c r="D232" s="219" t="s">
        <v>137</v>
      </c>
      <c r="E232" s="220" t="s">
        <v>305</v>
      </c>
      <c r="F232" s="221" t="s">
        <v>306</v>
      </c>
      <c r="G232" s="222" t="s">
        <v>209</v>
      </c>
      <c r="H232" s="223">
        <v>503.49000000000001</v>
      </c>
      <c r="I232" s="224"/>
      <c r="J232" s="225">
        <f>ROUND(I232*H232,2)</f>
        <v>0</v>
      </c>
      <c r="K232" s="221" t="s">
        <v>141</v>
      </c>
      <c r="L232" s="44"/>
      <c r="M232" s="226" t="s">
        <v>1</v>
      </c>
      <c r="N232" s="227" t="s">
        <v>38</v>
      </c>
      <c r="O232" s="91"/>
      <c r="P232" s="228">
        <f>O232*H232</f>
        <v>0</v>
      </c>
      <c r="Q232" s="228">
        <v>0</v>
      </c>
      <c r="R232" s="228">
        <f>Q232*H232</f>
        <v>0</v>
      </c>
      <c r="S232" s="228">
        <v>0</v>
      </c>
      <c r="T232" s="229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0" t="s">
        <v>142</v>
      </c>
      <c r="AT232" s="230" t="s">
        <v>137</v>
      </c>
      <c r="AU232" s="230" t="s">
        <v>83</v>
      </c>
      <c r="AY232" s="17" t="s">
        <v>135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7" t="s">
        <v>81</v>
      </c>
      <c r="BK232" s="231">
        <f>ROUND(I232*H232,2)</f>
        <v>0</v>
      </c>
      <c r="BL232" s="17" t="s">
        <v>142</v>
      </c>
      <c r="BM232" s="230" t="s">
        <v>307</v>
      </c>
    </row>
    <row r="233" s="2" customFormat="1">
      <c r="A233" s="38"/>
      <c r="B233" s="39"/>
      <c r="C233" s="40"/>
      <c r="D233" s="232" t="s">
        <v>144</v>
      </c>
      <c r="E233" s="40"/>
      <c r="F233" s="233" t="s">
        <v>308</v>
      </c>
      <c r="G233" s="40"/>
      <c r="H233" s="40"/>
      <c r="I233" s="234"/>
      <c r="J233" s="40"/>
      <c r="K233" s="40"/>
      <c r="L233" s="44"/>
      <c r="M233" s="235"/>
      <c r="N233" s="236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144</v>
      </c>
      <c r="AU233" s="17" t="s">
        <v>83</v>
      </c>
    </row>
    <row r="234" s="2" customFormat="1">
      <c r="A234" s="38"/>
      <c r="B234" s="39"/>
      <c r="C234" s="40"/>
      <c r="D234" s="237" t="s">
        <v>146</v>
      </c>
      <c r="E234" s="40"/>
      <c r="F234" s="238" t="s">
        <v>309</v>
      </c>
      <c r="G234" s="40"/>
      <c r="H234" s="40"/>
      <c r="I234" s="234"/>
      <c r="J234" s="40"/>
      <c r="K234" s="40"/>
      <c r="L234" s="44"/>
      <c r="M234" s="235"/>
      <c r="N234" s="236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146</v>
      </c>
      <c r="AU234" s="17" t="s">
        <v>83</v>
      </c>
    </row>
    <row r="235" s="13" customFormat="1">
      <c r="A235" s="13"/>
      <c r="B235" s="239"/>
      <c r="C235" s="240"/>
      <c r="D235" s="232" t="s">
        <v>148</v>
      </c>
      <c r="E235" s="241" t="s">
        <v>1</v>
      </c>
      <c r="F235" s="242" t="s">
        <v>310</v>
      </c>
      <c r="G235" s="240"/>
      <c r="H235" s="243">
        <v>167.83000000000001</v>
      </c>
      <c r="I235" s="244"/>
      <c r="J235" s="240"/>
      <c r="K235" s="240"/>
      <c r="L235" s="245"/>
      <c r="M235" s="246"/>
      <c r="N235" s="247"/>
      <c r="O235" s="247"/>
      <c r="P235" s="247"/>
      <c r="Q235" s="247"/>
      <c r="R235" s="247"/>
      <c r="S235" s="247"/>
      <c r="T235" s="24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9" t="s">
        <v>148</v>
      </c>
      <c r="AU235" s="249" t="s">
        <v>83</v>
      </c>
      <c r="AV235" s="13" t="s">
        <v>83</v>
      </c>
      <c r="AW235" s="13" t="s">
        <v>30</v>
      </c>
      <c r="AX235" s="13" t="s">
        <v>81</v>
      </c>
      <c r="AY235" s="249" t="s">
        <v>135</v>
      </c>
    </row>
    <row r="236" s="13" customFormat="1">
      <c r="A236" s="13"/>
      <c r="B236" s="239"/>
      <c r="C236" s="240"/>
      <c r="D236" s="232" t="s">
        <v>148</v>
      </c>
      <c r="E236" s="240"/>
      <c r="F236" s="242" t="s">
        <v>311</v>
      </c>
      <c r="G236" s="240"/>
      <c r="H236" s="243">
        <v>503.49000000000001</v>
      </c>
      <c r="I236" s="244"/>
      <c r="J236" s="240"/>
      <c r="K236" s="240"/>
      <c r="L236" s="245"/>
      <c r="M236" s="246"/>
      <c r="N236" s="247"/>
      <c r="O236" s="247"/>
      <c r="P236" s="247"/>
      <c r="Q236" s="247"/>
      <c r="R236" s="247"/>
      <c r="S236" s="247"/>
      <c r="T236" s="24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9" t="s">
        <v>148</v>
      </c>
      <c r="AU236" s="249" t="s">
        <v>83</v>
      </c>
      <c r="AV236" s="13" t="s">
        <v>83</v>
      </c>
      <c r="AW236" s="13" t="s">
        <v>4</v>
      </c>
      <c r="AX236" s="13" t="s">
        <v>81</v>
      </c>
      <c r="AY236" s="249" t="s">
        <v>135</v>
      </c>
    </row>
    <row r="237" s="2" customFormat="1" ht="37.8" customHeight="1">
      <c r="A237" s="38"/>
      <c r="B237" s="39"/>
      <c r="C237" s="219" t="s">
        <v>312</v>
      </c>
      <c r="D237" s="219" t="s">
        <v>137</v>
      </c>
      <c r="E237" s="220" t="s">
        <v>313</v>
      </c>
      <c r="F237" s="221" t="s">
        <v>314</v>
      </c>
      <c r="G237" s="222" t="s">
        <v>209</v>
      </c>
      <c r="H237" s="223">
        <v>59.969999999999999</v>
      </c>
      <c r="I237" s="224"/>
      <c r="J237" s="225">
        <f>ROUND(I237*H237,2)</f>
        <v>0</v>
      </c>
      <c r="K237" s="221" t="s">
        <v>141</v>
      </c>
      <c r="L237" s="44"/>
      <c r="M237" s="226" t="s">
        <v>1</v>
      </c>
      <c r="N237" s="227" t="s">
        <v>38</v>
      </c>
      <c r="O237" s="91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0" t="s">
        <v>142</v>
      </c>
      <c r="AT237" s="230" t="s">
        <v>137</v>
      </c>
      <c r="AU237" s="230" t="s">
        <v>83</v>
      </c>
      <c r="AY237" s="17" t="s">
        <v>135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7" t="s">
        <v>81</v>
      </c>
      <c r="BK237" s="231">
        <f>ROUND(I237*H237,2)</f>
        <v>0</v>
      </c>
      <c r="BL237" s="17" t="s">
        <v>142</v>
      </c>
      <c r="BM237" s="230" t="s">
        <v>315</v>
      </c>
    </row>
    <row r="238" s="2" customFormat="1">
      <c r="A238" s="38"/>
      <c r="B238" s="39"/>
      <c r="C238" s="40"/>
      <c r="D238" s="232" t="s">
        <v>144</v>
      </c>
      <c r="E238" s="40"/>
      <c r="F238" s="233" t="s">
        <v>316</v>
      </c>
      <c r="G238" s="40"/>
      <c r="H238" s="40"/>
      <c r="I238" s="234"/>
      <c r="J238" s="40"/>
      <c r="K238" s="40"/>
      <c r="L238" s="44"/>
      <c r="M238" s="235"/>
      <c r="N238" s="236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144</v>
      </c>
      <c r="AU238" s="17" t="s">
        <v>83</v>
      </c>
    </row>
    <row r="239" s="2" customFormat="1">
      <c r="A239" s="38"/>
      <c r="B239" s="39"/>
      <c r="C239" s="40"/>
      <c r="D239" s="237" t="s">
        <v>146</v>
      </c>
      <c r="E239" s="40"/>
      <c r="F239" s="238" t="s">
        <v>317</v>
      </c>
      <c r="G239" s="40"/>
      <c r="H239" s="40"/>
      <c r="I239" s="234"/>
      <c r="J239" s="40"/>
      <c r="K239" s="40"/>
      <c r="L239" s="44"/>
      <c r="M239" s="235"/>
      <c r="N239" s="236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146</v>
      </c>
      <c r="AU239" s="17" t="s">
        <v>83</v>
      </c>
    </row>
    <row r="240" s="13" customFormat="1">
      <c r="A240" s="13"/>
      <c r="B240" s="239"/>
      <c r="C240" s="240"/>
      <c r="D240" s="232" t="s">
        <v>148</v>
      </c>
      <c r="E240" s="241" t="s">
        <v>1</v>
      </c>
      <c r="F240" s="242" t="s">
        <v>97</v>
      </c>
      <c r="G240" s="240"/>
      <c r="H240" s="243">
        <v>59.969999999999999</v>
      </c>
      <c r="I240" s="244"/>
      <c r="J240" s="240"/>
      <c r="K240" s="240"/>
      <c r="L240" s="245"/>
      <c r="M240" s="246"/>
      <c r="N240" s="247"/>
      <c r="O240" s="247"/>
      <c r="P240" s="247"/>
      <c r="Q240" s="247"/>
      <c r="R240" s="247"/>
      <c r="S240" s="247"/>
      <c r="T240" s="24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9" t="s">
        <v>148</v>
      </c>
      <c r="AU240" s="249" t="s">
        <v>83</v>
      </c>
      <c r="AV240" s="13" t="s">
        <v>83</v>
      </c>
      <c r="AW240" s="13" t="s">
        <v>30</v>
      </c>
      <c r="AX240" s="13" t="s">
        <v>81</v>
      </c>
      <c r="AY240" s="249" t="s">
        <v>135</v>
      </c>
    </row>
    <row r="241" s="2" customFormat="1" ht="37.8" customHeight="1">
      <c r="A241" s="38"/>
      <c r="B241" s="39"/>
      <c r="C241" s="219" t="s">
        <v>318</v>
      </c>
      <c r="D241" s="219" t="s">
        <v>137</v>
      </c>
      <c r="E241" s="220" t="s">
        <v>319</v>
      </c>
      <c r="F241" s="221" t="s">
        <v>320</v>
      </c>
      <c r="G241" s="222" t="s">
        <v>209</v>
      </c>
      <c r="H241" s="223">
        <v>179.91</v>
      </c>
      <c r="I241" s="224"/>
      <c r="J241" s="225">
        <f>ROUND(I241*H241,2)</f>
        <v>0</v>
      </c>
      <c r="K241" s="221" t="s">
        <v>141</v>
      </c>
      <c r="L241" s="44"/>
      <c r="M241" s="226" t="s">
        <v>1</v>
      </c>
      <c r="N241" s="227" t="s">
        <v>38</v>
      </c>
      <c r="O241" s="91"/>
      <c r="P241" s="228">
        <f>O241*H241</f>
        <v>0</v>
      </c>
      <c r="Q241" s="228">
        <v>0</v>
      </c>
      <c r="R241" s="228">
        <f>Q241*H241</f>
        <v>0</v>
      </c>
      <c r="S241" s="228">
        <v>0</v>
      </c>
      <c r="T241" s="229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0" t="s">
        <v>142</v>
      </c>
      <c r="AT241" s="230" t="s">
        <v>137</v>
      </c>
      <c r="AU241" s="230" t="s">
        <v>83</v>
      </c>
      <c r="AY241" s="17" t="s">
        <v>135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7" t="s">
        <v>81</v>
      </c>
      <c r="BK241" s="231">
        <f>ROUND(I241*H241,2)</f>
        <v>0</v>
      </c>
      <c r="BL241" s="17" t="s">
        <v>142</v>
      </c>
      <c r="BM241" s="230" t="s">
        <v>321</v>
      </c>
    </row>
    <row r="242" s="2" customFormat="1">
      <c r="A242" s="38"/>
      <c r="B242" s="39"/>
      <c r="C242" s="40"/>
      <c r="D242" s="232" t="s">
        <v>144</v>
      </c>
      <c r="E242" s="40"/>
      <c r="F242" s="233" t="s">
        <v>322</v>
      </c>
      <c r="G242" s="40"/>
      <c r="H242" s="40"/>
      <c r="I242" s="234"/>
      <c r="J242" s="40"/>
      <c r="K242" s="40"/>
      <c r="L242" s="44"/>
      <c r="M242" s="235"/>
      <c r="N242" s="236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144</v>
      </c>
      <c r="AU242" s="17" t="s">
        <v>83</v>
      </c>
    </row>
    <row r="243" s="2" customFormat="1">
      <c r="A243" s="38"/>
      <c r="B243" s="39"/>
      <c r="C243" s="40"/>
      <c r="D243" s="237" t="s">
        <v>146</v>
      </c>
      <c r="E243" s="40"/>
      <c r="F243" s="238" t="s">
        <v>323</v>
      </c>
      <c r="G243" s="40"/>
      <c r="H243" s="40"/>
      <c r="I243" s="234"/>
      <c r="J243" s="40"/>
      <c r="K243" s="40"/>
      <c r="L243" s="44"/>
      <c r="M243" s="235"/>
      <c r="N243" s="236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146</v>
      </c>
      <c r="AU243" s="17" t="s">
        <v>83</v>
      </c>
    </row>
    <row r="244" s="13" customFormat="1">
      <c r="A244" s="13"/>
      <c r="B244" s="239"/>
      <c r="C244" s="240"/>
      <c r="D244" s="232" t="s">
        <v>148</v>
      </c>
      <c r="E244" s="241" t="s">
        <v>1</v>
      </c>
      <c r="F244" s="242" t="s">
        <v>97</v>
      </c>
      <c r="G244" s="240"/>
      <c r="H244" s="243">
        <v>59.969999999999999</v>
      </c>
      <c r="I244" s="244"/>
      <c r="J244" s="240"/>
      <c r="K244" s="240"/>
      <c r="L244" s="245"/>
      <c r="M244" s="246"/>
      <c r="N244" s="247"/>
      <c r="O244" s="247"/>
      <c r="P244" s="247"/>
      <c r="Q244" s="247"/>
      <c r="R244" s="247"/>
      <c r="S244" s="247"/>
      <c r="T244" s="24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9" t="s">
        <v>148</v>
      </c>
      <c r="AU244" s="249" t="s">
        <v>83</v>
      </c>
      <c r="AV244" s="13" t="s">
        <v>83</v>
      </c>
      <c r="AW244" s="13" t="s">
        <v>30</v>
      </c>
      <c r="AX244" s="13" t="s">
        <v>81</v>
      </c>
      <c r="AY244" s="249" t="s">
        <v>135</v>
      </c>
    </row>
    <row r="245" s="13" customFormat="1">
      <c r="A245" s="13"/>
      <c r="B245" s="239"/>
      <c r="C245" s="240"/>
      <c r="D245" s="232" t="s">
        <v>148</v>
      </c>
      <c r="E245" s="240"/>
      <c r="F245" s="242" t="s">
        <v>324</v>
      </c>
      <c r="G245" s="240"/>
      <c r="H245" s="243">
        <v>179.91</v>
      </c>
      <c r="I245" s="244"/>
      <c r="J245" s="240"/>
      <c r="K245" s="240"/>
      <c r="L245" s="245"/>
      <c r="M245" s="246"/>
      <c r="N245" s="247"/>
      <c r="O245" s="247"/>
      <c r="P245" s="247"/>
      <c r="Q245" s="247"/>
      <c r="R245" s="247"/>
      <c r="S245" s="247"/>
      <c r="T245" s="24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9" t="s">
        <v>148</v>
      </c>
      <c r="AU245" s="249" t="s">
        <v>83</v>
      </c>
      <c r="AV245" s="13" t="s">
        <v>83</v>
      </c>
      <c r="AW245" s="13" t="s">
        <v>4</v>
      </c>
      <c r="AX245" s="13" t="s">
        <v>81</v>
      </c>
      <c r="AY245" s="249" t="s">
        <v>135</v>
      </c>
    </row>
    <row r="246" s="2" customFormat="1" ht="24.15" customHeight="1">
      <c r="A246" s="38"/>
      <c r="B246" s="39"/>
      <c r="C246" s="219" t="s">
        <v>325</v>
      </c>
      <c r="D246" s="219" t="s">
        <v>137</v>
      </c>
      <c r="E246" s="220" t="s">
        <v>326</v>
      </c>
      <c r="F246" s="221" t="s">
        <v>327</v>
      </c>
      <c r="G246" s="222" t="s">
        <v>209</v>
      </c>
      <c r="H246" s="223">
        <v>68.340000000000003</v>
      </c>
      <c r="I246" s="224"/>
      <c r="J246" s="225">
        <f>ROUND(I246*H246,2)</f>
        <v>0</v>
      </c>
      <c r="K246" s="221" t="s">
        <v>141</v>
      </c>
      <c r="L246" s="44"/>
      <c r="M246" s="226" t="s">
        <v>1</v>
      </c>
      <c r="N246" s="227" t="s">
        <v>38</v>
      </c>
      <c r="O246" s="91"/>
      <c r="P246" s="228">
        <f>O246*H246</f>
        <v>0</v>
      </c>
      <c r="Q246" s="228">
        <v>0</v>
      </c>
      <c r="R246" s="228">
        <f>Q246*H246</f>
        <v>0</v>
      </c>
      <c r="S246" s="228">
        <v>0</v>
      </c>
      <c r="T246" s="229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0" t="s">
        <v>142</v>
      </c>
      <c r="AT246" s="230" t="s">
        <v>137</v>
      </c>
      <c r="AU246" s="230" t="s">
        <v>83</v>
      </c>
      <c r="AY246" s="17" t="s">
        <v>135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7" t="s">
        <v>81</v>
      </c>
      <c r="BK246" s="231">
        <f>ROUND(I246*H246,2)</f>
        <v>0</v>
      </c>
      <c r="BL246" s="17" t="s">
        <v>142</v>
      </c>
      <c r="BM246" s="230" t="s">
        <v>328</v>
      </c>
    </row>
    <row r="247" s="2" customFormat="1">
      <c r="A247" s="38"/>
      <c r="B247" s="39"/>
      <c r="C247" s="40"/>
      <c r="D247" s="232" t="s">
        <v>144</v>
      </c>
      <c r="E247" s="40"/>
      <c r="F247" s="233" t="s">
        <v>329</v>
      </c>
      <c r="G247" s="40"/>
      <c r="H247" s="40"/>
      <c r="I247" s="234"/>
      <c r="J247" s="40"/>
      <c r="K247" s="40"/>
      <c r="L247" s="44"/>
      <c r="M247" s="235"/>
      <c r="N247" s="236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144</v>
      </c>
      <c r="AU247" s="17" t="s">
        <v>83</v>
      </c>
    </row>
    <row r="248" s="2" customFormat="1">
      <c r="A248" s="38"/>
      <c r="B248" s="39"/>
      <c r="C248" s="40"/>
      <c r="D248" s="237" t="s">
        <v>146</v>
      </c>
      <c r="E248" s="40"/>
      <c r="F248" s="238" t="s">
        <v>330</v>
      </c>
      <c r="G248" s="40"/>
      <c r="H248" s="40"/>
      <c r="I248" s="234"/>
      <c r="J248" s="40"/>
      <c r="K248" s="40"/>
      <c r="L248" s="44"/>
      <c r="M248" s="235"/>
      <c r="N248" s="236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146</v>
      </c>
      <c r="AU248" s="17" t="s">
        <v>83</v>
      </c>
    </row>
    <row r="249" s="14" customFormat="1">
      <c r="A249" s="14"/>
      <c r="B249" s="250"/>
      <c r="C249" s="251"/>
      <c r="D249" s="232" t="s">
        <v>148</v>
      </c>
      <c r="E249" s="252" t="s">
        <v>1</v>
      </c>
      <c r="F249" s="253" t="s">
        <v>331</v>
      </c>
      <c r="G249" s="251"/>
      <c r="H249" s="252" t="s">
        <v>1</v>
      </c>
      <c r="I249" s="254"/>
      <c r="J249" s="251"/>
      <c r="K249" s="251"/>
      <c r="L249" s="255"/>
      <c r="M249" s="256"/>
      <c r="N249" s="257"/>
      <c r="O249" s="257"/>
      <c r="P249" s="257"/>
      <c r="Q249" s="257"/>
      <c r="R249" s="257"/>
      <c r="S249" s="257"/>
      <c r="T249" s="258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9" t="s">
        <v>148</v>
      </c>
      <c r="AU249" s="259" t="s">
        <v>83</v>
      </c>
      <c r="AV249" s="14" t="s">
        <v>81</v>
      </c>
      <c r="AW249" s="14" t="s">
        <v>30</v>
      </c>
      <c r="AX249" s="14" t="s">
        <v>73</v>
      </c>
      <c r="AY249" s="259" t="s">
        <v>135</v>
      </c>
    </row>
    <row r="250" s="13" customFormat="1">
      <c r="A250" s="13"/>
      <c r="B250" s="239"/>
      <c r="C250" s="240"/>
      <c r="D250" s="232" t="s">
        <v>148</v>
      </c>
      <c r="E250" s="241" t="s">
        <v>1</v>
      </c>
      <c r="F250" s="242" t="s">
        <v>332</v>
      </c>
      <c r="G250" s="240"/>
      <c r="H250" s="243">
        <v>68.340000000000003</v>
      </c>
      <c r="I250" s="244"/>
      <c r="J250" s="240"/>
      <c r="K250" s="240"/>
      <c r="L250" s="245"/>
      <c r="M250" s="246"/>
      <c r="N250" s="247"/>
      <c r="O250" s="247"/>
      <c r="P250" s="247"/>
      <c r="Q250" s="247"/>
      <c r="R250" s="247"/>
      <c r="S250" s="247"/>
      <c r="T250" s="24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9" t="s">
        <v>148</v>
      </c>
      <c r="AU250" s="249" t="s">
        <v>83</v>
      </c>
      <c r="AV250" s="13" t="s">
        <v>83</v>
      </c>
      <c r="AW250" s="13" t="s">
        <v>30</v>
      </c>
      <c r="AX250" s="13" t="s">
        <v>81</v>
      </c>
      <c r="AY250" s="249" t="s">
        <v>135</v>
      </c>
    </row>
    <row r="251" s="2" customFormat="1" ht="24.15" customHeight="1">
      <c r="A251" s="38"/>
      <c r="B251" s="39"/>
      <c r="C251" s="219" t="s">
        <v>333</v>
      </c>
      <c r="D251" s="219" t="s">
        <v>137</v>
      </c>
      <c r="E251" s="220" t="s">
        <v>334</v>
      </c>
      <c r="F251" s="221" t="s">
        <v>335</v>
      </c>
      <c r="G251" s="222" t="s">
        <v>209</v>
      </c>
      <c r="H251" s="223">
        <v>167.83000000000001</v>
      </c>
      <c r="I251" s="224"/>
      <c r="J251" s="225">
        <f>ROUND(I251*H251,2)</f>
        <v>0</v>
      </c>
      <c r="K251" s="221" t="s">
        <v>1</v>
      </c>
      <c r="L251" s="44"/>
      <c r="M251" s="226" t="s">
        <v>1</v>
      </c>
      <c r="N251" s="227" t="s">
        <v>38</v>
      </c>
      <c r="O251" s="91"/>
      <c r="P251" s="228">
        <f>O251*H251</f>
        <v>0</v>
      </c>
      <c r="Q251" s="228">
        <v>0</v>
      </c>
      <c r="R251" s="228">
        <f>Q251*H251</f>
        <v>0</v>
      </c>
      <c r="S251" s="228">
        <v>0</v>
      </c>
      <c r="T251" s="229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0" t="s">
        <v>142</v>
      </c>
      <c r="AT251" s="230" t="s">
        <v>137</v>
      </c>
      <c r="AU251" s="230" t="s">
        <v>83</v>
      </c>
      <c r="AY251" s="17" t="s">
        <v>135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7" t="s">
        <v>81</v>
      </c>
      <c r="BK251" s="231">
        <f>ROUND(I251*H251,2)</f>
        <v>0</v>
      </c>
      <c r="BL251" s="17" t="s">
        <v>142</v>
      </c>
      <c r="BM251" s="230" t="s">
        <v>336</v>
      </c>
    </row>
    <row r="252" s="2" customFormat="1">
      <c r="A252" s="38"/>
      <c r="B252" s="39"/>
      <c r="C252" s="40"/>
      <c r="D252" s="232" t="s">
        <v>144</v>
      </c>
      <c r="E252" s="40"/>
      <c r="F252" s="233" t="s">
        <v>337</v>
      </c>
      <c r="G252" s="40"/>
      <c r="H252" s="40"/>
      <c r="I252" s="234"/>
      <c r="J252" s="40"/>
      <c r="K252" s="40"/>
      <c r="L252" s="44"/>
      <c r="M252" s="235"/>
      <c r="N252" s="236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144</v>
      </c>
      <c r="AU252" s="17" t="s">
        <v>83</v>
      </c>
    </row>
    <row r="253" s="13" customFormat="1">
      <c r="A253" s="13"/>
      <c r="B253" s="239"/>
      <c r="C253" s="240"/>
      <c r="D253" s="232" t="s">
        <v>148</v>
      </c>
      <c r="E253" s="241" t="s">
        <v>1</v>
      </c>
      <c r="F253" s="242" t="s">
        <v>310</v>
      </c>
      <c r="G253" s="240"/>
      <c r="H253" s="243">
        <v>167.83000000000001</v>
      </c>
      <c r="I253" s="244"/>
      <c r="J253" s="240"/>
      <c r="K253" s="240"/>
      <c r="L253" s="245"/>
      <c r="M253" s="246"/>
      <c r="N253" s="247"/>
      <c r="O253" s="247"/>
      <c r="P253" s="247"/>
      <c r="Q253" s="247"/>
      <c r="R253" s="247"/>
      <c r="S253" s="247"/>
      <c r="T253" s="24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9" t="s">
        <v>148</v>
      </c>
      <c r="AU253" s="249" t="s">
        <v>83</v>
      </c>
      <c r="AV253" s="13" t="s">
        <v>83</v>
      </c>
      <c r="AW253" s="13" t="s">
        <v>30</v>
      </c>
      <c r="AX253" s="13" t="s">
        <v>81</v>
      </c>
      <c r="AY253" s="249" t="s">
        <v>135</v>
      </c>
    </row>
    <row r="254" s="2" customFormat="1" ht="33" customHeight="1">
      <c r="A254" s="38"/>
      <c r="B254" s="39"/>
      <c r="C254" s="219" t="s">
        <v>338</v>
      </c>
      <c r="D254" s="219" t="s">
        <v>137</v>
      </c>
      <c r="E254" s="220" t="s">
        <v>339</v>
      </c>
      <c r="F254" s="221" t="s">
        <v>340</v>
      </c>
      <c r="G254" s="222" t="s">
        <v>341</v>
      </c>
      <c r="H254" s="223">
        <v>455.60000000000002</v>
      </c>
      <c r="I254" s="224"/>
      <c r="J254" s="225">
        <f>ROUND(I254*H254,2)</f>
        <v>0</v>
      </c>
      <c r="K254" s="221" t="s">
        <v>141</v>
      </c>
      <c r="L254" s="44"/>
      <c r="M254" s="226" t="s">
        <v>1</v>
      </c>
      <c r="N254" s="227" t="s">
        <v>38</v>
      </c>
      <c r="O254" s="91"/>
      <c r="P254" s="228">
        <f>O254*H254</f>
        <v>0</v>
      </c>
      <c r="Q254" s="228">
        <v>0</v>
      </c>
      <c r="R254" s="228">
        <f>Q254*H254</f>
        <v>0</v>
      </c>
      <c r="S254" s="228">
        <v>0</v>
      </c>
      <c r="T254" s="229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0" t="s">
        <v>142</v>
      </c>
      <c r="AT254" s="230" t="s">
        <v>137</v>
      </c>
      <c r="AU254" s="230" t="s">
        <v>83</v>
      </c>
      <c r="AY254" s="17" t="s">
        <v>135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7" t="s">
        <v>81</v>
      </c>
      <c r="BK254" s="231">
        <f>ROUND(I254*H254,2)</f>
        <v>0</v>
      </c>
      <c r="BL254" s="17" t="s">
        <v>142</v>
      </c>
      <c r="BM254" s="230" t="s">
        <v>342</v>
      </c>
    </row>
    <row r="255" s="2" customFormat="1">
      <c r="A255" s="38"/>
      <c r="B255" s="39"/>
      <c r="C255" s="40"/>
      <c r="D255" s="232" t="s">
        <v>144</v>
      </c>
      <c r="E255" s="40"/>
      <c r="F255" s="233" t="s">
        <v>343</v>
      </c>
      <c r="G255" s="40"/>
      <c r="H255" s="40"/>
      <c r="I255" s="234"/>
      <c r="J255" s="40"/>
      <c r="K255" s="40"/>
      <c r="L255" s="44"/>
      <c r="M255" s="235"/>
      <c r="N255" s="236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144</v>
      </c>
      <c r="AU255" s="17" t="s">
        <v>83</v>
      </c>
    </row>
    <row r="256" s="2" customFormat="1">
      <c r="A256" s="38"/>
      <c r="B256" s="39"/>
      <c r="C256" s="40"/>
      <c r="D256" s="237" t="s">
        <v>146</v>
      </c>
      <c r="E256" s="40"/>
      <c r="F256" s="238" t="s">
        <v>344</v>
      </c>
      <c r="G256" s="40"/>
      <c r="H256" s="40"/>
      <c r="I256" s="234"/>
      <c r="J256" s="40"/>
      <c r="K256" s="40"/>
      <c r="L256" s="44"/>
      <c r="M256" s="235"/>
      <c r="N256" s="236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146</v>
      </c>
      <c r="AU256" s="17" t="s">
        <v>83</v>
      </c>
    </row>
    <row r="257" s="13" customFormat="1">
      <c r="A257" s="13"/>
      <c r="B257" s="239"/>
      <c r="C257" s="240"/>
      <c r="D257" s="232" t="s">
        <v>148</v>
      </c>
      <c r="E257" s="241" t="s">
        <v>1</v>
      </c>
      <c r="F257" s="242" t="s">
        <v>345</v>
      </c>
      <c r="G257" s="240"/>
      <c r="H257" s="243">
        <v>455.60000000000002</v>
      </c>
      <c r="I257" s="244"/>
      <c r="J257" s="240"/>
      <c r="K257" s="240"/>
      <c r="L257" s="245"/>
      <c r="M257" s="246"/>
      <c r="N257" s="247"/>
      <c r="O257" s="247"/>
      <c r="P257" s="247"/>
      <c r="Q257" s="247"/>
      <c r="R257" s="247"/>
      <c r="S257" s="247"/>
      <c r="T257" s="24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9" t="s">
        <v>148</v>
      </c>
      <c r="AU257" s="249" t="s">
        <v>83</v>
      </c>
      <c r="AV257" s="13" t="s">
        <v>83</v>
      </c>
      <c r="AW257" s="13" t="s">
        <v>30</v>
      </c>
      <c r="AX257" s="13" t="s">
        <v>81</v>
      </c>
      <c r="AY257" s="249" t="s">
        <v>135</v>
      </c>
    </row>
    <row r="258" s="2" customFormat="1" ht="16.5" customHeight="1">
      <c r="A258" s="38"/>
      <c r="B258" s="39"/>
      <c r="C258" s="219" t="s">
        <v>346</v>
      </c>
      <c r="D258" s="219" t="s">
        <v>137</v>
      </c>
      <c r="E258" s="220" t="s">
        <v>347</v>
      </c>
      <c r="F258" s="221" t="s">
        <v>348</v>
      </c>
      <c r="G258" s="222" t="s">
        <v>209</v>
      </c>
      <c r="H258" s="223">
        <v>227.80000000000001</v>
      </c>
      <c r="I258" s="224"/>
      <c r="J258" s="225">
        <f>ROUND(I258*H258,2)</f>
        <v>0</v>
      </c>
      <c r="K258" s="221" t="s">
        <v>141</v>
      </c>
      <c r="L258" s="44"/>
      <c r="M258" s="226" t="s">
        <v>1</v>
      </c>
      <c r="N258" s="227" t="s">
        <v>38</v>
      </c>
      <c r="O258" s="91"/>
      <c r="P258" s="228">
        <f>O258*H258</f>
        <v>0</v>
      </c>
      <c r="Q258" s="228">
        <v>0</v>
      </c>
      <c r="R258" s="228">
        <f>Q258*H258</f>
        <v>0</v>
      </c>
      <c r="S258" s="228">
        <v>0</v>
      </c>
      <c r="T258" s="229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0" t="s">
        <v>142</v>
      </c>
      <c r="AT258" s="230" t="s">
        <v>137</v>
      </c>
      <c r="AU258" s="230" t="s">
        <v>83</v>
      </c>
      <c r="AY258" s="17" t="s">
        <v>135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7" t="s">
        <v>81</v>
      </c>
      <c r="BK258" s="231">
        <f>ROUND(I258*H258,2)</f>
        <v>0</v>
      </c>
      <c r="BL258" s="17" t="s">
        <v>142</v>
      </c>
      <c r="BM258" s="230" t="s">
        <v>349</v>
      </c>
    </row>
    <row r="259" s="2" customFormat="1">
      <c r="A259" s="38"/>
      <c r="B259" s="39"/>
      <c r="C259" s="40"/>
      <c r="D259" s="232" t="s">
        <v>144</v>
      </c>
      <c r="E259" s="40"/>
      <c r="F259" s="233" t="s">
        <v>350</v>
      </c>
      <c r="G259" s="40"/>
      <c r="H259" s="40"/>
      <c r="I259" s="234"/>
      <c r="J259" s="40"/>
      <c r="K259" s="40"/>
      <c r="L259" s="44"/>
      <c r="M259" s="235"/>
      <c r="N259" s="236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144</v>
      </c>
      <c r="AU259" s="17" t="s">
        <v>83</v>
      </c>
    </row>
    <row r="260" s="2" customFormat="1">
      <c r="A260" s="38"/>
      <c r="B260" s="39"/>
      <c r="C260" s="40"/>
      <c r="D260" s="237" t="s">
        <v>146</v>
      </c>
      <c r="E260" s="40"/>
      <c r="F260" s="238" t="s">
        <v>351</v>
      </c>
      <c r="G260" s="40"/>
      <c r="H260" s="40"/>
      <c r="I260" s="234"/>
      <c r="J260" s="40"/>
      <c r="K260" s="40"/>
      <c r="L260" s="44"/>
      <c r="M260" s="235"/>
      <c r="N260" s="236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146</v>
      </c>
      <c r="AU260" s="17" t="s">
        <v>83</v>
      </c>
    </row>
    <row r="261" s="13" customFormat="1">
      <c r="A261" s="13"/>
      <c r="B261" s="239"/>
      <c r="C261" s="240"/>
      <c r="D261" s="232" t="s">
        <v>148</v>
      </c>
      <c r="E261" s="241" t="s">
        <v>1</v>
      </c>
      <c r="F261" s="242" t="s">
        <v>352</v>
      </c>
      <c r="G261" s="240"/>
      <c r="H261" s="243">
        <v>227.80000000000001</v>
      </c>
      <c r="I261" s="244"/>
      <c r="J261" s="240"/>
      <c r="K261" s="240"/>
      <c r="L261" s="245"/>
      <c r="M261" s="246"/>
      <c r="N261" s="247"/>
      <c r="O261" s="247"/>
      <c r="P261" s="247"/>
      <c r="Q261" s="247"/>
      <c r="R261" s="247"/>
      <c r="S261" s="247"/>
      <c r="T261" s="24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9" t="s">
        <v>148</v>
      </c>
      <c r="AU261" s="249" t="s">
        <v>83</v>
      </c>
      <c r="AV261" s="13" t="s">
        <v>83</v>
      </c>
      <c r="AW261" s="13" t="s">
        <v>30</v>
      </c>
      <c r="AX261" s="13" t="s">
        <v>81</v>
      </c>
      <c r="AY261" s="249" t="s">
        <v>135</v>
      </c>
    </row>
    <row r="262" s="2" customFormat="1" ht="24.15" customHeight="1">
      <c r="A262" s="38"/>
      <c r="B262" s="39"/>
      <c r="C262" s="219" t="s">
        <v>353</v>
      </c>
      <c r="D262" s="219" t="s">
        <v>137</v>
      </c>
      <c r="E262" s="220" t="s">
        <v>354</v>
      </c>
      <c r="F262" s="221" t="s">
        <v>355</v>
      </c>
      <c r="G262" s="222" t="s">
        <v>209</v>
      </c>
      <c r="H262" s="223">
        <v>227.80000000000001</v>
      </c>
      <c r="I262" s="224"/>
      <c r="J262" s="225">
        <f>ROUND(I262*H262,2)</f>
        <v>0</v>
      </c>
      <c r="K262" s="221" t="s">
        <v>141</v>
      </c>
      <c r="L262" s="44"/>
      <c r="M262" s="226" t="s">
        <v>1</v>
      </c>
      <c r="N262" s="227" t="s">
        <v>38</v>
      </c>
      <c r="O262" s="91"/>
      <c r="P262" s="228">
        <f>O262*H262</f>
        <v>0</v>
      </c>
      <c r="Q262" s="228">
        <v>0</v>
      </c>
      <c r="R262" s="228">
        <f>Q262*H262</f>
        <v>0</v>
      </c>
      <c r="S262" s="228">
        <v>0</v>
      </c>
      <c r="T262" s="229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0" t="s">
        <v>142</v>
      </c>
      <c r="AT262" s="230" t="s">
        <v>137</v>
      </c>
      <c r="AU262" s="230" t="s">
        <v>83</v>
      </c>
      <c r="AY262" s="17" t="s">
        <v>135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7" t="s">
        <v>81</v>
      </c>
      <c r="BK262" s="231">
        <f>ROUND(I262*H262,2)</f>
        <v>0</v>
      </c>
      <c r="BL262" s="17" t="s">
        <v>142</v>
      </c>
      <c r="BM262" s="230" t="s">
        <v>356</v>
      </c>
    </row>
    <row r="263" s="2" customFormat="1">
      <c r="A263" s="38"/>
      <c r="B263" s="39"/>
      <c r="C263" s="40"/>
      <c r="D263" s="232" t="s">
        <v>144</v>
      </c>
      <c r="E263" s="40"/>
      <c r="F263" s="233" t="s">
        <v>357</v>
      </c>
      <c r="G263" s="40"/>
      <c r="H263" s="40"/>
      <c r="I263" s="234"/>
      <c r="J263" s="40"/>
      <c r="K263" s="40"/>
      <c r="L263" s="44"/>
      <c r="M263" s="235"/>
      <c r="N263" s="236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144</v>
      </c>
      <c r="AU263" s="17" t="s">
        <v>83</v>
      </c>
    </row>
    <row r="264" s="2" customFormat="1">
      <c r="A264" s="38"/>
      <c r="B264" s="39"/>
      <c r="C264" s="40"/>
      <c r="D264" s="237" t="s">
        <v>146</v>
      </c>
      <c r="E264" s="40"/>
      <c r="F264" s="238" t="s">
        <v>358</v>
      </c>
      <c r="G264" s="40"/>
      <c r="H264" s="40"/>
      <c r="I264" s="234"/>
      <c r="J264" s="40"/>
      <c r="K264" s="40"/>
      <c r="L264" s="44"/>
      <c r="M264" s="235"/>
      <c r="N264" s="236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146</v>
      </c>
      <c r="AU264" s="17" t="s">
        <v>83</v>
      </c>
    </row>
    <row r="265" s="13" customFormat="1">
      <c r="A265" s="13"/>
      <c r="B265" s="239"/>
      <c r="C265" s="240"/>
      <c r="D265" s="232" t="s">
        <v>148</v>
      </c>
      <c r="E265" s="241" t="s">
        <v>1</v>
      </c>
      <c r="F265" s="242" t="s">
        <v>352</v>
      </c>
      <c r="G265" s="240"/>
      <c r="H265" s="243">
        <v>227.80000000000001</v>
      </c>
      <c r="I265" s="244"/>
      <c r="J265" s="240"/>
      <c r="K265" s="240"/>
      <c r="L265" s="245"/>
      <c r="M265" s="246"/>
      <c r="N265" s="247"/>
      <c r="O265" s="247"/>
      <c r="P265" s="247"/>
      <c r="Q265" s="247"/>
      <c r="R265" s="247"/>
      <c r="S265" s="247"/>
      <c r="T265" s="24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9" t="s">
        <v>148</v>
      </c>
      <c r="AU265" s="249" t="s">
        <v>83</v>
      </c>
      <c r="AV265" s="13" t="s">
        <v>83</v>
      </c>
      <c r="AW265" s="13" t="s">
        <v>30</v>
      </c>
      <c r="AX265" s="13" t="s">
        <v>81</v>
      </c>
      <c r="AY265" s="249" t="s">
        <v>135</v>
      </c>
    </row>
    <row r="266" s="2" customFormat="1" ht="16.5" customHeight="1">
      <c r="A266" s="38"/>
      <c r="B266" s="39"/>
      <c r="C266" s="271" t="s">
        <v>359</v>
      </c>
      <c r="D266" s="271" t="s">
        <v>360</v>
      </c>
      <c r="E266" s="272" t="s">
        <v>361</v>
      </c>
      <c r="F266" s="273" t="s">
        <v>362</v>
      </c>
      <c r="G266" s="274" t="s">
        <v>341</v>
      </c>
      <c r="H266" s="275">
        <v>455.60000000000002</v>
      </c>
      <c r="I266" s="276"/>
      <c r="J266" s="277">
        <f>ROUND(I266*H266,2)</f>
        <v>0</v>
      </c>
      <c r="K266" s="273" t="s">
        <v>141</v>
      </c>
      <c r="L266" s="278"/>
      <c r="M266" s="279" t="s">
        <v>1</v>
      </c>
      <c r="N266" s="280" t="s">
        <v>38</v>
      </c>
      <c r="O266" s="91"/>
      <c r="P266" s="228">
        <f>O266*H266</f>
        <v>0</v>
      </c>
      <c r="Q266" s="228">
        <v>1</v>
      </c>
      <c r="R266" s="228">
        <f>Q266*H266</f>
        <v>455.60000000000002</v>
      </c>
      <c r="S266" s="228">
        <v>0</v>
      </c>
      <c r="T266" s="229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0" t="s">
        <v>199</v>
      </c>
      <c r="AT266" s="230" t="s">
        <v>360</v>
      </c>
      <c r="AU266" s="230" t="s">
        <v>83</v>
      </c>
      <c r="AY266" s="17" t="s">
        <v>135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7" t="s">
        <v>81</v>
      </c>
      <c r="BK266" s="231">
        <f>ROUND(I266*H266,2)</f>
        <v>0</v>
      </c>
      <c r="BL266" s="17" t="s">
        <v>142</v>
      </c>
      <c r="BM266" s="230" t="s">
        <v>363</v>
      </c>
    </row>
    <row r="267" s="2" customFormat="1">
      <c r="A267" s="38"/>
      <c r="B267" s="39"/>
      <c r="C267" s="40"/>
      <c r="D267" s="232" t="s">
        <v>144</v>
      </c>
      <c r="E267" s="40"/>
      <c r="F267" s="233" t="s">
        <v>362</v>
      </c>
      <c r="G267" s="40"/>
      <c r="H267" s="40"/>
      <c r="I267" s="234"/>
      <c r="J267" s="40"/>
      <c r="K267" s="40"/>
      <c r="L267" s="44"/>
      <c r="M267" s="235"/>
      <c r="N267" s="236"/>
      <c r="O267" s="91"/>
      <c r="P267" s="91"/>
      <c r="Q267" s="91"/>
      <c r="R267" s="91"/>
      <c r="S267" s="91"/>
      <c r="T267" s="92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144</v>
      </c>
      <c r="AU267" s="17" t="s">
        <v>83</v>
      </c>
    </row>
    <row r="268" s="13" customFormat="1">
      <c r="A268" s="13"/>
      <c r="B268" s="239"/>
      <c r="C268" s="240"/>
      <c r="D268" s="232" t="s">
        <v>148</v>
      </c>
      <c r="E268" s="241" t="s">
        <v>1</v>
      </c>
      <c r="F268" s="242" t="s">
        <v>352</v>
      </c>
      <c r="G268" s="240"/>
      <c r="H268" s="243">
        <v>227.80000000000001</v>
      </c>
      <c r="I268" s="244"/>
      <c r="J268" s="240"/>
      <c r="K268" s="240"/>
      <c r="L268" s="245"/>
      <c r="M268" s="246"/>
      <c r="N268" s="247"/>
      <c r="O268" s="247"/>
      <c r="P268" s="247"/>
      <c r="Q268" s="247"/>
      <c r="R268" s="247"/>
      <c r="S268" s="247"/>
      <c r="T268" s="24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9" t="s">
        <v>148</v>
      </c>
      <c r="AU268" s="249" t="s">
        <v>83</v>
      </c>
      <c r="AV268" s="13" t="s">
        <v>83</v>
      </c>
      <c r="AW268" s="13" t="s">
        <v>30</v>
      </c>
      <c r="AX268" s="13" t="s">
        <v>81</v>
      </c>
      <c r="AY268" s="249" t="s">
        <v>135</v>
      </c>
    </row>
    <row r="269" s="13" customFormat="1">
      <c r="A269" s="13"/>
      <c r="B269" s="239"/>
      <c r="C269" s="240"/>
      <c r="D269" s="232" t="s">
        <v>148</v>
      </c>
      <c r="E269" s="240"/>
      <c r="F269" s="242" t="s">
        <v>364</v>
      </c>
      <c r="G269" s="240"/>
      <c r="H269" s="243">
        <v>455.60000000000002</v>
      </c>
      <c r="I269" s="244"/>
      <c r="J269" s="240"/>
      <c r="K269" s="240"/>
      <c r="L269" s="245"/>
      <c r="M269" s="246"/>
      <c r="N269" s="247"/>
      <c r="O269" s="247"/>
      <c r="P269" s="247"/>
      <c r="Q269" s="247"/>
      <c r="R269" s="247"/>
      <c r="S269" s="247"/>
      <c r="T269" s="24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9" t="s">
        <v>148</v>
      </c>
      <c r="AU269" s="249" t="s">
        <v>83</v>
      </c>
      <c r="AV269" s="13" t="s">
        <v>83</v>
      </c>
      <c r="AW269" s="13" t="s">
        <v>4</v>
      </c>
      <c r="AX269" s="13" t="s">
        <v>81</v>
      </c>
      <c r="AY269" s="249" t="s">
        <v>135</v>
      </c>
    </row>
    <row r="270" s="2" customFormat="1" ht="24.15" customHeight="1">
      <c r="A270" s="38"/>
      <c r="B270" s="39"/>
      <c r="C270" s="219" t="s">
        <v>365</v>
      </c>
      <c r="D270" s="219" t="s">
        <v>137</v>
      </c>
      <c r="E270" s="220" t="s">
        <v>366</v>
      </c>
      <c r="F270" s="221" t="s">
        <v>367</v>
      </c>
      <c r="G270" s="222" t="s">
        <v>209</v>
      </c>
      <c r="H270" s="223">
        <v>50.600000000000001</v>
      </c>
      <c r="I270" s="224"/>
      <c r="J270" s="225">
        <f>ROUND(I270*H270,2)</f>
        <v>0</v>
      </c>
      <c r="K270" s="221" t="s">
        <v>141</v>
      </c>
      <c r="L270" s="44"/>
      <c r="M270" s="226" t="s">
        <v>1</v>
      </c>
      <c r="N270" s="227" t="s">
        <v>38</v>
      </c>
      <c r="O270" s="91"/>
      <c r="P270" s="228">
        <f>O270*H270</f>
        <v>0</v>
      </c>
      <c r="Q270" s="228">
        <v>0</v>
      </c>
      <c r="R270" s="228">
        <f>Q270*H270</f>
        <v>0</v>
      </c>
      <c r="S270" s="228">
        <v>0</v>
      </c>
      <c r="T270" s="229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0" t="s">
        <v>142</v>
      </c>
      <c r="AT270" s="230" t="s">
        <v>137</v>
      </c>
      <c r="AU270" s="230" t="s">
        <v>83</v>
      </c>
      <c r="AY270" s="17" t="s">
        <v>135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7" t="s">
        <v>81</v>
      </c>
      <c r="BK270" s="231">
        <f>ROUND(I270*H270,2)</f>
        <v>0</v>
      </c>
      <c r="BL270" s="17" t="s">
        <v>142</v>
      </c>
      <c r="BM270" s="230" t="s">
        <v>368</v>
      </c>
    </row>
    <row r="271" s="2" customFormat="1">
      <c r="A271" s="38"/>
      <c r="B271" s="39"/>
      <c r="C271" s="40"/>
      <c r="D271" s="232" t="s">
        <v>144</v>
      </c>
      <c r="E271" s="40"/>
      <c r="F271" s="233" t="s">
        <v>369</v>
      </c>
      <c r="G271" s="40"/>
      <c r="H271" s="40"/>
      <c r="I271" s="234"/>
      <c r="J271" s="40"/>
      <c r="K271" s="40"/>
      <c r="L271" s="44"/>
      <c r="M271" s="235"/>
      <c r="N271" s="236"/>
      <c r="O271" s="91"/>
      <c r="P271" s="91"/>
      <c r="Q271" s="91"/>
      <c r="R271" s="91"/>
      <c r="S271" s="91"/>
      <c r="T271" s="92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144</v>
      </c>
      <c r="AU271" s="17" t="s">
        <v>83</v>
      </c>
    </row>
    <row r="272" s="2" customFormat="1">
      <c r="A272" s="38"/>
      <c r="B272" s="39"/>
      <c r="C272" s="40"/>
      <c r="D272" s="237" t="s">
        <v>146</v>
      </c>
      <c r="E272" s="40"/>
      <c r="F272" s="238" t="s">
        <v>370</v>
      </c>
      <c r="G272" s="40"/>
      <c r="H272" s="40"/>
      <c r="I272" s="234"/>
      <c r="J272" s="40"/>
      <c r="K272" s="40"/>
      <c r="L272" s="44"/>
      <c r="M272" s="235"/>
      <c r="N272" s="236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146</v>
      </c>
      <c r="AU272" s="17" t="s">
        <v>83</v>
      </c>
    </row>
    <row r="273" s="13" customFormat="1">
      <c r="A273" s="13"/>
      <c r="B273" s="239"/>
      <c r="C273" s="240"/>
      <c r="D273" s="232" t="s">
        <v>148</v>
      </c>
      <c r="E273" s="241" t="s">
        <v>99</v>
      </c>
      <c r="F273" s="242" t="s">
        <v>100</v>
      </c>
      <c r="G273" s="240"/>
      <c r="H273" s="243">
        <v>50.600000000000001</v>
      </c>
      <c r="I273" s="244"/>
      <c r="J273" s="240"/>
      <c r="K273" s="240"/>
      <c r="L273" s="245"/>
      <c r="M273" s="246"/>
      <c r="N273" s="247"/>
      <c r="O273" s="247"/>
      <c r="P273" s="247"/>
      <c r="Q273" s="247"/>
      <c r="R273" s="247"/>
      <c r="S273" s="247"/>
      <c r="T273" s="24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9" t="s">
        <v>148</v>
      </c>
      <c r="AU273" s="249" t="s">
        <v>83</v>
      </c>
      <c r="AV273" s="13" t="s">
        <v>83</v>
      </c>
      <c r="AW273" s="13" t="s">
        <v>30</v>
      </c>
      <c r="AX273" s="13" t="s">
        <v>81</v>
      </c>
      <c r="AY273" s="249" t="s">
        <v>135</v>
      </c>
    </row>
    <row r="274" s="2" customFormat="1" ht="16.5" customHeight="1">
      <c r="A274" s="38"/>
      <c r="B274" s="39"/>
      <c r="C274" s="271" t="s">
        <v>371</v>
      </c>
      <c r="D274" s="271" t="s">
        <v>360</v>
      </c>
      <c r="E274" s="272" t="s">
        <v>372</v>
      </c>
      <c r="F274" s="273" t="s">
        <v>373</v>
      </c>
      <c r="G274" s="274" t="s">
        <v>341</v>
      </c>
      <c r="H274" s="275">
        <v>101.2</v>
      </c>
      <c r="I274" s="276"/>
      <c r="J274" s="277">
        <f>ROUND(I274*H274,2)</f>
        <v>0</v>
      </c>
      <c r="K274" s="273" t="s">
        <v>141</v>
      </c>
      <c r="L274" s="278"/>
      <c r="M274" s="279" t="s">
        <v>1</v>
      </c>
      <c r="N274" s="280" t="s">
        <v>38</v>
      </c>
      <c r="O274" s="91"/>
      <c r="P274" s="228">
        <f>O274*H274</f>
        <v>0</v>
      </c>
      <c r="Q274" s="228">
        <v>1</v>
      </c>
      <c r="R274" s="228">
        <f>Q274*H274</f>
        <v>101.2</v>
      </c>
      <c r="S274" s="228">
        <v>0</v>
      </c>
      <c r="T274" s="229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0" t="s">
        <v>199</v>
      </c>
      <c r="AT274" s="230" t="s">
        <v>360</v>
      </c>
      <c r="AU274" s="230" t="s">
        <v>83</v>
      </c>
      <c r="AY274" s="17" t="s">
        <v>135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7" t="s">
        <v>81</v>
      </c>
      <c r="BK274" s="231">
        <f>ROUND(I274*H274,2)</f>
        <v>0</v>
      </c>
      <c r="BL274" s="17" t="s">
        <v>142</v>
      </c>
      <c r="BM274" s="230" t="s">
        <v>374</v>
      </c>
    </row>
    <row r="275" s="2" customFormat="1">
      <c r="A275" s="38"/>
      <c r="B275" s="39"/>
      <c r="C275" s="40"/>
      <c r="D275" s="232" t="s">
        <v>144</v>
      </c>
      <c r="E275" s="40"/>
      <c r="F275" s="233" t="s">
        <v>373</v>
      </c>
      <c r="G275" s="40"/>
      <c r="H275" s="40"/>
      <c r="I275" s="234"/>
      <c r="J275" s="40"/>
      <c r="K275" s="40"/>
      <c r="L275" s="44"/>
      <c r="M275" s="235"/>
      <c r="N275" s="236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144</v>
      </c>
      <c r="AU275" s="17" t="s">
        <v>83</v>
      </c>
    </row>
    <row r="276" s="13" customFormat="1">
      <c r="A276" s="13"/>
      <c r="B276" s="239"/>
      <c r="C276" s="240"/>
      <c r="D276" s="232" t="s">
        <v>148</v>
      </c>
      <c r="E276" s="241" t="s">
        <v>1</v>
      </c>
      <c r="F276" s="242" t="s">
        <v>99</v>
      </c>
      <c r="G276" s="240"/>
      <c r="H276" s="243">
        <v>50.600000000000001</v>
      </c>
      <c r="I276" s="244"/>
      <c r="J276" s="240"/>
      <c r="K276" s="240"/>
      <c r="L276" s="245"/>
      <c r="M276" s="246"/>
      <c r="N276" s="247"/>
      <c r="O276" s="247"/>
      <c r="P276" s="247"/>
      <c r="Q276" s="247"/>
      <c r="R276" s="247"/>
      <c r="S276" s="247"/>
      <c r="T276" s="24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9" t="s">
        <v>148</v>
      </c>
      <c r="AU276" s="249" t="s">
        <v>83</v>
      </c>
      <c r="AV276" s="13" t="s">
        <v>83</v>
      </c>
      <c r="AW276" s="13" t="s">
        <v>30</v>
      </c>
      <c r="AX276" s="13" t="s">
        <v>81</v>
      </c>
      <c r="AY276" s="249" t="s">
        <v>135</v>
      </c>
    </row>
    <row r="277" s="13" customFormat="1">
      <c r="A277" s="13"/>
      <c r="B277" s="239"/>
      <c r="C277" s="240"/>
      <c r="D277" s="232" t="s">
        <v>148</v>
      </c>
      <c r="E277" s="240"/>
      <c r="F277" s="242" t="s">
        <v>375</v>
      </c>
      <c r="G277" s="240"/>
      <c r="H277" s="243">
        <v>101.2</v>
      </c>
      <c r="I277" s="244"/>
      <c r="J277" s="240"/>
      <c r="K277" s="240"/>
      <c r="L277" s="245"/>
      <c r="M277" s="246"/>
      <c r="N277" s="247"/>
      <c r="O277" s="247"/>
      <c r="P277" s="247"/>
      <c r="Q277" s="247"/>
      <c r="R277" s="247"/>
      <c r="S277" s="247"/>
      <c r="T277" s="24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9" t="s">
        <v>148</v>
      </c>
      <c r="AU277" s="249" t="s">
        <v>83</v>
      </c>
      <c r="AV277" s="13" t="s">
        <v>83</v>
      </c>
      <c r="AW277" s="13" t="s">
        <v>4</v>
      </c>
      <c r="AX277" s="13" t="s">
        <v>81</v>
      </c>
      <c r="AY277" s="249" t="s">
        <v>135</v>
      </c>
    </row>
    <row r="278" s="2" customFormat="1" ht="66.75" customHeight="1">
      <c r="A278" s="38"/>
      <c r="B278" s="39"/>
      <c r="C278" s="219" t="s">
        <v>376</v>
      </c>
      <c r="D278" s="219" t="s">
        <v>137</v>
      </c>
      <c r="E278" s="220" t="s">
        <v>377</v>
      </c>
      <c r="F278" s="221" t="s">
        <v>378</v>
      </c>
      <c r="G278" s="222" t="s">
        <v>140</v>
      </c>
      <c r="H278" s="223">
        <v>126.5</v>
      </c>
      <c r="I278" s="224"/>
      <c r="J278" s="225">
        <f>ROUND(I278*H278,2)</f>
        <v>0</v>
      </c>
      <c r="K278" s="221" t="s">
        <v>1</v>
      </c>
      <c r="L278" s="44"/>
      <c r="M278" s="226" t="s">
        <v>1</v>
      </c>
      <c r="N278" s="227" t="s">
        <v>38</v>
      </c>
      <c r="O278" s="91"/>
      <c r="P278" s="228">
        <f>O278*H278</f>
        <v>0</v>
      </c>
      <c r="Q278" s="228">
        <v>0</v>
      </c>
      <c r="R278" s="228">
        <f>Q278*H278</f>
        <v>0</v>
      </c>
      <c r="S278" s="228">
        <v>0</v>
      </c>
      <c r="T278" s="229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0" t="s">
        <v>142</v>
      </c>
      <c r="AT278" s="230" t="s">
        <v>137</v>
      </c>
      <c r="AU278" s="230" t="s">
        <v>83</v>
      </c>
      <c r="AY278" s="17" t="s">
        <v>135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7" t="s">
        <v>81</v>
      </c>
      <c r="BK278" s="231">
        <f>ROUND(I278*H278,2)</f>
        <v>0</v>
      </c>
      <c r="BL278" s="17" t="s">
        <v>142</v>
      </c>
      <c r="BM278" s="230" t="s">
        <v>379</v>
      </c>
    </row>
    <row r="279" s="2" customFormat="1">
      <c r="A279" s="38"/>
      <c r="B279" s="39"/>
      <c r="C279" s="40"/>
      <c r="D279" s="232" t="s">
        <v>144</v>
      </c>
      <c r="E279" s="40"/>
      <c r="F279" s="233" t="s">
        <v>378</v>
      </c>
      <c r="G279" s="40"/>
      <c r="H279" s="40"/>
      <c r="I279" s="234"/>
      <c r="J279" s="40"/>
      <c r="K279" s="40"/>
      <c r="L279" s="44"/>
      <c r="M279" s="235"/>
      <c r="N279" s="236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144</v>
      </c>
      <c r="AU279" s="17" t="s">
        <v>83</v>
      </c>
    </row>
    <row r="280" s="13" customFormat="1">
      <c r="A280" s="13"/>
      <c r="B280" s="239"/>
      <c r="C280" s="240"/>
      <c r="D280" s="232" t="s">
        <v>148</v>
      </c>
      <c r="E280" s="241" t="s">
        <v>1</v>
      </c>
      <c r="F280" s="242" t="s">
        <v>380</v>
      </c>
      <c r="G280" s="240"/>
      <c r="H280" s="243">
        <v>126.5</v>
      </c>
      <c r="I280" s="244"/>
      <c r="J280" s="240"/>
      <c r="K280" s="240"/>
      <c r="L280" s="245"/>
      <c r="M280" s="246"/>
      <c r="N280" s="247"/>
      <c r="O280" s="247"/>
      <c r="P280" s="247"/>
      <c r="Q280" s="247"/>
      <c r="R280" s="247"/>
      <c r="S280" s="247"/>
      <c r="T280" s="24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9" t="s">
        <v>148</v>
      </c>
      <c r="AU280" s="249" t="s">
        <v>83</v>
      </c>
      <c r="AV280" s="13" t="s">
        <v>83</v>
      </c>
      <c r="AW280" s="13" t="s">
        <v>30</v>
      </c>
      <c r="AX280" s="13" t="s">
        <v>73</v>
      </c>
      <c r="AY280" s="249" t="s">
        <v>135</v>
      </c>
    </row>
    <row r="281" s="15" customFormat="1">
      <c r="A281" s="15"/>
      <c r="B281" s="260"/>
      <c r="C281" s="261"/>
      <c r="D281" s="232" t="s">
        <v>148</v>
      </c>
      <c r="E281" s="262" t="s">
        <v>1</v>
      </c>
      <c r="F281" s="263" t="s">
        <v>183</v>
      </c>
      <c r="G281" s="261"/>
      <c r="H281" s="264">
        <v>126.5</v>
      </c>
      <c r="I281" s="265"/>
      <c r="J281" s="261"/>
      <c r="K281" s="261"/>
      <c r="L281" s="266"/>
      <c r="M281" s="267"/>
      <c r="N281" s="268"/>
      <c r="O281" s="268"/>
      <c r="P281" s="268"/>
      <c r="Q281" s="268"/>
      <c r="R281" s="268"/>
      <c r="S281" s="268"/>
      <c r="T281" s="269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70" t="s">
        <v>148</v>
      </c>
      <c r="AU281" s="270" t="s">
        <v>83</v>
      </c>
      <c r="AV281" s="15" t="s">
        <v>142</v>
      </c>
      <c r="AW281" s="15" t="s">
        <v>30</v>
      </c>
      <c r="AX281" s="15" t="s">
        <v>81</v>
      </c>
      <c r="AY281" s="270" t="s">
        <v>135</v>
      </c>
    </row>
    <row r="282" s="2" customFormat="1" ht="24.15" customHeight="1">
      <c r="A282" s="38"/>
      <c r="B282" s="39"/>
      <c r="C282" s="219" t="s">
        <v>381</v>
      </c>
      <c r="D282" s="219" t="s">
        <v>137</v>
      </c>
      <c r="E282" s="220" t="s">
        <v>382</v>
      </c>
      <c r="F282" s="221" t="s">
        <v>383</v>
      </c>
      <c r="G282" s="222" t="s">
        <v>140</v>
      </c>
      <c r="H282" s="223">
        <v>138</v>
      </c>
      <c r="I282" s="224"/>
      <c r="J282" s="225">
        <f>ROUND(I282*H282,2)</f>
        <v>0</v>
      </c>
      <c r="K282" s="221" t="s">
        <v>141</v>
      </c>
      <c r="L282" s="44"/>
      <c r="M282" s="226" t="s">
        <v>1</v>
      </c>
      <c r="N282" s="227" t="s">
        <v>38</v>
      </c>
      <c r="O282" s="91"/>
      <c r="P282" s="228">
        <f>O282*H282</f>
        <v>0</v>
      </c>
      <c r="Q282" s="228">
        <v>0</v>
      </c>
      <c r="R282" s="228">
        <f>Q282*H282</f>
        <v>0</v>
      </c>
      <c r="S282" s="228">
        <v>0</v>
      </c>
      <c r="T282" s="229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0" t="s">
        <v>142</v>
      </c>
      <c r="AT282" s="230" t="s">
        <v>137</v>
      </c>
      <c r="AU282" s="230" t="s">
        <v>83</v>
      </c>
      <c r="AY282" s="17" t="s">
        <v>135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7" t="s">
        <v>81</v>
      </c>
      <c r="BK282" s="231">
        <f>ROUND(I282*H282,2)</f>
        <v>0</v>
      </c>
      <c r="BL282" s="17" t="s">
        <v>142</v>
      </c>
      <c r="BM282" s="230" t="s">
        <v>384</v>
      </c>
    </row>
    <row r="283" s="2" customFormat="1">
      <c r="A283" s="38"/>
      <c r="B283" s="39"/>
      <c r="C283" s="40"/>
      <c r="D283" s="232" t="s">
        <v>144</v>
      </c>
      <c r="E283" s="40"/>
      <c r="F283" s="233" t="s">
        <v>385</v>
      </c>
      <c r="G283" s="40"/>
      <c r="H283" s="40"/>
      <c r="I283" s="234"/>
      <c r="J283" s="40"/>
      <c r="K283" s="40"/>
      <c r="L283" s="44"/>
      <c r="M283" s="235"/>
      <c r="N283" s="236"/>
      <c r="O283" s="91"/>
      <c r="P283" s="91"/>
      <c r="Q283" s="91"/>
      <c r="R283" s="91"/>
      <c r="S283" s="91"/>
      <c r="T283" s="92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144</v>
      </c>
      <c r="AU283" s="17" t="s">
        <v>83</v>
      </c>
    </row>
    <row r="284" s="2" customFormat="1">
      <c r="A284" s="38"/>
      <c r="B284" s="39"/>
      <c r="C284" s="40"/>
      <c r="D284" s="237" t="s">
        <v>146</v>
      </c>
      <c r="E284" s="40"/>
      <c r="F284" s="238" t="s">
        <v>386</v>
      </c>
      <c r="G284" s="40"/>
      <c r="H284" s="40"/>
      <c r="I284" s="234"/>
      <c r="J284" s="40"/>
      <c r="K284" s="40"/>
      <c r="L284" s="44"/>
      <c r="M284" s="235"/>
      <c r="N284" s="236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146</v>
      </c>
      <c r="AU284" s="17" t="s">
        <v>83</v>
      </c>
    </row>
    <row r="285" s="13" customFormat="1">
      <c r="A285" s="13"/>
      <c r="B285" s="239"/>
      <c r="C285" s="240"/>
      <c r="D285" s="232" t="s">
        <v>148</v>
      </c>
      <c r="E285" s="241" t="s">
        <v>1</v>
      </c>
      <c r="F285" s="242" t="s">
        <v>387</v>
      </c>
      <c r="G285" s="240"/>
      <c r="H285" s="243">
        <v>138</v>
      </c>
      <c r="I285" s="244"/>
      <c r="J285" s="240"/>
      <c r="K285" s="240"/>
      <c r="L285" s="245"/>
      <c r="M285" s="246"/>
      <c r="N285" s="247"/>
      <c r="O285" s="247"/>
      <c r="P285" s="247"/>
      <c r="Q285" s="247"/>
      <c r="R285" s="247"/>
      <c r="S285" s="247"/>
      <c r="T285" s="248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9" t="s">
        <v>148</v>
      </c>
      <c r="AU285" s="249" t="s">
        <v>83</v>
      </c>
      <c r="AV285" s="13" t="s">
        <v>83</v>
      </c>
      <c r="AW285" s="13" t="s">
        <v>30</v>
      </c>
      <c r="AX285" s="13" t="s">
        <v>81</v>
      </c>
      <c r="AY285" s="249" t="s">
        <v>135</v>
      </c>
    </row>
    <row r="286" s="2" customFormat="1" ht="16.5" customHeight="1">
      <c r="A286" s="38"/>
      <c r="B286" s="39"/>
      <c r="C286" s="219" t="s">
        <v>388</v>
      </c>
      <c r="D286" s="219" t="s">
        <v>137</v>
      </c>
      <c r="E286" s="220" t="s">
        <v>389</v>
      </c>
      <c r="F286" s="221" t="s">
        <v>390</v>
      </c>
      <c r="G286" s="222" t="s">
        <v>209</v>
      </c>
      <c r="H286" s="223">
        <v>139.93000000000001</v>
      </c>
      <c r="I286" s="224"/>
      <c r="J286" s="225">
        <f>ROUND(I286*H286,2)</f>
        <v>0</v>
      </c>
      <c r="K286" s="221" t="s">
        <v>1</v>
      </c>
      <c r="L286" s="44"/>
      <c r="M286" s="226" t="s">
        <v>1</v>
      </c>
      <c r="N286" s="227" t="s">
        <v>38</v>
      </c>
      <c r="O286" s="91"/>
      <c r="P286" s="228">
        <f>O286*H286</f>
        <v>0</v>
      </c>
      <c r="Q286" s="228">
        <v>0</v>
      </c>
      <c r="R286" s="228">
        <f>Q286*H286</f>
        <v>0</v>
      </c>
      <c r="S286" s="228">
        <v>0</v>
      </c>
      <c r="T286" s="229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0" t="s">
        <v>142</v>
      </c>
      <c r="AT286" s="230" t="s">
        <v>137</v>
      </c>
      <c r="AU286" s="230" t="s">
        <v>83</v>
      </c>
      <c r="AY286" s="17" t="s">
        <v>135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7" t="s">
        <v>81</v>
      </c>
      <c r="BK286" s="231">
        <f>ROUND(I286*H286,2)</f>
        <v>0</v>
      </c>
      <c r="BL286" s="17" t="s">
        <v>142</v>
      </c>
      <c r="BM286" s="230" t="s">
        <v>391</v>
      </c>
    </row>
    <row r="287" s="2" customFormat="1">
      <c r="A287" s="38"/>
      <c r="B287" s="39"/>
      <c r="C287" s="40"/>
      <c r="D287" s="232" t="s">
        <v>144</v>
      </c>
      <c r="E287" s="40"/>
      <c r="F287" s="233" t="s">
        <v>390</v>
      </c>
      <c r="G287" s="40"/>
      <c r="H287" s="40"/>
      <c r="I287" s="234"/>
      <c r="J287" s="40"/>
      <c r="K287" s="40"/>
      <c r="L287" s="44"/>
      <c r="M287" s="235"/>
      <c r="N287" s="236"/>
      <c r="O287" s="91"/>
      <c r="P287" s="91"/>
      <c r="Q287" s="91"/>
      <c r="R287" s="91"/>
      <c r="S287" s="91"/>
      <c r="T287" s="92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144</v>
      </c>
      <c r="AU287" s="17" t="s">
        <v>83</v>
      </c>
    </row>
    <row r="288" s="13" customFormat="1">
      <c r="A288" s="13"/>
      <c r="B288" s="239"/>
      <c r="C288" s="240"/>
      <c r="D288" s="232" t="s">
        <v>148</v>
      </c>
      <c r="E288" s="241" t="s">
        <v>1</v>
      </c>
      <c r="F288" s="242" t="s">
        <v>95</v>
      </c>
      <c r="G288" s="240"/>
      <c r="H288" s="243">
        <v>139.93000000000001</v>
      </c>
      <c r="I288" s="244"/>
      <c r="J288" s="240"/>
      <c r="K288" s="240"/>
      <c r="L288" s="245"/>
      <c r="M288" s="246"/>
      <c r="N288" s="247"/>
      <c r="O288" s="247"/>
      <c r="P288" s="247"/>
      <c r="Q288" s="247"/>
      <c r="R288" s="247"/>
      <c r="S288" s="247"/>
      <c r="T288" s="248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9" t="s">
        <v>148</v>
      </c>
      <c r="AU288" s="249" t="s">
        <v>83</v>
      </c>
      <c r="AV288" s="13" t="s">
        <v>83</v>
      </c>
      <c r="AW288" s="13" t="s">
        <v>30</v>
      </c>
      <c r="AX288" s="13" t="s">
        <v>81</v>
      </c>
      <c r="AY288" s="249" t="s">
        <v>135</v>
      </c>
    </row>
    <row r="289" s="2" customFormat="1" ht="33" customHeight="1">
      <c r="A289" s="38"/>
      <c r="B289" s="39"/>
      <c r="C289" s="219" t="s">
        <v>392</v>
      </c>
      <c r="D289" s="219" t="s">
        <v>137</v>
      </c>
      <c r="E289" s="220" t="s">
        <v>393</v>
      </c>
      <c r="F289" s="221" t="s">
        <v>394</v>
      </c>
      <c r="G289" s="222" t="s">
        <v>178</v>
      </c>
      <c r="H289" s="223">
        <v>50.600000000000001</v>
      </c>
      <c r="I289" s="224"/>
      <c r="J289" s="225">
        <f>ROUND(I289*H289,2)</f>
        <v>0</v>
      </c>
      <c r="K289" s="221" t="s">
        <v>1</v>
      </c>
      <c r="L289" s="44"/>
      <c r="M289" s="226" t="s">
        <v>1</v>
      </c>
      <c r="N289" s="227" t="s">
        <v>38</v>
      </c>
      <c r="O289" s="91"/>
      <c r="P289" s="228">
        <f>O289*H289</f>
        <v>0</v>
      </c>
      <c r="Q289" s="228">
        <v>0.079200000000000007</v>
      </c>
      <c r="R289" s="228">
        <f>Q289*H289</f>
        <v>4.0075200000000004</v>
      </c>
      <c r="S289" s="228">
        <v>0</v>
      </c>
      <c r="T289" s="229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0" t="s">
        <v>142</v>
      </c>
      <c r="AT289" s="230" t="s">
        <v>137</v>
      </c>
      <c r="AU289" s="230" t="s">
        <v>83</v>
      </c>
      <c r="AY289" s="17" t="s">
        <v>135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7" t="s">
        <v>81</v>
      </c>
      <c r="BK289" s="231">
        <f>ROUND(I289*H289,2)</f>
        <v>0</v>
      </c>
      <c r="BL289" s="17" t="s">
        <v>142</v>
      </c>
      <c r="BM289" s="230" t="s">
        <v>395</v>
      </c>
    </row>
    <row r="290" s="2" customFormat="1">
      <c r="A290" s="38"/>
      <c r="B290" s="39"/>
      <c r="C290" s="40"/>
      <c r="D290" s="232" t="s">
        <v>144</v>
      </c>
      <c r="E290" s="40"/>
      <c r="F290" s="233" t="s">
        <v>396</v>
      </c>
      <c r="G290" s="40"/>
      <c r="H290" s="40"/>
      <c r="I290" s="234"/>
      <c r="J290" s="40"/>
      <c r="K290" s="40"/>
      <c r="L290" s="44"/>
      <c r="M290" s="235"/>
      <c r="N290" s="236"/>
      <c r="O290" s="91"/>
      <c r="P290" s="91"/>
      <c r="Q290" s="91"/>
      <c r="R290" s="91"/>
      <c r="S290" s="91"/>
      <c r="T290" s="92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144</v>
      </c>
      <c r="AU290" s="17" t="s">
        <v>83</v>
      </c>
    </row>
    <row r="291" s="13" customFormat="1">
      <c r="A291" s="13"/>
      <c r="B291" s="239"/>
      <c r="C291" s="240"/>
      <c r="D291" s="232" t="s">
        <v>148</v>
      </c>
      <c r="E291" s="241" t="s">
        <v>1</v>
      </c>
      <c r="F291" s="242" t="s">
        <v>397</v>
      </c>
      <c r="G291" s="240"/>
      <c r="H291" s="243">
        <v>50.600000000000001</v>
      </c>
      <c r="I291" s="244"/>
      <c r="J291" s="240"/>
      <c r="K291" s="240"/>
      <c r="L291" s="245"/>
      <c r="M291" s="246"/>
      <c r="N291" s="247"/>
      <c r="O291" s="247"/>
      <c r="P291" s="247"/>
      <c r="Q291" s="247"/>
      <c r="R291" s="247"/>
      <c r="S291" s="247"/>
      <c r="T291" s="24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9" t="s">
        <v>148</v>
      </c>
      <c r="AU291" s="249" t="s">
        <v>83</v>
      </c>
      <c r="AV291" s="13" t="s">
        <v>83</v>
      </c>
      <c r="AW291" s="13" t="s">
        <v>30</v>
      </c>
      <c r="AX291" s="13" t="s">
        <v>73</v>
      </c>
      <c r="AY291" s="249" t="s">
        <v>135</v>
      </c>
    </row>
    <row r="292" s="15" customFormat="1">
      <c r="A292" s="15"/>
      <c r="B292" s="260"/>
      <c r="C292" s="261"/>
      <c r="D292" s="232" t="s">
        <v>148</v>
      </c>
      <c r="E292" s="262" t="s">
        <v>1</v>
      </c>
      <c r="F292" s="263" t="s">
        <v>183</v>
      </c>
      <c r="G292" s="261"/>
      <c r="H292" s="264">
        <v>50.600000000000001</v>
      </c>
      <c r="I292" s="265"/>
      <c r="J292" s="261"/>
      <c r="K292" s="261"/>
      <c r="L292" s="266"/>
      <c r="M292" s="267"/>
      <c r="N292" s="268"/>
      <c r="O292" s="268"/>
      <c r="P292" s="268"/>
      <c r="Q292" s="268"/>
      <c r="R292" s="268"/>
      <c r="S292" s="268"/>
      <c r="T292" s="269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70" t="s">
        <v>148</v>
      </c>
      <c r="AU292" s="270" t="s">
        <v>83</v>
      </c>
      <c r="AV292" s="15" t="s">
        <v>142</v>
      </c>
      <c r="AW292" s="15" t="s">
        <v>30</v>
      </c>
      <c r="AX292" s="15" t="s">
        <v>81</v>
      </c>
      <c r="AY292" s="270" t="s">
        <v>135</v>
      </c>
    </row>
    <row r="293" s="2" customFormat="1" ht="21.75" customHeight="1">
      <c r="A293" s="38"/>
      <c r="B293" s="39"/>
      <c r="C293" s="219" t="s">
        <v>398</v>
      </c>
      <c r="D293" s="219" t="s">
        <v>137</v>
      </c>
      <c r="E293" s="220" t="s">
        <v>399</v>
      </c>
      <c r="F293" s="221" t="s">
        <v>400</v>
      </c>
      <c r="G293" s="222" t="s">
        <v>178</v>
      </c>
      <c r="H293" s="223">
        <v>50.600000000000001</v>
      </c>
      <c r="I293" s="224"/>
      <c r="J293" s="225">
        <f>ROUND(I293*H293,2)</f>
        <v>0</v>
      </c>
      <c r="K293" s="221" t="s">
        <v>141</v>
      </c>
      <c r="L293" s="44"/>
      <c r="M293" s="226" t="s">
        <v>1</v>
      </c>
      <c r="N293" s="227" t="s">
        <v>38</v>
      </c>
      <c r="O293" s="91"/>
      <c r="P293" s="228">
        <f>O293*H293</f>
        <v>0</v>
      </c>
      <c r="Q293" s="228">
        <v>6.9999999999999994E-05</v>
      </c>
      <c r="R293" s="228">
        <f>Q293*H293</f>
        <v>0.0035419999999999996</v>
      </c>
      <c r="S293" s="228">
        <v>0</v>
      </c>
      <c r="T293" s="229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0" t="s">
        <v>142</v>
      </c>
      <c r="AT293" s="230" t="s">
        <v>137</v>
      </c>
      <c r="AU293" s="230" t="s">
        <v>83</v>
      </c>
      <c r="AY293" s="17" t="s">
        <v>135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7" t="s">
        <v>81</v>
      </c>
      <c r="BK293" s="231">
        <f>ROUND(I293*H293,2)</f>
        <v>0</v>
      </c>
      <c r="BL293" s="17" t="s">
        <v>142</v>
      </c>
      <c r="BM293" s="230" t="s">
        <v>401</v>
      </c>
    </row>
    <row r="294" s="2" customFormat="1">
      <c r="A294" s="38"/>
      <c r="B294" s="39"/>
      <c r="C294" s="40"/>
      <c r="D294" s="232" t="s">
        <v>144</v>
      </c>
      <c r="E294" s="40"/>
      <c r="F294" s="233" t="s">
        <v>402</v>
      </c>
      <c r="G294" s="40"/>
      <c r="H294" s="40"/>
      <c r="I294" s="234"/>
      <c r="J294" s="40"/>
      <c r="K294" s="40"/>
      <c r="L294" s="44"/>
      <c r="M294" s="235"/>
      <c r="N294" s="236"/>
      <c r="O294" s="91"/>
      <c r="P294" s="91"/>
      <c r="Q294" s="91"/>
      <c r="R294" s="91"/>
      <c r="S294" s="91"/>
      <c r="T294" s="92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144</v>
      </c>
      <c r="AU294" s="17" t="s">
        <v>83</v>
      </c>
    </row>
    <row r="295" s="2" customFormat="1">
      <c r="A295" s="38"/>
      <c r="B295" s="39"/>
      <c r="C295" s="40"/>
      <c r="D295" s="237" t="s">
        <v>146</v>
      </c>
      <c r="E295" s="40"/>
      <c r="F295" s="238" t="s">
        <v>403</v>
      </c>
      <c r="G295" s="40"/>
      <c r="H295" s="40"/>
      <c r="I295" s="234"/>
      <c r="J295" s="40"/>
      <c r="K295" s="40"/>
      <c r="L295" s="44"/>
      <c r="M295" s="235"/>
      <c r="N295" s="236"/>
      <c r="O295" s="91"/>
      <c r="P295" s="91"/>
      <c r="Q295" s="91"/>
      <c r="R295" s="91"/>
      <c r="S295" s="91"/>
      <c r="T295" s="92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146</v>
      </c>
      <c r="AU295" s="17" t="s">
        <v>83</v>
      </c>
    </row>
    <row r="296" s="13" customFormat="1">
      <c r="A296" s="13"/>
      <c r="B296" s="239"/>
      <c r="C296" s="240"/>
      <c r="D296" s="232" t="s">
        <v>148</v>
      </c>
      <c r="E296" s="241" t="s">
        <v>1</v>
      </c>
      <c r="F296" s="242" t="s">
        <v>397</v>
      </c>
      <c r="G296" s="240"/>
      <c r="H296" s="243">
        <v>50.600000000000001</v>
      </c>
      <c r="I296" s="244"/>
      <c r="J296" s="240"/>
      <c r="K296" s="240"/>
      <c r="L296" s="245"/>
      <c r="M296" s="246"/>
      <c r="N296" s="247"/>
      <c r="O296" s="247"/>
      <c r="P296" s="247"/>
      <c r="Q296" s="247"/>
      <c r="R296" s="247"/>
      <c r="S296" s="247"/>
      <c r="T296" s="248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9" t="s">
        <v>148</v>
      </c>
      <c r="AU296" s="249" t="s">
        <v>83</v>
      </c>
      <c r="AV296" s="13" t="s">
        <v>83</v>
      </c>
      <c r="AW296" s="13" t="s">
        <v>30</v>
      </c>
      <c r="AX296" s="13" t="s">
        <v>73</v>
      </c>
      <c r="AY296" s="249" t="s">
        <v>135</v>
      </c>
    </row>
    <row r="297" s="15" customFormat="1">
      <c r="A297" s="15"/>
      <c r="B297" s="260"/>
      <c r="C297" s="261"/>
      <c r="D297" s="232" t="s">
        <v>148</v>
      </c>
      <c r="E297" s="262" t="s">
        <v>1</v>
      </c>
      <c r="F297" s="263" t="s">
        <v>183</v>
      </c>
      <c r="G297" s="261"/>
      <c r="H297" s="264">
        <v>50.600000000000001</v>
      </c>
      <c r="I297" s="265"/>
      <c r="J297" s="261"/>
      <c r="K297" s="261"/>
      <c r="L297" s="266"/>
      <c r="M297" s="267"/>
      <c r="N297" s="268"/>
      <c r="O297" s="268"/>
      <c r="P297" s="268"/>
      <c r="Q297" s="268"/>
      <c r="R297" s="268"/>
      <c r="S297" s="268"/>
      <c r="T297" s="269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70" t="s">
        <v>148</v>
      </c>
      <c r="AU297" s="270" t="s">
        <v>83</v>
      </c>
      <c r="AV297" s="15" t="s">
        <v>142</v>
      </c>
      <c r="AW297" s="15" t="s">
        <v>30</v>
      </c>
      <c r="AX297" s="15" t="s">
        <v>81</v>
      </c>
      <c r="AY297" s="270" t="s">
        <v>135</v>
      </c>
    </row>
    <row r="298" s="12" customFormat="1" ht="22.8" customHeight="1">
      <c r="A298" s="12"/>
      <c r="B298" s="203"/>
      <c r="C298" s="204"/>
      <c r="D298" s="205" t="s">
        <v>72</v>
      </c>
      <c r="E298" s="217" t="s">
        <v>156</v>
      </c>
      <c r="F298" s="217" t="s">
        <v>404</v>
      </c>
      <c r="G298" s="204"/>
      <c r="H298" s="204"/>
      <c r="I298" s="207"/>
      <c r="J298" s="218">
        <f>BK298</f>
        <v>0</v>
      </c>
      <c r="K298" s="204"/>
      <c r="L298" s="209"/>
      <c r="M298" s="210"/>
      <c r="N298" s="211"/>
      <c r="O298" s="211"/>
      <c r="P298" s="212">
        <f>SUM(P299:P308)</f>
        <v>0</v>
      </c>
      <c r="Q298" s="211"/>
      <c r="R298" s="212">
        <f>SUM(R299:R308)</f>
        <v>0</v>
      </c>
      <c r="S298" s="211"/>
      <c r="T298" s="213">
        <f>SUM(T299:T308)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14" t="s">
        <v>81</v>
      </c>
      <c r="AT298" s="215" t="s">
        <v>72</v>
      </c>
      <c r="AU298" s="215" t="s">
        <v>81</v>
      </c>
      <c r="AY298" s="214" t="s">
        <v>135</v>
      </c>
      <c r="BK298" s="216">
        <f>SUM(BK299:BK308)</f>
        <v>0</v>
      </c>
    </row>
    <row r="299" s="2" customFormat="1" ht="37.8" customHeight="1">
      <c r="A299" s="38"/>
      <c r="B299" s="39"/>
      <c r="C299" s="219" t="s">
        <v>405</v>
      </c>
      <c r="D299" s="219" t="s">
        <v>137</v>
      </c>
      <c r="E299" s="220" t="s">
        <v>406</v>
      </c>
      <c r="F299" s="221" t="s">
        <v>407</v>
      </c>
      <c r="G299" s="222" t="s">
        <v>408</v>
      </c>
      <c r="H299" s="223">
        <v>1</v>
      </c>
      <c r="I299" s="224"/>
      <c r="J299" s="225">
        <f>ROUND(I299*H299,2)</f>
        <v>0</v>
      </c>
      <c r="K299" s="221" t="s">
        <v>1</v>
      </c>
      <c r="L299" s="44"/>
      <c r="M299" s="226" t="s">
        <v>1</v>
      </c>
      <c r="N299" s="227" t="s">
        <v>38</v>
      </c>
      <c r="O299" s="91"/>
      <c r="P299" s="228">
        <f>O299*H299</f>
        <v>0</v>
      </c>
      <c r="Q299" s="228">
        <v>0</v>
      </c>
      <c r="R299" s="228">
        <f>Q299*H299</f>
        <v>0</v>
      </c>
      <c r="S299" s="228">
        <v>0</v>
      </c>
      <c r="T299" s="229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30" t="s">
        <v>142</v>
      </c>
      <c r="AT299" s="230" t="s">
        <v>137</v>
      </c>
      <c r="AU299" s="230" t="s">
        <v>83</v>
      </c>
      <c r="AY299" s="17" t="s">
        <v>135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7" t="s">
        <v>81</v>
      </c>
      <c r="BK299" s="231">
        <f>ROUND(I299*H299,2)</f>
        <v>0</v>
      </c>
      <c r="BL299" s="17" t="s">
        <v>142</v>
      </c>
      <c r="BM299" s="230" t="s">
        <v>409</v>
      </c>
    </row>
    <row r="300" s="2" customFormat="1">
      <c r="A300" s="38"/>
      <c r="B300" s="39"/>
      <c r="C300" s="40"/>
      <c r="D300" s="232" t="s">
        <v>144</v>
      </c>
      <c r="E300" s="40"/>
      <c r="F300" s="233" t="s">
        <v>407</v>
      </c>
      <c r="G300" s="40"/>
      <c r="H300" s="40"/>
      <c r="I300" s="234"/>
      <c r="J300" s="40"/>
      <c r="K300" s="40"/>
      <c r="L300" s="44"/>
      <c r="M300" s="235"/>
      <c r="N300" s="236"/>
      <c r="O300" s="91"/>
      <c r="P300" s="91"/>
      <c r="Q300" s="91"/>
      <c r="R300" s="91"/>
      <c r="S300" s="91"/>
      <c r="T300" s="92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144</v>
      </c>
      <c r="AU300" s="17" t="s">
        <v>83</v>
      </c>
    </row>
    <row r="301" s="13" customFormat="1">
      <c r="A301" s="13"/>
      <c r="B301" s="239"/>
      <c r="C301" s="240"/>
      <c r="D301" s="232" t="s">
        <v>148</v>
      </c>
      <c r="E301" s="241" t="s">
        <v>1</v>
      </c>
      <c r="F301" s="242" t="s">
        <v>81</v>
      </c>
      <c r="G301" s="240"/>
      <c r="H301" s="243">
        <v>1</v>
      </c>
      <c r="I301" s="244"/>
      <c r="J301" s="240"/>
      <c r="K301" s="240"/>
      <c r="L301" s="245"/>
      <c r="M301" s="246"/>
      <c r="N301" s="247"/>
      <c r="O301" s="247"/>
      <c r="P301" s="247"/>
      <c r="Q301" s="247"/>
      <c r="R301" s="247"/>
      <c r="S301" s="247"/>
      <c r="T301" s="24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9" t="s">
        <v>148</v>
      </c>
      <c r="AU301" s="249" t="s">
        <v>83</v>
      </c>
      <c r="AV301" s="13" t="s">
        <v>83</v>
      </c>
      <c r="AW301" s="13" t="s">
        <v>30</v>
      </c>
      <c r="AX301" s="13" t="s">
        <v>81</v>
      </c>
      <c r="AY301" s="249" t="s">
        <v>135</v>
      </c>
    </row>
    <row r="302" s="2" customFormat="1" ht="44.25" customHeight="1">
      <c r="A302" s="38"/>
      <c r="B302" s="39"/>
      <c r="C302" s="219" t="s">
        <v>410</v>
      </c>
      <c r="D302" s="219" t="s">
        <v>137</v>
      </c>
      <c r="E302" s="220" t="s">
        <v>411</v>
      </c>
      <c r="F302" s="221" t="s">
        <v>412</v>
      </c>
      <c r="G302" s="222" t="s">
        <v>413</v>
      </c>
      <c r="H302" s="223">
        <v>16</v>
      </c>
      <c r="I302" s="224"/>
      <c r="J302" s="225">
        <f>ROUND(I302*H302,2)</f>
        <v>0</v>
      </c>
      <c r="K302" s="221" t="s">
        <v>1</v>
      </c>
      <c r="L302" s="44"/>
      <c r="M302" s="226" t="s">
        <v>1</v>
      </c>
      <c r="N302" s="227" t="s">
        <v>38</v>
      </c>
      <c r="O302" s="91"/>
      <c r="P302" s="228">
        <f>O302*H302</f>
        <v>0</v>
      </c>
      <c r="Q302" s="228">
        <v>0</v>
      </c>
      <c r="R302" s="228">
        <f>Q302*H302</f>
        <v>0</v>
      </c>
      <c r="S302" s="228">
        <v>0</v>
      </c>
      <c r="T302" s="229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30" t="s">
        <v>142</v>
      </c>
      <c r="AT302" s="230" t="s">
        <v>137</v>
      </c>
      <c r="AU302" s="230" t="s">
        <v>83</v>
      </c>
      <c r="AY302" s="17" t="s">
        <v>135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7" t="s">
        <v>81</v>
      </c>
      <c r="BK302" s="231">
        <f>ROUND(I302*H302,2)</f>
        <v>0</v>
      </c>
      <c r="BL302" s="17" t="s">
        <v>142</v>
      </c>
      <c r="BM302" s="230" t="s">
        <v>414</v>
      </c>
    </row>
    <row r="303" s="2" customFormat="1">
      <c r="A303" s="38"/>
      <c r="B303" s="39"/>
      <c r="C303" s="40"/>
      <c r="D303" s="232" t="s">
        <v>144</v>
      </c>
      <c r="E303" s="40"/>
      <c r="F303" s="233" t="s">
        <v>412</v>
      </c>
      <c r="G303" s="40"/>
      <c r="H303" s="40"/>
      <c r="I303" s="234"/>
      <c r="J303" s="40"/>
      <c r="K303" s="40"/>
      <c r="L303" s="44"/>
      <c r="M303" s="235"/>
      <c r="N303" s="236"/>
      <c r="O303" s="91"/>
      <c r="P303" s="91"/>
      <c r="Q303" s="91"/>
      <c r="R303" s="91"/>
      <c r="S303" s="91"/>
      <c r="T303" s="92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144</v>
      </c>
      <c r="AU303" s="17" t="s">
        <v>83</v>
      </c>
    </row>
    <row r="304" s="13" customFormat="1">
      <c r="A304" s="13"/>
      <c r="B304" s="239"/>
      <c r="C304" s="240"/>
      <c r="D304" s="232" t="s">
        <v>148</v>
      </c>
      <c r="E304" s="241" t="s">
        <v>1</v>
      </c>
      <c r="F304" s="242" t="s">
        <v>415</v>
      </c>
      <c r="G304" s="240"/>
      <c r="H304" s="243">
        <v>16</v>
      </c>
      <c r="I304" s="244"/>
      <c r="J304" s="240"/>
      <c r="K304" s="240"/>
      <c r="L304" s="245"/>
      <c r="M304" s="246"/>
      <c r="N304" s="247"/>
      <c r="O304" s="247"/>
      <c r="P304" s="247"/>
      <c r="Q304" s="247"/>
      <c r="R304" s="247"/>
      <c r="S304" s="247"/>
      <c r="T304" s="24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9" t="s">
        <v>148</v>
      </c>
      <c r="AU304" s="249" t="s">
        <v>83</v>
      </c>
      <c r="AV304" s="13" t="s">
        <v>83</v>
      </c>
      <c r="AW304" s="13" t="s">
        <v>30</v>
      </c>
      <c r="AX304" s="13" t="s">
        <v>73</v>
      </c>
      <c r="AY304" s="249" t="s">
        <v>135</v>
      </c>
    </row>
    <row r="305" s="15" customFormat="1">
      <c r="A305" s="15"/>
      <c r="B305" s="260"/>
      <c r="C305" s="261"/>
      <c r="D305" s="232" t="s">
        <v>148</v>
      </c>
      <c r="E305" s="262" t="s">
        <v>1</v>
      </c>
      <c r="F305" s="263" t="s">
        <v>183</v>
      </c>
      <c r="G305" s="261"/>
      <c r="H305" s="264">
        <v>16</v>
      </c>
      <c r="I305" s="265"/>
      <c r="J305" s="261"/>
      <c r="K305" s="261"/>
      <c r="L305" s="266"/>
      <c r="M305" s="267"/>
      <c r="N305" s="268"/>
      <c r="O305" s="268"/>
      <c r="P305" s="268"/>
      <c r="Q305" s="268"/>
      <c r="R305" s="268"/>
      <c r="S305" s="268"/>
      <c r="T305" s="269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70" t="s">
        <v>148</v>
      </c>
      <c r="AU305" s="270" t="s">
        <v>83</v>
      </c>
      <c r="AV305" s="15" t="s">
        <v>142</v>
      </c>
      <c r="AW305" s="15" t="s">
        <v>30</v>
      </c>
      <c r="AX305" s="15" t="s">
        <v>81</v>
      </c>
      <c r="AY305" s="270" t="s">
        <v>135</v>
      </c>
    </row>
    <row r="306" s="2" customFormat="1" ht="44.25" customHeight="1">
      <c r="A306" s="38"/>
      <c r="B306" s="39"/>
      <c r="C306" s="219" t="s">
        <v>416</v>
      </c>
      <c r="D306" s="219" t="s">
        <v>137</v>
      </c>
      <c r="E306" s="220" t="s">
        <v>417</v>
      </c>
      <c r="F306" s="221" t="s">
        <v>418</v>
      </c>
      <c r="G306" s="222" t="s">
        <v>413</v>
      </c>
      <c r="H306" s="223">
        <v>3</v>
      </c>
      <c r="I306" s="224"/>
      <c r="J306" s="225">
        <f>ROUND(I306*H306,2)</f>
        <v>0</v>
      </c>
      <c r="K306" s="221" t="s">
        <v>1</v>
      </c>
      <c r="L306" s="44"/>
      <c r="M306" s="226" t="s">
        <v>1</v>
      </c>
      <c r="N306" s="227" t="s">
        <v>38</v>
      </c>
      <c r="O306" s="91"/>
      <c r="P306" s="228">
        <f>O306*H306</f>
        <v>0</v>
      </c>
      <c r="Q306" s="228">
        <v>0</v>
      </c>
      <c r="R306" s="228">
        <f>Q306*H306</f>
        <v>0</v>
      </c>
      <c r="S306" s="228">
        <v>0</v>
      </c>
      <c r="T306" s="229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30" t="s">
        <v>142</v>
      </c>
      <c r="AT306" s="230" t="s">
        <v>137</v>
      </c>
      <c r="AU306" s="230" t="s">
        <v>83</v>
      </c>
      <c r="AY306" s="17" t="s">
        <v>135</v>
      </c>
      <c r="BE306" s="231">
        <f>IF(N306="základní",J306,0)</f>
        <v>0</v>
      </c>
      <c r="BF306" s="231">
        <f>IF(N306="snížená",J306,0)</f>
        <v>0</v>
      </c>
      <c r="BG306" s="231">
        <f>IF(N306="zákl. přenesená",J306,0)</f>
        <v>0</v>
      </c>
      <c r="BH306" s="231">
        <f>IF(N306="sníž. přenesená",J306,0)</f>
        <v>0</v>
      </c>
      <c r="BI306" s="231">
        <f>IF(N306="nulová",J306,0)</f>
        <v>0</v>
      </c>
      <c r="BJ306" s="17" t="s">
        <v>81</v>
      </c>
      <c r="BK306" s="231">
        <f>ROUND(I306*H306,2)</f>
        <v>0</v>
      </c>
      <c r="BL306" s="17" t="s">
        <v>142</v>
      </c>
      <c r="BM306" s="230" t="s">
        <v>419</v>
      </c>
    </row>
    <row r="307" s="2" customFormat="1">
      <c r="A307" s="38"/>
      <c r="B307" s="39"/>
      <c r="C307" s="40"/>
      <c r="D307" s="232" t="s">
        <v>144</v>
      </c>
      <c r="E307" s="40"/>
      <c r="F307" s="233" t="s">
        <v>418</v>
      </c>
      <c r="G307" s="40"/>
      <c r="H307" s="40"/>
      <c r="I307" s="234"/>
      <c r="J307" s="40"/>
      <c r="K307" s="40"/>
      <c r="L307" s="44"/>
      <c r="M307" s="235"/>
      <c r="N307" s="236"/>
      <c r="O307" s="91"/>
      <c r="P307" s="91"/>
      <c r="Q307" s="91"/>
      <c r="R307" s="91"/>
      <c r="S307" s="91"/>
      <c r="T307" s="92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144</v>
      </c>
      <c r="AU307" s="17" t="s">
        <v>83</v>
      </c>
    </row>
    <row r="308" s="13" customFormat="1">
      <c r="A308" s="13"/>
      <c r="B308" s="239"/>
      <c r="C308" s="240"/>
      <c r="D308" s="232" t="s">
        <v>148</v>
      </c>
      <c r="E308" s="241" t="s">
        <v>1</v>
      </c>
      <c r="F308" s="242" t="s">
        <v>156</v>
      </c>
      <c r="G308" s="240"/>
      <c r="H308" s="243">
        <v>3</v>
      </c>
      <c r="I308" s="244"/>
      <c r="J308" s="240"/>
      <c r="K308" s="240"/>
      <c r="L308" s="245"/>
      <c r="M308" s="246"/>
      <c r="N308" s="247"/>
      <c r="O308" s="247"/>
      <c r="P308" s="247"/>
      <c r="Q308" s="247"/>
      <c r="R308" s="247"/>
      <c r="S308" s="247"/>
      <c r="T308" s="248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9" t="s">
        <v>148</v>
      </c>
      <c r="AU308" s="249" t="s">
        <v>83</v>
      </c>
      <c r="AV308" s="13" t="s">
        <v>83</v>
      </c>
      <c r="AW308" s="13" t="s">
        <v>30</v>
      </c>
      <c r="AX308" s="13" t="s">
        <v>81</v>
      </c>
      <c r="AY308" s="249" t="s">
        <v>135</v>
      </c>
    </row>
    <row r="309" s="12" customFormat="1" ht="22.8" customHeight="1">
      <c r="A309" s="12"/>
      <c r="B309" s="203"/>
      <c r="C309" s="204"/>
      <c r="D309" s="205" t="s">
        <v>72</v>
      </c>
      <c r="E309" s="217" t="s">
        <v>142</v>
      </c>
      <c r="F309" s="217" t="s">
        <v>420</v>
      </c>
      <c r="G309" s="204"/>
      <c r="H309" s="204"/>
      <c r="I309" s="207"/>
      <c r="J309" s="218">
        <f>BK309</f>
        <v>0</v>
      </c>
      <c r="K309" s="204"/>
      <c r="L309" s="209"/>
      <c r="M309" s="210"/>
      <c r="N309" s="211"/>
      <c r="O309" s="211"/>
      <c r="P309" s="212">
        <f>SUM(P310:P313)</f>
        <v>0</v>
      </c>
      <c r="Q309" s="211"/>
      <c r="R309" s="212">
        <f>SUM(R310:R313)</f>
        <v>24.012778999999998</v>
      </c>
      <c r="S309" s="211"/>
      <c r="T309" s="213">
        <f>SUM(T310:T313)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14" t="s">
        <v>81</v>
      </c>
      <c r="AT309" s="215" t="s">
        <v>72</v>
      </c>
      <c r="AU309" s="215" t="s">
        <v>81</v>
      </c>
      <c r="AY309" s="214" t="s">
        <v>135</v>
      </c>
      <c r="BK309" s="216">
        <f>SUM(BK310:BK313)</f>
        <v>0</v>
      </c>
    </row>
    <row r="310" s="2" customFormat="1" ht="16.5" customHeight="1">
      <c r="A310" s="38"/>
      <c r="B310" s="39"/>
      <c r="C310" s="219" t="s">
        <v>421</v>
      </c>
      <c r="D310" s="219" t="s">
        <v>137</v>
      </c>
      <c r="E310" s="220" t="s">
        <v>422</v>
      </c>
      <c r="F310" s="221" t="s">
        <v>423</v>
      </c>
      <c r="G310" s="222" t="s">
        <v>209</v>
      </c>
      <c r="H310" s="223">
        <v>12.699999999999999</v>
      </c>
      <c r="I310" s="224"/>
      <c r="J310" s="225">
        <f>ROUND(I310*H310,2)</f>
        <v>0</v>
      </c>
      <c r="K310" s="221" t="s">
        <v>141</v>
      </c>
      <c r="L310" s="44"/>
      <c r="M310" s="226" t="s">
        <v>1</v>
      </c>
      <c r="N310" s="227" t="s">
        <v>38</v>
      </c>
      <c r="O310" s="91"/>
      <c r="P310" s="228">
        <f>O310*H310</f>
        <v>0</v>
      </c>
      <c r="Q310" s="228">
        <v>1.8907700000000001</v>
      </c>
      <c r="R310" s="228">
        <f>Q310*H310</f>
        <v>24.012778999999998</v>
      </c>
      <c r="S310" s="228">
        <v>0</v>
      </c>
      <c r="T310" s="229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30" t="s">
        <v>142</v>
      </c>
      <c r="AT310" s="230" t="s">
        <v>137</v>
      </c>
      <c r="AU310" s="230" t="s">
        <v>83</v>
      </c>
      <c r="AY310" s="17" t="s">
        <v>135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7" t="s">
        <v>81</v>
      </c>
      <c r="BK310" s="231">
        <f>ROUND(I310*H310,2)</f>
        <v>0</v>
      </c>
      <c r="BL310" s="17" t="s">
        <v>142</v>
      </c>
      <c r="BM310" s="230" t="s">
        <v>424</v>
      </c>
    </row>
    <row r="311" s="2" customFormat="1">
      <c r="A311" s="38"/>
      <c r="B311" s="39"/>
      <c r="C311" s="40"/>
      <c r="D311" s="232" t="s">
        <v>144</v>
      </c>
      <c r="E311" s="40"/>
      <c r="F311" s="233" t="s">
        <v>425</v>
      </c>
      <c r="G311" s="40"/>
      <c r="H311" s="40"/>
      <c r="I311" s="234"/>
      <c r="J311" s="40"/>
      <c r="K311" s="40"/>
      <c r="L311" s="44"/>
      <c r="M311" s="235"/>
      <c r="N311" s="236"/>
      <c r="O311" s="91"/>
      <c r="P311" s="91"/>
      <c r="Q311" s="91"/>
      <c r="R311" s="91"/>
      <c r="S311" s="91"/>
      <c r="T311" s="92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144</v>
      </c>
      <c r="AU311" s="17" t="s">
        <v>83</v>
      </c>
    </row>
    <row r="312" s="2" customFormat="1">
      <c r="A312" s="38"/>
      <c r="B312" s="39"/>
      <c r="C312" s="40"/>
      <c r="D312" s="237" t="s">
        <v>146</v>
      </c>
      <c r="E312" s="40"/>
      <c r="F312" s="238" t="s">
        <v>426</v>
      </c>
      <c r="G312" s="40"/>
      <c r="H312" s="40"/>
      <c r="I312" s="234"/>
      <c r="J312" s="40"/>
      <c r="K312" s="40"/>
      <c r="L312" s="44"/>
      <c r="M312" s="235"/>
      <c r="N312" s="236"/>
      <c r="O312" s="91"/>
      <c r="P312" s="91"/>
      <c r="Q312" s="91"/>
      <c r="R312" s="91"/>
      <c r="S312" s="91"/>
      <c r="T312" s="92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146</v>
      </c>
      <c r="AU312" s="17" t="s">
        <v>83</v>
      </c>
    </row>
    <row r="313" s="13" customFormat="1">
      <c r="A313" s="13"/>
      <c r="B313" s="239"/>
      <c r="C313" s="240"/>
      <c r="D313" s="232" t="s">
        <v>148</v>
      </c>
      <c r="E313" s="241" t="s">
        <v>1</v>
      </c>
      <c r="F313" s="242" t="s">
        <v>427</v>
      </c>
      <c r="G313" s="240"/>
      <c r="H313" s="243">
        <v>12.699999999999999</v>
      </c>
      <c r="I313" s="244"/>
      <c r="J313" s="240"/>
      <c r="K313" s="240"/>
      <c r="L313" s="245"/>
      <c r="M313" s="246"/>
      <c r="N313" s="247"/>
      <c r="O313" s="247"/>
      <c r="P313" s="247"/>
      <c r="Q313" s="247"/>
      <c r="R313" s="247"/>
      <c r="S313" s="247"/>
      <c r="T313" s="248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9" t="s">
        <v>148</v>
      </c>
      <c r="AU313" s="249" t="s">
        <v>83</v>
      </c>
      <c r="AV313" s="13" t="s">
        <v>83</v>
      </c>
      <c r="AW313" s="13" t="s">
        <v>30</v>
      </c>
      <c r="AX313" s="13" t="s">
        <v>81</v>
      </c>
      <c r="AY313" s="249" t="s">
        <v>135</v>
      </c>
    </row>
    <row r="314" s="12" customFormat="1" ht="22.8" customHeight="1">
      <c r="A314" s="12"/>
      <c r="B314" s="203"/>
      <c r="C314" s="204"/>
      <c r="D314" s="205" t="s">
        <v>72</v>
      </c>
      <c r="E314" s="217" t="s">
        <v>175</v>
      </c>
      <c r="F314" s="217" t="s">
        <v>428</v>
      </c>
      <c r="G314" s="204"/>
      <c r="H314" s="204"/>
      <c r="I314" s="207"/>
      <c r="J314" s="218">
        <f>BK314</f>
        <v>0</v>
      </c>
      <c r="K314" s="204"/>
      <c r="L314" s="209"/>
      <c r="M314" s="210"/>
      <c r="N314" s="211"/>
      <c r="O314" s="211"/>
      <c r="P314" s="212">
        <f>SUM(P315:P347)</f>
        <v>0</v>
      </c>
      <c r="Q314" s="211"/>
      <c r="R314" s="212">
        <f>SUM(R315:R347)</f>
        <v>140.36298199999999</v>
      </c>
      <c r="S314" s="211"/>
      <c r="T314" s="213">
        <f>SUM(T315:T347)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14" t="s">
        <v>81</v>
      </c>
      <c r="AT314" s="215" t="s">
        <v>72</v>
      </c>
      <c r="AU314" s="215" t="s">
        <v>81</v>
      </c>
      <c r="AY314" s="214" t="s">
        <v>135</v>
      </c>
      <c r="BK314" s="216">
        <f>SUM(BK315:BK347)</f>
        <v>0</v>
      </c>
    </row>
    <row r="315" s="2" customFormat="1" ht="21.75" customHeight="1">
      <c r="A315" s="38"/>
      <c r="B315" s="39"/>
      <c r="C315" s="219" t="s">
        <v>429</v>
      </c>
      <c r="D315" s="219" t="s">
        <v>137</v>
      </c>
      <c r="E315" s="220" t="s">
        <v>430</v>
      </c>
      <c r="F315" s="221" t="s">
        <v>431</v>
      </c>
      <c r="G315" s="222" t="s">
        <v>140</v>
      </c>
      <c r="H315" s="223">
        <v>126.5</v>
      </c>
      <c r="I315" s="224"/>
      <c r="J315" s="225">
        <f>ROUND(I315*H315,2)</f>
        <v>0</v>
      </c>
      <c r="K315" s="221" t="s">
        <v>141</v>
      </c>
      <c r="L315" s="44"/>
      <c r="M315" s="226" t="s">
        <v>1</v>
      </c>
      <c r="N315" s="227" t="s">
        <v>38</v>
      </c>
      <c r="O315" s="91"/>
      <c r="P315" s="228">
        <f>O315*H315</f>
        <v>0</v>
      </c>
      <c r="Q315" s="228">
        <v>0.34499999999999997</v>
      </c>
      <c r="R315" s="228">
        <f>Q315*H315</f>
        <v>43.642499999999998</v>
      </c>
      <c r="S315" s="228">
        <v>0</v>
      </c>
      <c r="T315" s="229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30" t="s">
        <v>142</v>
      </c>
      <c r="AT315" s="230" t="s">
        <v>137</v>
      </c>
      <c r="AU315" s="230" t="s">
        <v>83</v>
      </c>
      <c r="AY315" s="17" t="s">
        <v>135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7" t="s">
        <v>81</v>
      </c>
      <c r="BK315" s="231">
        <f>ROUND(I315*H315,2)</f>
        <v>0</v>
      </c>
      <c r="BL315" s="17" t="s">
        <v>142</v>
      </c>
      <c r="BM315" s="230" t="s">
        <v>432</v>
      </c>
    </row>
    <row r="316" s="2" customFormat="1">
      <c r="A316" s="38"/>
      <c r="B316" s="39"/>
      <c r="C316" s="40"/>
      <c r="D316" s="232" t="s">
        <v>144</v>
      </c>
      <c r="E316" s="40"/>
      <c r="F316" s="233" t="s">
        <v>433</v>
      </c>
      <c r="G316" s="40"/>
      <c r="H316" s="40"/>
      <c r="I316" s="234"/>
      <c r="J316" s="40"/>
      <c r="K316" s="40"/>
      <c r="L316" s="44"/>
      <c r="M316" s="235"/>
      <c r="N316" s="236"/>
      <c r="O316" s="91"/>
      <c r="P316" s="91"/>
      <c r="Q316" s="91"/>
      <c r="R316" s="91"/>
      <c r="S316" s="91"/>
      <c r="T316" s="92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144</v>
      </c>
      <c r="AU316" s="17" t="s">
        <v>83</v>
      </c>
    </row>
    <row r="317" s="2" customFormat="1">
      <c r="A317" s="38"/>
      <c r="B317" s="39"/>
      <c r="C317" s="40"/>
      <c r="D317" s="237" t="s">
        <v>146</v>
      </c>
      <c r="E317" s="40"/>
      <c r="F317" s="238" t="s">
        <v>434</v>
      </c>
      <c r="G317" s="40"/>
      <c r="H317" s="40"/>
      <c r="I317" s="234"/>
      <c r="J317" s="40"/>
      <c r="K317" s="40"/>
      <c r="L317" s="44"/>
      <c r="M317" s="235"/>
      <c r="N317" s="236"/>
      <c r="O317" s="91"/>
      <c r="P317" s="91"/>
      <c r="Q317" s="91"/>
      <c r="R317" s="91"/>
      <c r="S317" s="91"/>
      <c r="T317" s="92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146</v>
      </c>
      <c r="AU317" s="17" t="s">
        <v>83</v>
      </c>
    </row>
    <row r="318" s="2" customFormat="1" ht="24.15" customHeight="1">
      <c r="A318" s="38"/>
      <c r="B318" s="39"/>
      <c r="C318" s="219" t="s">
        <v>435</v>
      </c>
      <c r="D318" s="219" t="s">
        <v>137</v>
      </c>
      <c r="E318" s="220" t="s">
        <v>436</v>
      </c>
      <c r="F318" s="221" t="s">
        <v>437</v>
      </c>
      <c r="G318" s="222" t="s">
        <v>140</v>
      </c>
      <c r="H318" s="223">
        <v>135.40000000000001</v>
      </c>
      <c r="I318" s="224"/>
      <c r="J318" s="225">
        <f>ROUND(I318*H318,2)</f>
        <v>0</v>
      </c>
      <c r="K318" s="221" t="s">
        <v>141</v>
      </c>
      <c r="L318" s="44"/>
      <c r="M318" s="226" t="s">
        <v>1</v>
      </c>
      <c r="N318" s="227" t="s">
        <v>38</v>
      </c>
      <c r="O318" s="91"/>
      <c r="P318" s="228">
        <f>O318*H318</f>
        <v>0</v>
      </c>
      <c r="Q318" s="228">
        <v>0.46000000000000002</v>
      </c>
      <c r="R318" s="228">
        <f>Q318*H318</f>
        <v>62.284000000000006</v>
      </c>
      <c r="S318" s="228">
        <v>0</v>
      </c>
      <c r="T318" s="229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30" t="s">
        <v>142</v>
      </c>
      <c r="AT318" s="230" t="s">
        <v>137</v>
      </c>
      <c r="AU318" s="230" t="s">
        <v>83</v>
      </c>
      <c r="AY318" s="17" t="s">
        <v>135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7" t="s">
        <v>81</v>
      </c>
      <c r="BK318" s="231">
        <f>ROUND(I318*H318,2)</f>
        <v>0</v>
      </c>
      <c r="BL318" s="17" t="s">
        <v>142</v>
      </c>
      <c r="BM318" s="230" t="s">
        <v>438</v>
      </c>
    </row>
    <row r="319" s="2" customFormat="1">
      <c r="A319" s="38"/>
      <c r="B319" s="39"/>
      <c r="C319" s="40"/>
      <c r="D319" s="232" t="s">
        <v>144</v>
      </c>
      <c r="E319" s="40"/>
      <c r="F319" s="233" t="s">
        <v>439</v>
      </c>
      <c r="G319" s="40"/>
      <c r="H319" s="40"/>
      <c r="I319" s="234"/>
      <c r="J319" s="40"/>
      <c r="K319" s="40"/>
      <c r="L319" s="44"/>
      <c r="M319" s="235"/>
      <c r="N319" s="236"/>
      <c r="O319" s="91"/>
      <c r="P319" s="91"/>
      <c r="Q319" s="91"/>
      <c r="R319" s="91"/>
      <c r="S319" s="91"/>
      <c r="T319" s="92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144</v>
      </c>
      <c r="AU319" s="17" t="s">
        <v>83</v>
      </c>
    </row>
    <row r="320" s="2" customFormat="1">
      <c r="A320" s="38"/>
      <c r="B320" s="39"/>
      <c r="C320" s="40"/>
      <c r="D320" s="237" t="s">
        <v>146</v>
      </c>
      <c r="E320" s="40"/>
      <c r="F320" s="238" t="s">
        <v>440</v>
      </c>
      <c r="G320" s="40"/>
      <c r="H320" s="40"/>
      <c r="I320" s="234"/>
      <c r="J320" s="40"/>
      <c r="K320" s="40"/>
      <c r="L320" s="44"/>
      <c r="M320" s="235"/>
      <c r="N320" s="236"/>
      <c r="O320" s="91"/>
      <c r="P320" s="91"/>
      <c r="Q320" s="91"/>
      <c r="R320" s="91"/>
      <c r="S320" s="91"/>
      <c r="T320" s="92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146</v>
      </c>
      <c r="AU320" s="17" t="s">
        <v>83</v>
      </c>
    </row>
    <row r="321" s="13" customFormat="1">
      <c r="A321" s="13"/>
      <c r="B321" s="239"/>
      <c r="C321" s="240"/>
      <c r="D321" s="232" t="s">
        <v>148</v>
      </c>
      <c r="E321" s="241" t="s">
        <v>1</v>
      </c>
      <c r="F321" s="242" t="s">
        <v>441</v>
      </c>
      <c r="G321" s="240"/>
      <c r="H321" s="243">
        <v>135.40000000000001</v>
      </c>
      <c r="I321" s="244"/>
      <c r="J321" s="240"/>
      <c r="K321" s="240"/>
      <c r="L321" s="245"/>
      <c r="M321" s="246"/>
      <c r="N321" s="247"/>
      <c r="O321" s="247"/>
      <c r="P321" s="247"/>
      <c r="Q321" s="247"/>
      <c r="R321" s="247"/>
      <c r="S321" s="247"/>
      <c r="T321" s="248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9" t="s">
        <v>148</v>
      </c>
      <c r="AU321" s="249" t="s">
        <v>83</v>
      </c>
      <c r="AV321" s="13" t="s">
        <v>83</v>
      </c>
      <c r="AW321" s="13" t="s">
        <v>30</v>
      </c>
      <c r="AX321" s="13" t="s">
        <v>81</v>
      </c>
      <c r="AY321" s="249" t="s">
        <v>135</v>
      </c>
    </row>
    <row r="322" s="2" customFormat="1" ht="24.15" customHeight="1">
      <c r="A322" s="38"/>
      <c r="B322" s="39"/>
      <c r="C322" s="219" t="s">
        <v>442</v>
      </c>
      <c r="D322" s="219" t="s">
        <v>137</v>
      </c>
      <c r="E322" s="220" t="s">
        <v>443</v>
      </c>
      <c r="F322" s="221" t="s">
        <v>444</v>
      </c>
      <c r="G322" s="222" t="s">
        <v>140</v>
      </c>
      <c r="H322" s="223">
        <v>126.5</v>
      </c>
      <c r="I322" s="224"/>
      <c r="J322" s="225">
        <f>ROUND(I322*H322,2)</f>
        <v>0</v>
      </c>
      <c r="K322" s="221" t="s">
        <v>141</v>
      </c>
      <c r="L322" s="44"/>
      <c r="M322" s="226" t="s">
        <v>1</v>
      </c>
      <c r="N322" s="227" t="s">
        <v>38</v>
      </c>
      <c r="O322" s="91"/>
      <c r="P322" s="228">
        <f>O322*H322</f>
        <v>0</v>
      </c>
      <c r="Q322" s="228">
        <v>0.23799999999999999</v>
      </c>
      <c r="R322" s="228">
        <f>Q322*H322</f>
        <v>30.106999999999999</v>
      </c>
      <c r="S322" s="228">
        <v>0</v>
      </c>
      <c r="T322" s="229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30" t="s">
        <v>142</v>
      </c>
      <c r="AT322" s="230" t="s">
        <v>137</v>
      </c>
      <c r="AU322" s="230" t="s">
        <v>83</v>
      </c>
      <c r="AY322" s="17" t="s">
        <v>135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7" t="s">
        <v>81</v>
      </c>
      <c r="BK322" s="231">
        <f>ROUND(I322*H322,2)</f>
        <v>0</v>
      </c>
      <c r="BL322" s="17" t="s">
        <v>142</v>
      </c>
      <c r="BM322" s="230" t="s">
        <v>445</v>
      </c>
    </row>
    <row r="323" s="2" customFormat="1">
      <c r="A323" s="38"/>
      <c r="B323" s="39"/>
      <c r="C323" s="40"/>
      <c r="D323" s="232" t="s">
        <v>144</v>
      </c>
      <c r="E323" s="40"/>
      <c r="F323" s="233" t="s">
        <v>446</v>
      </c>
      <c r="G323" s="40"/>
      <c r="H323" s="40"/>
      <c r="I323" s="234"/>
      <c r="J323" s="40"/>
      <c r="K323" s="40"/>
      <c r="L323" s="44"/>
      <c r="M323" s="235"/>
      <c r="N323" s="236"/>
      <c r="O323" s="91"/>
      <c r="P323" s="91"/>
      <c r="Q323" s="91"/>
      <c r="R323" s="91"/>
      <c r="S323" s="91"/>
      <c r="T323" s="92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144</v>
      </c>
      <c r="AU323" s="17" t="s">
        <v>83</v>
      </c>
    </row>
    <row r="324" s="2" customFormat="1">
      <c r="A324" s="38"/>
      <c r="B324" s="39"/>
      <c r="C324" s="40"/>
      <c r="D324" s="237" t="s">
        <v>146</v>
      </c>
      <c r="E324" s="40"/>
      <c r="F324" s="238" t="s">
        <v>447</v>
      </c>
      <c r="G324" s="40"/>
      <c r="H324" s="40"/>
      <c r="I324" s="234"/>
      <c r="J324" s="40"/>
      <c r="K324" s="40"/>
      <c r="L324" s="44"/>
      <c r="M324" s="235"/>
      <c r="N324" s="236"/>
      <c r="O324" s="91"/>
      <c r="P324" s="91"/>
      <c r="Q324" s="91"/>
      <c r="R324" s="91"/>
      <c r="S324" s="91"/>
      <c r="T324" s="92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146</v>
      </c>
      <c r="AU324" s="17" t="s">
        <v>83</v>
      </c>
    </row>
    <row r="325" s="2" customFormat="1" ht="33" customHeight="1">
      <c r="A325" s="38"/>
      <c r="B325" s="39"/>
      <c r="C325" s="219" t="s">
        <v>448</v>
      </c>
      <c r="D325" s="219" t="s">
        <v>137</v>
      </c>
      <c r="E325" s="220" t="s">
        <v>449</v>
      </c>
      <c r="F325" s="221" t="s">
        <v>450</v>
      </c>
      <c r="G325" s="222" t="s">
        <v>140</v>
      </c>
      <c r="H325" s="223">
        <v>126.5</v>
      </c>
      <c r="I325" s="224"/>
      <c r="J325" s="225">
        <f>ROUND(I325*H325,2)</f>
        <v>0</v>
      </c>
      <c r="K325" s="221" t="s">
        <v>141</v>
      </c>
      <c r="L325" s="44"/>
      <c r="M325" s="226" t="s">
        <v>1</v>
      </c>
      <c r="N325" s="227" t="s">
        <v>38</v>
      </c>
      <c r="O325" s="91"/>
      <c r="P325" s="228">
        <f>O325*H325</f>
        <v>0</v>
      </c>
      <c r="Q325" s="228">
        <v>0</v>
      </c>
      <c r="R325" s="228">
        <f>Q325*H325</f>
        <v>0</v>
      </c>
      <c r="S325" s="228">
        <v>0</v>
      </c>
      <c r="T325" s="229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30" t="s">
        <v>142</v>
      </c>
      <c r="AT325" s="230" t="s">
        <v>137</v>
      </c>
      <c r="AU325" s="230" t="s">
        <v>83</v>
      </c>
      <c r="AY325" s="17" t="s">
        <v>135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17" t="s">
        <v>81</v>
      </c>
      <c r="BK325" s="231">
        <f>ROUND(I325*H325,2)</f>
        <v>0</v>
      </c>
      <c r="BL325" s="17" t="s">
        <v>142</v>
      </c>
      <c r="BM325" s="230" t="s">
        <v>451</v>
      </c>
    </row>
    <row r="326" s="2" customFormat="1">
      <c r="A326" s="38"/>
      <c r="B326" s="39"/>
      <c r="C326" s="40"/>
      <c r="D326" s="232" t="s">
        <v>144</v>
      </c>
      <c r="E326" s="40"/>
      <c r="F326" s="233" t="s">
        <v>452</v>
      </c>
      <c r="G326" s="40"/>
      <c r="H326" s="40"/>
      <c r="I326" s="234"/>
      <c r="J326" s="40"/>
      <c r="K326" s="40"/>
      <c r="L326" s="44"/>
      <c r="M326" s="235"/>
      <c r="N326" s="236"/>
      <c r="O326" s="91"/>
      <c r="P326" s="91"/>
      <c r="Q326" s="91"/>
      <c r="R326" s="91"/>
      <c r="S326" s="91"/>
      <c r="T326" s="92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144</v>
      </c>
      <c r="AU326" s="17" t="s">
        <v>83</v>
      </c>
    </row>
    <row r="327" s="2" customFormat="1">
      <c r="A327" s="38"/>
      <c r="B327" s="39"/>
      <c r="C327" s="40"/>
      <c r="D327" s="237" t="s">
        <v>146</v>
      </c>
      <c r="E327" s="40"/>
      <c r="F327" s="238" t="s">
        <v>453</v>
      </c>
      <c r="G327" s="40"/>
      <c r="H327" s="40"/>
      <c r="I327" s="234"/>
      <c r="J327" s="40"/>
      <c r="K327" s="40"/>
      <c r="L327" s="44"/>
      <c r="M327" s="235"/>
      <c r="N327" s="236"/>
      <c r="O327" s="91"/>
      <c r="P327" s="91"/>
      <c r="Q327" s="91"/>
      <c r="R327" s="91"/>
      <c r="S327" s="91"/>
      <c r="T327" s="92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146</v>
      </c>
      <c r="AU327" s="17" t="s">
        <v>83</v>
      </c>
    </row>
    <row r="328" s="2" customFormat="1" ht="33" customHeight="1">
      <c r="A328" s="38"/>
      <c r="B328" s="39"/>
      <c r="C328" s="219" t="s">
        <v>454</v>
      </c>
      <c r="D328" s="219" t="s">
        <v>137</v>
      </c>
      <c r="E328" s="220" t="s">
        <v>455</v>
      </c>
      <c r="F328" s="221" t="s">
        <v>456</v>
      </c>
      <c r="G328" s="222" t="s">
        <v>140</v>
      </c>
      <c r="H328" s="223">
        <v>13.800000000000001</v>
      </c>
      <c r="I328" s="224"/>
      <c r="J328" s="225">
        <f>ROUND(I328*H328,2)</f>
        <v>0</v>
      </c>
      <c r="K328" s="221" t="s">
        <v>141</v>
      </c>
      <c r="L328" s="44"/>
      <c r="M328" s="226" t="s">
        <v>1</v>
      </c>
      <c r="N328" s="227" t="s">
        <v>38</v>
      </c>
      <c r="O328" s="91"/>
      <c r="P328" s="228">
        <f>O328*H328</f>
        <v>0</v>
      </c>
      <c r="Q328" s="228">
        <v>0</v>
      </c>
      <c r="R328" s="228">
        <f>Q328*H328</f>
        <v>0</v>
      </c>
      <c r="S328" s="228">
        <v>0</v>
      </c>
      <c r="T328" s="229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30" t="s">
        <v>142</v>
      </c>
      <c r="AT328" s="230" t="s">
        <v>137</v>
      </c>
      <c r="AU328" s="230" t="s">
        <v>83</v>
      </c>
      <c r="AY328" s="17" t="s">
        <v>135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7" t="s">
        <v>81</v>
      </c>
      <c r="BK328" s="231">
        <f>ROUND(I328*H328,2)</f>
        <v>0</v>
      </c>
      <c r="BL328" s="17" t="s">
        <v>142</v>
      </c>
      <c r="BM328" s="230" t="s">
        <v>457</v>
      </c>
    </row>
    <row r="329" s="2" customFormat="1">
      <c r="A329" s="38"/>
      <c r="B329" s="39"/>
      <c r="C329" s="40"/>
      <c r="D329" s="232" t="s">
        <v>144</v>
      </c>
      <c r="E329" s="40"/>
      <c r="F329" s="233" t="s">
        <v>458</v>
      </c>
      <c r="G329" s="40"/>
      <c r="H329" s="40"/>
      <c r="I329" s="234"/>
      <c r="J329" s="40"/>
      <c r="K329" s="40"/>
      <c r="L329" s="44"/>
      <c r="M329" s="235"/>
      <c r="N329" s="236"/>
      <c r="O329" s="91"/>
      <c r="P329" s="91"/>
      <c r="Q329" s="91"/>
      <c r="R329" s="91"/>
      <c r="S329" s="91"/>
      <c r="T329" s="92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144</v>
      </c>
      <c r="AU329" s="17" t="s">
        <v>83</v>
      </c>
    </row>
    <row r="330" s="2" customFormat="1">
      <c r="A330" s="38"/>
      <c r="B330" s="39"/>
      <c r="C330" s="40"/>
      <c r="D330" s="237" t="s">
        <v>146</v>
      </c>
      <c r="E330" s="40"/>
      <c r="F330" s="238" t="s">
        <v>459</v>
      </c>
      <c r="G330" s="40"/>
      <c r="H330" s="40"/>
      <c r="I330" s="234"/>
      <c r="J330" s="40"/>
      <c r="K330" s="40"/>
      <c r="L330" s="44"/>
      <c r="M330" s="235"/>
      <c r="N330" s="236"/>
      <c r="O330" s="91"/>
      <c r="P330" s="91"/>
      <c r="Q330" s="91"/>
      <c r="R330" s="91"/>
      <c r="S330" s="91"/>
      <c r="T330" s="92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146</v>
      </c>
      <c r="AU330" s="17" t="s">
        <v>83</v>
      </c>
    </row>
    <row r="331" s="13" customFormat="1">
      <c r="A331" s="13"/>
      <c r="B331" s="239"/>
      <c r="C331" s="240"/>
      <c r="D331" s="232" t="s">
        <v>148</v>
      </c>
      <c r="E331" s="241" t="s">
        <v>1</v>
      </c>
      <c r="F331" s="242" t="s">
        <v>460</v>
      </c>
      <c r="G331" s="240"/>
      <c r="H331" s="243">
        <v>13.800000000000001</v>
      </c>
      <c r="I331" s="244"/>
      <c r="J331" s="240"/>
      <c r="K331" s="240"/>
      <c r="L331" s="245"/>
      <c r="M331" s="246"/>
      <c r="N331" s="247"/>
      <c r="O331" s="247"/>
      <c r="P331" s="247"/>
      <c r="Q331" s="247"/>
      <c r="R331" s="247"/>
      <c r="S331" s="247"/>
      <c r="T331" s="248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9" t="s">
        <v>148</v>
      </c>
      <c r="AU331" s="249" t="s">
        <v>83</v>
      </c>
      <c r="AV331" s="13" t="s">
        <v>83</v>
      </c>
      <c r="AW331" s="13" t="s">
        <v>30</v>
      </c>
      <c r="AX331" s="13" t="s">
        <v>81</v>
      </c>
      <c r="AY331" s="249" t="s">
        <v>135</v>
      </c>
    </row>
    <row r="332" s="2" customFormat="1" ht="24.15" customHeight="1">
      <c r="A332" s="38"/>
      <c r="B332" s="39"/>
      <c r="C332" s="219" t="s">
        <v>461</v>
      </c>
      <c r="D332" s="219" t="s">
        <v>137</v>
      </c>
      <c r="E332" s="220" t="s">
        <v>462</v>
      </c>
      <c r="F332" s="221" t="s">
        <v>463</v>
      </c>
      <c r="G332" s="222" t="s">
        <v>140</v>
      </c>
      <c r="H332" s="223">
        <v>11.300000000000001</v>
      </c>
      <c r="I332" s="224"/>
      <c r="J332" s="225">
        <f>ROUND(I332*H332,2)</f>
        <v>0</v>
      </c>
      <c r="K332" s="221" t="s">
        <v>141</v>
      </c>
      <c r="L332" s="44"/>
      <c r="M332" s="226" t="s">
        <v>1</v>
      </c>
      <c r="N332" s="227" t="s">
        <v>38</v>
      </c>
      <c r="O332" s="91"/>
      <c r="P332" s="228">
        <f>O332*H332</f>
        <v>0</v>
      </c>
      <c r="Q332" s="228">
        <v>0.38313999999999998</v>
      </c>
      <c r="R332" s="228">
        <f>Q332*H332</f>
        <v>4.3294820000000005</v>
      </c>
      <c r="S332" s="228">
        <v>0</v>
      </c>
      <c r="T332" s="229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30" t="s">
        <v>142</v>
      </c>
      <c r="AT332" s="230" t="s">
        <v>137</v>
      </c>
      <c r="AU332" s="230" t="s">
        <v>83</v>
      </c>
      <c r="AY332" s="17" t="s">
        <v>135</v>
      </c>
      <c r="BE332" s="231">
        <f>IF(N332="základní",J332,0)</f>
        <v>0</v>
      </c>
      <c r="BF332" s="231">
        <f>IF(N332="snížená",J332,0)</f>
        <v>0</v>
      </c>
      <c r="BG332" s="231">
        <f>IF(N332="zákl. přenesená",J332,0)</f>
        <v>0</v>
      </c>
      <c r="BH332" s="231">
        <f>IF(N332="sníž. přenesená",J332,0)</f>
        <v>0</v>
      </c>
      <c r="BI332" s="231">
        <f>IF(N332="nulová",J332,0)</f>
        <v>0</v>
      </c>
      <c r="BJ332" s="17" t="s">
        <v>81</v>
      </c>
      <c r="BK332" s="231">
        <f>ROUND(I332*H332,2)</f>
        <v>0</v>
      </c>
      <c r="BL332" s="17" t="s">
        <v>142</v>
      </c>
      <c r="BM332" s="230" t="s">
        <v>464</v>
      </c>
    </row>
    <row r="333" s="2" customFormat="1">
      <c r="A333" s="38"/>
      <c r="B333" s="39"/>
      <c r="C333" s="40"/>
      <c r="D333" s="232" t="s">
        <v>144</v>
      </c>
      <c r="E333" s="40"/>
      <c r="F333" s="233" t="s">
        <v>465</v>
      </c>
      <c r="G333" s="40"/>
      <c r="H333" s="40"/>
      <c r="I333" s="234"/>
      <c r="J333" s="40"/>
      <c r="K333" s="40"/>
      <c r="L333" s="44"/>
      <c r="M333" s="235"/>
      <c r="N333" s="236"/>
      <c r="O333" s="91"/>
      <c r="P333" s="91"/>
      <c r="Q333" s="91"/>
      <c r="R333" s="91"/>
      <c r="S333" s="91"/>
      <c r="T333" s="92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144</v>
      </c>
      <c r="AU333" s="17" t="s">
        <v>83</v>
      </c>
    </row>
    <row r="334" s="2" customFormat="1">
      <c r="A334" s="38"/>
      <c r="B334" s="39"/>
      <c r="C334" s="40"/>
      <c r="D334" s="237" t="s">
        <v>146</v>
      </c>
      <c r="E334" s="40"/>
      <c r="F334" s="238" t="s">
        <v>466</v>
      </c>
      <c r="G334" s="40"/>
      <c r="H334" s="40"/>
      <c r="I334" s="234"/>
      <c r="J334" s="40"/>
      <c r="K334" s="40"/>
      <c r="L334" s="44"/>
      <c r="M334" s="235"/>
      <c r="N334" s="236"/>
      <c r="O334" s="91"/>
      <c r="P334" s="91"/>
      <c r="Q334" s="91"/>
      <c r="R334" s="91"/>
      <c r="S334" s="91"/>
      <c r="T334" s="92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146</v>
      </c>
      <c r="AU334" s="17" t="s">
        <v>83</v>
      </c>
    </row>
    <row r="335" s="13" customFormat="1">
      <c r="A335" s="13"/>
      <c r="B335" s="239"/>
      <c r="C335" s="240"/>
      <c r="D335" s="232" t="s">
        <v>148</v>
      </c>
      <c r="E335" s="241" t="s">
        <v>1</v>
      </c>
      <c r="F335" s="242" t="s">
        <v>467</v>
      </c>
      <c r="G335" s="240"/>
      <c r="H335" s="243">
        <v>11.300000000000001</v>
      </c>
      <c r="I335" s="244"/>
      <c r="J335" s="240"/>
      <c r="K335" s="240"/>
      <c r="L335" s="245"/>
      <c r="M335" s="246"/>
      <c r="N335" s="247"/>
      <c r="O335" s="247"/>
      <c r="P335" s="247"/>
      <c r="Q335" s="247"/>
      <c r="R335" s="247"/>
      <c r="S335" s="247"/>
      <c r="T335" s="248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9" t="s">
        <v>148</v>
      </c>
      <c r="AU335" s="249" t="s">
        <v>83</v>
      </c>
      <c r="AV335" s="13" t="s">
        <v>83</v>
      </c>
      <c r="AW335" s="13" t="s">
        <v>30</v>
      </c>
      <c r="AX335" s="13" t="s">
        <v>81</v>
      </c>
      <c r="AY335" s="249" t="s">
        <v>135</v>
      </c>
    </row>
    <row r="336" s="2" customFormat="1" ht="24.15" customHeight="1">
      <c r="A336" s="38"/>
      <c r="B336" s="39"/>
      <c r="C336" s="219" t="s">
        <v>468</v>
      </c>
      <c r="D336" s="219" t="s">
        <v>137</v>
      </c>
      <c r="E336" s="220" t="s">
        <v>469</v>
      </c>
      <c r="F336" s="221" t="s">
        <v>470</v>
      </c>
      <c r="G336" s="222" t="s">
        <v>140</v>
      </c>
      <c r="H336" s="223">
        <v>13.800000000000001</v>
      </c>
      <c r="I336" s="224"/>
      <c r="J336" s="225">
        <f>ROUND(I336*H336,2)</f>
        <v>0</v>
      </c>
      <c r="K336" s="221" t="s">
        <v>141</v>
      </c>
      <c r="L336" s="44"/>
      <c r="M336" s="226" t="s">
        <v>1</v>
      </c>
      <c r="N336" s="227" t="s">
        <v>38</v>
      </c>
      <c r="O336" s="91"/>
      <c r="P336" s="228">
        <f>O336*H336</f>
        <v>0</v>
      </c>
      <c r="Q336" s="228">
        <v>0</v>
      </c>
      <c r="R336" s="228">
        <f>Q336*H336</f>
        <v>0</v>
      </c>
      <c r="S336" s="228">
        <v>0</v>
      </c>
      <c r="T336" s="229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30" t="s">
        <v>142</v>
      </c>
      <c r="AT336" s="230" t="s">
        <v>137</v>
      </c>
      <c r="AU336" s="230" t="s">
        <v>83</v>
      </c>
      <c r="AY336" s="17" t="s">
        <v>135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7" t="s">
        <v>81</v>
      </c>
      <c r="BK336" s="231">
        <f>ROUND(I336*H336,2)</f>
        <v>0</v>
      </c>
      <c r="BL336" s="17" t="s">
        <v>142</v>
      </c>
      <c r="BM336" s="230" t="s">
        <v>471</v>
      </c>
    </row>
    <row r="337" s="2" customFormat="1">
      <c r="A337" s="38"/>
      <c r="B337" s="39"/>
      <c r="C337" s="40"/>
      <c r="D337" s="232" t="s">
        <v>144</v>
      </c>
      <c r="E337" s="40"/>
      <c r="F337" s="233" t="s">
        <v>472</v>
      </c>
      <c r="G337" s="40"/>
      <c r="H337" s="40"/>
      <c r="I337" s="234"/>
      <c r="J337" s="40"/>
      <c r="K337" s="40"/>
      <c r="L337" s="44"/>
      <c r="M337" s="235"/>
      <c r="N337" s="236"/>
      <c r="O337" s="91"/>
      <c r="P337" s="91"/>
      <c r="Q337" s="91"/>
      <c r="R337" s="91"/>
      <c r="S337" s="91"/>
      <c r="T337" s="92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144</v>
      </c>
      <c r="AU337" s="17" t="s">
        <v>83</v>
      </c>
    </row>
    <row r="338" s="2" customFormat="1">
      <c r="A338" s="38"/>
      <c r="B338" s="39"/>
      <c r="C338" s="40"/>
      <c r="D338" s="237" t="s">
        <v>146</v>
      </c>
      <c r="E338" s="40"/>
      <c r="F338" s="238" t="s">
        <v>473</v>
      </c>
      <c r="G338" s="40"/>
      <c r="H338" s="40"/>
      <c r="I338" s="234"/>
      <c r="J338" s="40"/>
      <c r="K338" s="40"/>
      <c r="L338" s="44"/>
      <c r="M338" s="235"/>
      <c r="N338" s="236"/>
      <c r="O338" s="91"/>
      <c r="P338" s="91"/>
      <c r="Q338" s="91"/>
      <c r="R338" s="91"/>
      <c r="S338" s="91"/>
      <c r="T338" s="92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146</v>
      </c>
      <c r="AU338" s="17" t="s">
        <v>83</v>
      </c>
    </row>
    <row r="339" s="13" customFormat="1">
      <c r="A339" s="13"/>
      <c r="B339" s="239"/>
      <c r="C339" s="240"/>
      <c r="D339" s="232" t="s">
        <v>148</v>
      </c>
      <c r="E339" s="241" t="s">
        <v>1</v>
      </c>
      <c r="F339" s="242" t="s">
        <v>460</v>
      </c>
      <c r="G339" s="240"/>
      <c r="H339" s="243">
        <v>13.800000000000001</v>
      </c>
      <c r="I339" s="244"/>
      <c r="J339" s="240"/>
      <c r="K339" s="240"/>
      <c r="L339" s="245"/>
      <c r="M339" s="246"/>
      <c r="N339" s="247"/>
      <c r="O339" s="247"/>
      <c r="P339" s="247"/>
      <c r="Q339" s="247"/>
      <c r="R339" s="247"/>
      <c r="S339" s="247"/>
      <c r="T339" s="248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9" t="s">
        <v>148</v>
      </c>
      <c r="AU339" s="249" t="s">
        <v>83</v>
      </c>
      <c r="AV339" s="13" t="s">
        <v>83</v>
      </c>
      <c r="AW339" s="13" t="s">
        <v>30</v>
      </c>
      <c r="AX339" s="13" t="s">
        <v>81</v>
      </c>
      <c r="AY339" s="249" t="s">
        <v>135</v>
      </c>
    </row>
    <row r="340" s="2" customFormat="1" ht="24.15" customHeight="1">
      <c r="A340" s="38"/>
      <c r="B340" s="39"/>
      <c r="C340" s="219" t="s">
        <v>474</v>
      </c>
      <c r="D340" s="219" t="s">
        <v>137</v>
      </c>
      <c r="E340" s="220" t="s">
        <v>475</v>
      </c>
      <c r="F340" s="221" t="s">
        <v>476</v>
      </c>
      <c r="G340" s="222" t="s">
        <v>140</v>
      </c>
      <c r="H340" s="223">
        <v>140.30000000000001</v>
      </c>
      <c r="I340" s="224"/>
      <c r="J340" s="225">
        <f>ROUND(I340*H340,2)</f>
        <v>0</v>
      </c>
      <c r="K340" s="221" t="s">
        <v>141</v>
      </c>
      <c r="L340" s="44"/>
      <c r="M340" s="226" t="s">
        <v>1</v>
      </c>
      <c r="N340" s="227" t="s">
        <v>38</v>
      </c>
      <c r="O340" s="91"/>
      <c r="P340" s="228">
        <f>O340*H340</f>
        <v>0</v>
      </c>
      <c r="Q340" s="228">
        <v>0</v>
      </c>
      <c r="R340" s="228">
        <f>Q340*H340</f>
        <v>0</v>
      </c>
      <c r="S340" s="228">
        <v>0</v>
      </c>
      <c r="T340" s="229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30" t="s">
        <v>142</v>
      </c>
      <c r="AT340" s="230" t="s">
        <v>137</v>
      </c>
      <c r="AU340" s="230" t="s">
        <v>83</v>
      </c>
      <c r="AY340" s="17" t="s">
        <v>135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17" t="s">
        <v>81</v>
      </c>
      <c r="BK340" s="231">
        <f>ROUND(I340*H340,2)</f>
        <v>0</v>
      </c>
      <c r="BL340" s="17" t="s">
        <v>142</v>
      </c>
      <c r="BM340" s="230" t="s">
        <v>477</v>
      </c>
    </row>
    <row r="341" s="2" customFormat="1">
      <c r="A341" s="38"/>
      <c r="B341" s="39"/>
      <c r="C341" s="40"/>
      <c r="D341" s="232" t="s">
        <v>144</v>
      </c>
      <c r="E341" s="40"/>
      <c r="F341" s="233" t="s">
        <v>478</v>
      </c>
      <c r="G341" s="40"/>
      <c r="H341" s="40"/>
      <c r="I341" s="234"/>
      <c r="J341" s="40"/>
      <c r="K341" s="40"/>
      <c r="L341" s="44"/>
      <c r="M341" s="235"/>
      <c r="N341" s="236"/>
      <c r="O341" s="91"/>
      <c r="P341" s="91"/>
      <c r="Q341" s="91"/>
      <c r="R341" s="91"/>
      <c r="S341" s="91"/>
      <c r="T341" s="92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144</v>
      </c>
      <c r="AU341" s="17" t="s">
        <v>83</v>
      </c>
    </row>
    <row r="342" s="2" customFormat="1">
      <c r="A342" s="38"/>
      <c r="B342" s="39"/>
      <c r="C342" s="40"/>
      <c r="D342" s="237" t="s">
        <v>146</v>
      </c>
      <c r="E342" s="40"/>
      <c r="F342" s="238" t="s">
        <v>479</v>
      </c>
      <c r="G342" s="40"/>
      <c r="H342" s="40"/>
      <c r="I342" s="234"/>
      <c r="J342" s="40"/>
      <c r="K342" s="40"/>
      <c r="L342" s="44"/>
      <c r="M342" s="235"/>
      <c r="N342" s="236"/>
      <c r="O342" s="91"/>
      <c r="P342" s="91"/>
      <c r="Q342" s="91"/>
      <c r="R342" s="91"/>
      <c r="S342" s="91"/>
      <c r="T342" s="92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146</v>
      </c>
      <c r="AU342" s="17" t="s">
        <v>83</v>
      </c>
    </row>
    <row r="343" s="13" customFormat="1">
      <c r="A343" s="13"/>
      <c r="B343" s="239"/>
      <c r="C343" s="240"/>
      <c r="D343" s="232" t="s">
        <v>148</v>
      </c>
      <c r="E343" s="241" t="s">
        <v>1</v>
      </c>
      <c r="F343" s="242" t="s">
        <v>480</v>
      </c>
      <c r="G343" s="240"/>
      <c r="H343" s="243">
        <v>140.30000000000001</v>
      </c>
      <c r="I343" s="244"/>
      <c r="J343" s="240"/>
      <c r="K343" s="240"/>
      <c r="L343" s="245"/>
      <c r="M343" s="246"/>
      <c r="N343" s="247"/>
      <c r="O343" s="247"/>
      <c r="P343" s="247"/>
      <c r="Q343" s="247"/>
      <c r="R343" s="247"/>
      <c r="S343" s="247"/>
      <c r="T343" s="248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9" t="s">
        <v>148</v>
      </c>
      <c r="AU343" s="249" t="s">
        <v>83</v>
      </c>
      <c r="AV343" s="13" t="s">
        <v>83</v>
      </c>
      <c r="AW343" s="13" t="s">
        <v>30</v>
      </c>
      <c r="AX343" s="13" t="s">
        <v>81</v>
      </c>
      <c r="AY343" s="249" t="s">
        <v>135</v>
      </c>
    </row>
    <row r="344" s="2" customFormat="1" ht="33" customHeight="1">
      <c r="A344" s="38"/>
      <c r="B344" s="39"/>
      <c r="C344" s="219" t="s">
        <v>481</v>
      </c>
      <c r="D344" s="219" t="s">
        <v>137</v>
      </c>
      <c r="E344" s="220" t="s">
        <v>482</v>
      </c>
      <c r="F344" s="221" t="s">
        <v>483</v>
      </c>
      <c r="G344" s="222" t="s">
        <v>140</v>
      </c>
      <c r="H344" s="223">
        <v>13.800000000000001</v>
      </c>
      <c r="I344" s="224"/>
      <c r="J344" s="225">
        <f>ROUND(I344*H344,2)</f>
        <v>0</v>
      </c>
      <c r="K344" s="221" t="s">
        <v>141</v>
      </c>
      <c r="L344" s="44"/>
      <c r="M344" s="226" t="s">
        <v>1</v>
      </c>
      <c r="N344" s="227" t="s">
        <v>38</v>
      </c>
      <c r="O344" s="91"/>
      <c r="P344" s="228">
        <f>O344*H344</f>
        <v>0</v>
      </c>
      <c r="Q344" s="228">
        <v>0</v>
      </c>
      <c r="R344" s="228">
        <f>Q344*H344</f>
        <v>0</v>
      </c>
      <c r="S344" s="228">
        <v>0</v>
      </c>
      <c r="T344" s="229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30" t="s">
        <v>142</v>
      </c>
      <c r="AT344" s="230" t="s">
        <v>137</v>
      </c>
      <c r="AU344" s="230" t="s">
        <v>83</v>
      </c>
      <c r="AY344" s="17" t="s">
        <v>135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7" t="s">
        <v>81</v>
      </c>
      <c r="BK344" s="231">
        <f>ROUND(I344*H344,2)</f>
        <v>0</v>
      </c>
      <c r="BL344" s="17" t="s">
        <v>142</v>
      </c>
      <c r="BM344" s="230" t="s">
        <v>484</v>
      </c>
    </row>
    <row r="345" s="2" customFormat="1">
      <c r="A345" s="38"/>
      <c r="B345" s="39"/>
      <c r="C345" s="40"/>
      <c r="D345" s="232" t="s">
        <v>144</v>
      </c>
      <c r="E345" s="40"/>
      <c r="F345" s="233" t="s">
        <v>485</v>
      </c>
      <c r="G345" s="40"/>
      <c r="H345" s="40"/>
      <c r="I345" s="234"/>
      <c r="J345" s="40"/>
      <c r="K345" s="40"/>
      <c r="L345" s="44"/>
      <c r="M345" s="235"/>
      <c r="N345" s="236"/>
      <c r="O345" s="91"/>
      <c r="P345" s="91"/>
      <c r="Q345" s="91"/>
      <c r="R345" s="91"/>
      <c r="S345" s="91"/>
      <c r="T345" s="92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144</v>
      </c>
      <c r="AU345" s="17" t="s">
        <v>83</v>
      </c>
    </row>
    <row r="346" s="2" customFormat="1">
      <c r="A346" s="38"/>
      <c r="B346" s="39"/>
      <c r="C346" s="40"/>
      <c r="D346" s="237" t="s">
        <v>146</v>
      </c>
      <c r="E346" s="40"/>
      <c r="F346" s="238" t="s">
        <v>486</v>
      </c>
      <c r="G346" s="40"/>
      <c r="H346" s="40"/>
      <c r="I346" s="234"/>
      <c r="J346" s="40"/>
      <c r="K346" s="40"/>
      <c r="L346" s="44"/>
      <c r="M346" s="235"/>
      <c r="N346" s="236"/>
      <c r="O346" s="91"/>
      <c r="P346" s="91"/>
      <c r="Q346" s="91"/>
      <c r="R346" s="91"/>
      <c r="S346" s="91"/>
      <c r="T346" s="92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146</v>
      </c>
      <c r="AU346" s="17" t="s">
        <v>83</v>
      </c>
    </row>
    <row r="347" s="13" customFormat="1">
      <c r="A347" s="13"/>
      <c r="B347" s="239"/>
      <c r="C347" s="240"/>
      <c r="D347" s="232" t="s">
        <v>148</v>
      </c>
      <c r="E347" s="241" t="s">
        <v>1</v>
      </c>
      <c r="F347" s="242" t="s">
        <v>460</v>
      </c>
      <c r="G347" s="240"/>
      <c r="H347" s="243">
        <v>13.800000000000001</v>
      </c>
      <c r="I347" s="244"/>
      <c r="J347" s="240"/>
      <c r="K347" s="240"/>
      <c r="L347" s="245"/>
      <c r="M347" s="246"/>
      <c r="N347" s="247"/>
      <c r="O347" s="247"/>
      <c r="P347" s="247"/>
      <c r="Q347" s="247"/>
      <c r="R347" s="247"/>
      <c r="S347" s="247"/>
      <c r="T347" s="248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9" t="s">
        <v>148</v>
      </c>
      <c r="AU347" s="249" t="s">
        <v>83</v>
      </c>
      <c r="AV347" s="13" t="s">
        <v>83</v>
      </c>
      <c r="AW347" s="13" t="s">
        <v>30</v>
      </c>
      <c r="AX347" s="13" t="s">
        <v>81</v>
      </c>
      <c r="AY347" s="249" t="s">
        <v>135</v>
      </c>
    </row>
    <row r="348" s="12" customFormat="1" ht="22.8" customHeight="1">
      <c r="A348" s="12"/>
      <c r="B348" s="203"/>
      <c r="C348" s="204"/>
      <c r="D348" s="205" t="s">
        <v>72</v>
      </c>
      <c r="E348" s="217" t="s">
        <v>199</v>
      </c>
      <c r="F348" s="217" t="s">
        <v>487</v>
      </c>
      <c r="G348" s="204"/>
      <c r="H348" s="204"/>
      <c r="I348" s="207"/>
      <c r="J348" s="218">
        <f>BK348</f>
        <v>0</v>
      </c>
      <c r="K348" s="204"/>
      <c r="L348" s="209"/>
      <c r="M348" s="210"/>
      <c r="N348" s="211"/>
      <c r="O348" s="211"/>
      <c r="P348" s="212">
        <f>P349+SUM(P350:P418)</f>
        <v>0</v>
      </c>
      <c r="Q348" s="211"/>
      <c r="R348" s="212">
        <f>R349+SUM(R350:R418)</f>
        <v>2.9001982000000002</v>
      </c>
      <c r="S348" s="211"/>
      <c r="T348" s="213">
        <f>T349+SUM(T350:T418)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14" t="s">
        <v>81</v>
      </c>
      <c r="AT348" s="215" t="s">
        <v>72</v>
      </c>
      <c r="AU348" s="215" t="s">
        <v>81</v>
      </c>
      <c r="AY348" s="214" t="s">
        <v>135</v>
      </c>
      <c r="BK348" s="216">
        <f>BK349+SUM(BK350:BK418)</f>
        <v>0</v>
      </c>
    </row>
    <row r="349" s="2" customFormat="1" ht="24.15" customHeight="1">
      <c r="A349" s="38"/>
      <c r="B349" s="39"/>
      <c r="C349" s="219" t="s">
        <v>488</v>
      </c>
      <c r="D349" s="219" t="s">
        <v>137</v>
      </c>
      <c r="E349" s="220" t="s">
        <v>489</v>
      </c>
      <c r="F349" s="221" t="s">
        <v>490</v>
      </c>
      <c r="G349" s="222" t="s">
        <v>413</v>
      </c>
      <c r="H349" s="223">
        <v>2</v>
      </c>
      <c r="I349" s="224"/>
      <c r="J349" s="225">
        <f>ROUND(I349*H349,2)</f>
        <v>0</v>
      </c>
      <c r="K349" s="221" t="s">
        <v>141</v>
      </c>
      <c r="L349" s="44"/>
      <c r="M349" s="226" t="s">
        <v>1</v>
      </c>
      <c r="N349" s="227" t="s">
        <v>38</v>
      </c>
      <c r="O349" s="91"/>
      <c r="P349" s="228">
        <f>O349*H349</f>
        <v>0</v>
      </c>
      <c r="Q349" s="228">
        <v>0.00167</v>
      </c>
      <c r="R349" s="228">
        <f>Q349*H349</f>
        <v>0.0033400000000000001</v>
      </c>
      <c r="S349" s="228">
        <v>0</v>
      </c>
      <c r="T349" s="229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30" t="s">
        <v>142</v>
      </c>
      <c r="AT349" s="230" t="s">
        <v>137</v>
      </c>
      <c r="AU349" s="230" t="s">
        <v>83</v>
      </c>
      <c r="AY349" s="17" t="s">
        <v>135</v>
      </c>
      <c r="BE349" s="231">
        <f>IF(N349="základní",J349,0)</f>
        <v>0</v>
      </c>
      <c r="BF349" s="231">
        <f>IF(N349="snížená",J349,0)</f>
        <v>0</v>
      </c>
      <c r="BG349" s="231">
        <f>IF(N349="zákl. přenesená",J349,0)</f>
        <v>0</v>
      </c>
      <c r="BH349" s="231">
        <f>IF(N349="sníž. přenesená",J349,0)</f>
        <v>0</v>
      </c>
      <c r="BI349" s="231">
        <f>IF(N349="nulová",J349,0)</f>
        <v>0</v>
      </c>
      <c r="BJ349" s="17" t="s">
        <v>81</v>
      </c>
      <c r="BK349" s="231">
        <f>ROUND(I349*H349,2)</f>
        <v>0</v>
      </c>
      <c r="BL349" s="17" t="s">
        <v>142</v>
      </c>
      <c r="BM349" s="230" t="s">
        <v>491</v>
      </c>
    </row>
    <row r="350" s="2" customFormat="1">
      <c r="A350" s="38"/>
      <c r="B350" s="39"/>
      <c r="C350" s="40"/>
      <c r="D350" s="232" t="s">
        <v>144</v>
      </c>
      <c r="E350" s="40"/>
      <c r="F350" s="233" t="s">
        <v>492</v>
      </c>
      <c r="G350" s="40"/>
      <c r="H350" s="40"/>
      <c r="I350" s="234"/>
      <c r="J350" s="40"/>
      <c r="K350" s="40"/>
      <c r="L350" s="44"/>
      <c r="M350" s="235"/>
      <c r="N350" s="236"/>
      <c r="O350" s="91"/>
      <c r="P350" s="91"/>
      <c r="Q350" s="91"/>
      <c r="R350" s="91"/>
      <c r="S350" s="91"/>
      <c r="T350" s="92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144</v>
      </c>
      <c r="AU350" s="17" t="s">
        <v>83</v>
      </c>
    </row>
    <row r="351" s="2" customFormat="1">
      <c r="A351" s="38"/>
      <c r="B351" s="39"/>
      <c r="C351" s="40"/>
      <c r="D351" s="237" t="s">
        <v>146</v>
      </c>
      <c r="E351" s="40"/>
      <c r="F351" s="238" t="s">
        <v>493</v>
      </c>
      <c r="G351" s="40"/>
      <c r="H351" s="40"/>
      <c r="I351" s="234"/>
      <c r="J351" s="40"/>
      <c r="K351" s="40"/>
      <c r="L351" s="44"/>
      <c r="M351" s="235"/>
      <c r="N351" s="236"/>
      <c r="O351" s="91"/>
      <c r="P351" s="91"/>
      <c r="Q351" s="91"/>
      <c r="R351" s="91"/>
      <c r="S351" s="91"/>
      <c r="T351" s="92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146</v>
      </c>
      <c r="AU351" s="17" t="s">
        <v>83</v>
      </c>
    </row>
    <row r="352" s="13" customFormat="1">
      <c r="A352" s="13"/>
      <c r="B352" s="239"/>
      <c r="C352" s="240"/>
      <c r="D352" s="232" t="s">
        <v>148</v>
      </c>
      <c r="E352" s="241" t="s">
        <v>1</v>
      </c>
      <c r="F352" s="242" t="s">
        <v>83</v>
      </c>
      <c r="G352" s="240"/>
      <c r="H352" s="243">
        <v>2</v>
      </c>
      <c r="I352" s="244"/>
      <c r="J352" s="240"/>
      <c r="K352" s="240"/>
      <c r="L352" s="245"/>
      <c r="M352" s="246"/>
      <c r="N352" s="247"/>
      <c r="O352" s="247"/>
      <c r="P352" s="247"/>
      <c r="Q352" s="247"/>
      <c r="R352" s="247"/>
      <c r="S352" s="247"/>
      <c r="T352" s="248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9" t="s">
        <v>148</v>
      </c>
      <c r="AU352" s="249" t="s">
        <v>83</v>
      </c>
      <c r="AV352" s="13" t="s">
        <v>83</v>
      </c>
      <c r="AW352" s="13" t="s">
        <v>30</v>
      </c>
      <c r="AX352" s="13" t="s">
        <v>81</v>
      </c>
      <c r="AY352" s="249" t="s">
        <v>135</v>
      </c>
    </row>
    <row r="353" s="2" customFormat="1" ht="33" customHeight="1">
      <c r="A353" s="38"/>
      <c r="B353" s="39"/>
      <c r="C353" s="271" t="s">
        <v>494</v>
      </c>
      <c r="D353" s="271" t="s">
        <v>360</v>
      </c>
      <c r="E353" s="272" t="s">
        <v>495</v>
      </c>
      <c r="F353" s="273" t="s">
        <v>496</v>
      </c>
      <c r="G353" s="274" t="s">
        <v>413</v>
      </c>
      <c r="H353" s="275">
        <v>2</v>
      </c>
      <c r="I353" s="276"/>
      <c r="J353" s="277">
        <f>ROUND(I353*H353,2)</f>
        <v>0</v>
      </c>
      <c r="K353" s="273" t="s">
        <v>141</v>
      </c>
      <c r="L353" s="278"/>
      <c r="M353" s="279" t="s">
        <v>1</v>
      </c>
      <c r="N353" s="280" t="s">
        <v>38</v>
      </c>
      <c r="O353" s="91"/>
      <c r="P353" s="228">
        <f>O353*H353</f>
        <v>0</v>
      </c>
      <c r="Q353" s="228">
        <v>0.0068999999999999999</v>
      </c>
      <c r="R353" s="228">
        <f>Q353*H353</f>
        <v>0.0138</v>
      </c>
      <c r="S353" s="228">
        <v>0</v>
      </c>
      <c r="T353" s="229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30" t="s">
        <v>199</v>
      </c>
      <c r="AT353" s="230" t="s">
        <v>360</v>
      </c>
      <c r="AU353" s="230" t="s">
        <v>83</v>
      </c>
      <c r="AY353" s="17" t="s">
        <v>135</v>
      </c>
      <c r="BE353" s="231">
        <f>IF(N353="základní",J353,0)</f>
        <v>0</v>
      </c>
      <c r="BF353" s="231">
        <f>IF(N353="snížená",J353,0)</f>
        <v>0</v>
      </c>
      <c r="BG353" s="231">
        <f>IF(N353="zákl. přenesená",J353,0)</f>
        <v>0</v>
      </c>
      <c r="BH353" s="231">
        <f>IF(N353="sníž. přenesená",J353,0)</f>
        <v>0</v>
      </c>
      <c r="BI353" s="231">
        <f>IF(N353="nulová",J353,0)</f>
        <v>0</v>
      </c>
      <c r="BJ353" s="17" t="s">
        <v>81</v>
      </c>
      <c r="BK353" s="231">
        <f>ROUND(I353*H353,2)</f>
        <v>0</v>
      </c>
      <c r="BL353" s="17" t="s">
        <v>142</v>
      </c>
      <c r="BM353" s="230" t="s">
        <v>497</v>
      </c>
    </row>
    <row r="354" s="2" customFormat="1">
      <c r="A354" s="38"/>
      <c r="B354" s="39"/>
      <c r="C354" s="40"/>
      <c r="D354" s="232" t="s">
        <v>144</v>
      </c>
      <c r="E354" s="40"/>
      <c r="F354" s="233" t="s">
        <v>496</v>
      </c>
      <c r="G354" s="40"/>
      <c r="H354" s="40"/>
      <c r="I354" s="234"/>
      <c r="J354" s="40"/>
      <c r="K354" s="40"/>
      <c r="L354" s="44"/>
      <c r="M354" s="235"/>
      <c r="N354" s="236"/>
      <c r="O354" s="91"/>
      <c r="P354" s="91"/>
      <c r="Q354" s="91"/>
      <c r="R354" s="91"/>
      <c r="S354" s="91"/>
      <c r="T354" s="92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144</v>
      </c>
      <c r="AU354" s="17" t="s">
        <v>83</v>
      </c>
    </row>
    <row r="355" s="2" customFormat="1" ht="24.15" customHeight="1">
      <c r="A355" s="38"/>
      <c r="B355" s="39"/>
      <c r="C355" s="219" t="s">
        <v>498</v>
      </c>
      <c r="D355" s="219" t="s">
        <v>137</v>
      </c>
      <c r="E355" s="220" t="s">
        <v>499</v>
      </c>
      <c r="F355" s="221" t="s">
        <v>500</v>
      </c>
      <c r="G355" s="222" t="s">
        <v>413</v>
      </c>
      <c r="H355" s="223">
        <v>1</v>
      </c>
      <c r="I355" s="224"/>
      <c r="J355" s="225">
        <f>ROUND(I355*H355,2)</f>
        <v>0</v>
      </c>
      <c r="K355" s="221" t="s">
        <v>141</v>
      </c>
      <c r="L355" s="44"/>
      <c r="M355" s="226" t="s">
        <v>1</v>
      </c>
      <c r="N355" s="227" t="s">
        <v>38</v>
      </c>
      <c r="O355" s="91"/>
      <c r="P355" s="228">
        <f>O355*H355</f>
        <v>0</v>
      </c>
      <c r="Q355" s="228">
        <v>0.0017099999999999999</v>
      </c>
      <c r="R355" s="228">
        <f>Q355*H355</f>
        <v>0.0017099999999999999</v>
      </c>
      <c r="S355" s="228">
        <v>0</v>
      </c>
      <c r="T355" s="229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30" t="s">
        <v>142</v>
      </c>
      <c r="AT355" s="230" t="s">
        <v>137</v>
      </c>
      <c r="AU355" s="230" t="s">
        <v>83</v>
      </c>
      <c r="AY355" s="17" t="s">
        <v>135</v>
      </c>
      <c r="BE355" s="231">
        <f>IF(N355="základní",J355,0)</f>
        <v>0</v>
      </c>
      <c r="BF355" s="231">
        <f>IF(N355="snížená",J355,0)</f>
        <v>0</v>
      </c>
      <c r="BG355" s="231">
        <f>IF(N355="zákl. přenesená",J355,0)</f>
        <v>0</v>
      </c>
      <c r="BH355" s="231">
        <f>IF(N355="sníž. přenesená",J355,0)</f>
        <v>0</v>
      </c>
      <c r="BI355" s="231">
        <f>IF(N355="nulová",J355,0)</f>
        <v>0</v>
      </c>
      <c r="BJ355" s="17" t="s">
        <v>81</v>
      </c>
      <c r="BK355" s="231">
        <f>ROUND(I355*H355,2)</f>
        <v>0</v>
      </c>
      <c r="BL355" s="17" t="s">
        <v>142</v>
      </c>
      <c r="BM355" s="230" t="s">
        <v>501</v>
      </c>
    </row>
    <row r="356" s="2" customFormat="1">
      <c r="A356" s="38"/>
      <c r="B356" s="39"/>
      <c r="C356" s="40"/>
      <c r="D356" s="232" t="s">
        <v>144</v>
      </c>
      <c r="E356" s="40"/>
      <c r="F356" s="233" t="s">
        <v>502</v>
      </c>
      <c r="G356" s="40"/>
      <c r="H356" s="40"/>
      <c r="I356" s="234"/>
      <c r="J356" s="40"/>
      <c r="K356" s="40"/>
      <c r="L356" s="44"/>
      <c r="M356" s="235"/>
      <c r="N356" s="236"/>
      <c r="O356" s="91"/>
      <c r="P356" s="91"/>
      <c r="Q356" s="91"/>
      <c r="R356" s="91"/>
      <c r="S356" s="91"/>
      <c r="T356" s="92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144</v>
      </c>
      <c r="AU356" s="17" t="s">
        <v>83</v>
      </c>
    </row>
    <row r="357" s="2" customFormat="1">
      <c r="A357" s="38"/>
      <c r="B357" s="39"/>
      <c r="C357" s="40"/>
      <c r="D357" s="237" t="s">
        <v>146</v>
      </c>
      <c r="E357" s="40"/>
      <c r="F357" s="238" t="s">
        <v>503</v>
      </c>
      <c r="G357" s="40"/>
      <c r="H357" s="40"/>
      <c r="I357" s="234"/>
      <c r="J357" s="40"/>
      <c r="K357" s="40"/>
      <c r="L357" s="44"/>
      <c r="M357" s="235"/>
      <c r="N357" s="236"/>
      <c r="O357" s="91"/>
      <c r="P357" s="91"/>
      <c r="Q357" s="91"/>
      <c r="R357" s="91"/>
      <c r="S357" s="91"/>
      <c r="T357" s="92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146</v>
      </c>
      <c r="AU357" s="17" t="s">
        <v>83</v>
      </c>
    </row>
    <row r="358" s="2" customFormat="1" ht="24.15" customHeight="1">
      <c r="A358" s="38"/>
      <c r="B358" s="39"/>
      <c r="C358" s="271" t="s">
        <v>504</v>
      </c>
      <c r="D358" s="271" t="s">
        <v>360</v>
      </c>
      <c r="E358" s="272" t="s">
        <v>505</v>
      </c>
      <c r="F358" s="273" t="s">
        <v>506</v>
      </c>
      <c r="G358" s="274" t="s">
        <v>413</v>
      </c>
      <c r="H358" s="275">
        <v>1</v>
      </c>
      <c r="I358" s="276"/>
      <c r="J358" s="277">
        <f>ROUND(I358*H358,2)</f>
        <v>0</v>
      </c>
      <c r="K358" s="273" t="s">
        <v>141</v>
      </c>
      <c r="L358" s="278"/>
      <c r="M358" s="279" t="s">
        <v>1</v>
      </c>
      <c r="N358" s="280" t="s">
        <v>38</v>
      </c>
      <c r="O358" s="91"/>
      <c r="P358" s="228">
        <f>O358*H358</f>
        <v>0</v>
      </c>
      <c r="Q358" s="228">
        <v>0.0149</v>
      </c>
      <c r="R358" s="228">
        <f>Q358*H358</f>
        <v>0.0149</v>
      </c>
      <c r="S358" s="228">
        <v>0</v>
      </c>
      <c r="T358" s="229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30" t="s">
        <v>199</v>
      </c>
      <c r="AT358" s="230" t="s">
        <v>360</v>
      </c>
      <c r="AU358" s="230" t="s">
        <v>83</v>
      </c>
      <c r="AY358" s="17" t="s">
        <v>135</v>
      </c>
      <c r="BE358" s="231">
        <f>IF(N358="základní",J358,0)</f>
        <v>0</v>
      </c>
      <c r="BF358" s="231">
        <f>IF(N358="snížená",J358,0)</f>
        <v>0</v>
      </c>
      <c r="BG358" s="231">
        <f>IF(N358="zákl. přenesená",J358,0)</f>
        <v>0</v>
      </c>
      <c r="BH358" s="231">
        <f>IF(N358="sníž. přenesená",J358,0)</f>
        <v>0</v>
      </c>
      <c r="BI358" s="231">
        <f>IF(N358="nulová",J358,0)</f>
        <v>0</v>
      </c>
      <c r="BJ358" s="17" t="s">
        <v>81</v>
      </c>
      <c r="BK358" s="231">
        <f>ROUND(I358*H358,2)</f>
        <v>0</v>
      </c>
      <c r="BL358" s="17" t="s">
        <v>142</v>
      </c>
      <c r="BM358" s="230" t="s">
        <v>507</v>
      </c>
    </row>
    <row r="359" s="2" customFormat="1">
      <c r="A359" s="38"/>
      <c r="B359" s="39"/>
      <c r="C359" s="40"/>
      <c r="D359" s="232" t="s">
        <v>144</v>
      </c>
      <c r="E359" s="40"/>
      <c r="F359" s="233" t="s">
        <v>506</v>
      </c>
      <c r="G359" s="40"/>
      <c r="H359" s="40"/>
      <c r="I359" s="234"/>
      <c r="J359" s="40"/>
      <c r="K359" s="40"/>
      <c r="L359" s="44"/>
      <c r="M359" s="235"/>
      <c r="N359" s="236"/>
      <c r="O359" s="91"/>
      <c r="P359" s="91"/>
      <c r="Q359" s="91"/>
      <c r="R359" s="91"/>
      <c r="S359" s="91"/>
      <c r="T359" s="92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144</v>
      </c>
      <c r="AU359" s="17" t="s">
        <v>83</v>
      </c>
    </row>
    <row r="360" s="2" customFormat="1" ht="24.15" customHeight="1">
      <c r="A360" s="38"/>
      <c r="B360" s="39"/>
      <c r="C360" s="219" t="s">
        <v>508</v>
      </c>
      <c r="D360" s="219" t="s">
        <v>137</v>
      </c>
      <c r="E360" s="220" t="s">
        <v>509</v>
      </c>
      <c r="F360" s="221" t="s">
        <v>510</v>
      </c>
      <c r="G360" s="222" t="s">
        <v>413</v>
      </c>
      <c r="H360" s="223">
        <v>7</v>
      </c>
      <c r="I360" s="224"/>
      <c r="J360" s="225">
        <f>ROUND(I360*H360,2)</f>
        <v>0</v>
      </c>
      <c r="K360" s="221" t="s">
        <v>141</v>
      </c>
      <c r="L360" s="44"/>
      <c r="M360" s="226" t="s">
        <v>1</v>
      </c>
      <c r="N360" s="227" t="s">
        <v>38</v>
      </c>
      <c r="O360" s="91"/>
      <c r="P360" s="228">
        <f>O360*H360</f>
        <v>0</v>
      </c>
      <c r="Q360" s="228">
        <v>0.00167</v>
      </c>
      <c r="R360" s="228">
        <f>Q360*H360</f>
        <v>0.011690000000000001</v>
      </c>
      <c r="S360" s="228">
        <v>0</v>
      </c>
      <c r="T360" s="229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30" t="s">
        <v>142</v>
      </c>
      <c r="AT360" s="230" t="s">
        <v>137</v>
      </c>
      <c r="AU360" s="230" t="s">
        <v>83</v>
      </c>
      <c r="AY360" s="17" t="s">
        <v>135</v>
      </c>
      <c r="BE360" s="231">
        <f>IF(N360="základní",J360,0)</f>
        <v>0</v>
      </c>
      <c r="BF360" s="231">
        <f>IF(N360="snížená",J360,0)</f>
        <v>0</v>
      </c>
      <c r="BG360" s="231">
        <f>IF(N360="zákl. přenesená",J360,0)</f>
        <v>0</v>
      </c>
      <c r="BH360" s="231">
        <f>IF(N360="sníž. přenesená",J360,0)</f>
        <v>0</v>
      </c>
      <c r="BI360" s="231">
        <f>IF(N360="nulová",J360,0)</f>
        <v>0</v>
      </c>
      <c r="BJ360" s="17" t="s">
        <v>81</v>
      </c>
      <c r="BK360" s="231">
        <f>ROUND(I360*H360,2)</f>
        <v>0</v>
      </c>
      <c r="BL360" s="17" t="s">
        <v>142</v>
      </c>
      <c r="BM360" s="230" t="s">
        <v>511</v>
      </c>
    </row>
    <row r="361" s="2" customFormat="1">
      <c r="A361" s="38"/>
      <c r="B361" s="39"/>
      <c r="C361" s="40"/>
      <c r="D361" s="232" t="s">
        <v>144</v>
      </c>
      <c r="E361" s="40"/>
      <c r="F361" s="233" t="s">
        <v>512</v>
      </c>
      <c r="G361" s="40"/>
      <c r="H361" s="40"/>
      <c r="I361" s="234"/>
      <c r="J361" s="40"/>
      <c r="K361" s="40"/>
      <c r="L361" s="44"/>
      <c r="M361" s="235"/>
      <c r="N361" s="236"/>
      <c r="O361" s="91"/>
      <c r="P361" s="91"/>
      <c r="Q361" s="91"/>
      <c r="R361" s="91"/>
      <c r="S361" s="91"/>
      <c r="T361" s="92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144</v>
      </c>
      <c r="AU361" s="17" t="s">
        <v>83</v>
      </c>
    </row>
    <row r="362" s="2" customFormat="1">
      <c r="A362" s="38"/>
      <c r="B362" s="39"/>
      <c r="C362" s="40"/>
      <c r="D362" s="237" t="s">
        <v>146</v>
      </c>
      <c r="E362" s="40"/>
      <c r="F362" s="238" t="s">
        <v>513</v>
      </c>
      <c r="G362" s="40"/>
      <c r="H362" s="40"/>
      <c r="I362" s="234"/>
      <c r="J362" s="40"/>
      <c r="K362" s="40"/>
      <c r="L362" s="44"/>
      <c r="M362" s="235"/>
      <c r="N362" s="236"/>
      <c r="O362" s="91"/>
      <c r="P362" s="91"/>
      <c r="Q362" s="91"/>
      <c r="R362" s="91"/>
      <c r="S362" s="91"/>
      <c r="T362" s="92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146</v>
      </c>
      <c r="AU362" s="17" t="s">
        <v>83</v>
      </c>
    </row>
    <row r="363" s="13" customFormat="1">
      <c r="A363" s="13"/>
      <c r="B363" s="239"/>
      <c r="C363" s="240"/>
      <c r="D363" s="232" t="s">
        <v>148</v>
      </c>
      <c r="E363" s="241" t="s">
        <v>1</v>
      </c>
      <c r="F363" s="242" t="s">
        <v>514</v>
      </c>
      <c r="G363" s="240"/>
      <c r="H363" s="243">
        <v>7</v>
      </c>
      <c r="I363" s="244"/>
      <c r="J363" s="240"/>
      <c r="K363" s="240"/>
      <c r="L363" s="245"/>
      <c r="M363" s="246"/>
      <c r="N363" s="247"/>
      <c r="O363" s="247"/>
      <c r="P363" s="247"/>
      <c r="Q363" s="247"/>
      <c r="R363" s="247"/>
      <c r="S363" s="247"/>
      <c r="T363" s="248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9" t="s">
        <v>148</v>
      </c>
      <c r="AU363" s="249" t="s">
        <v>83</v>
      </c>
      <c r="AV363" s="13" t="s">
        <v>83</v>
      </c>
      <c r="AW363" s="13" t="s">
        <v>30</v>
      </c>
      <c r="AX363" s="13" t="s">
        <v>81</v>
      </c>
      <c r="AY363" s="249" t="s">
        <v>135</v>
      </c>
    </row>
    <row r="364" s="2" customFormat="1" ht="33" customHeight="1">
      <c r="A364" s="38"/>
      <c r="B364" s="39"/>
      <c r="C364" s="271" t="s">
        <v>515</v>
      </c>
      <c r="D364" s="271" t="s">
        <v>360</v>
      </c>
      <c r="E364" s="272" t="s">
        <v>516</v>
      </c>
      <c r="F364" s="273" t="s">
        <v>517</v>
      </c>
      <c r="G364" s="274" t="s">
        <v>413</v>
      </c>
      <c r="H364" s="275">
        <v>2</v>
      </c>
      <c r="I364" s="276"/>
      <c r="J364" s="277">
        <f>ROUND(I364*H364,2)</f>
        <v>0</v>
      </c>
      <c r="K364" s="273" t="s">
        <v>141</v>
      </c>
      <c r="L364" s="278"/>
      <c r="M364" s="279" t="s">
        <v>1</v>
      </c>
      <c r="N364" s="280" t="s">
        <v>38</v>
      </c>
      <c r="O364" s="91"/>
      <c r="P364" s="228">
        <f>O364*H364</f>
        <v>0</v>
      </c>
      <c r="Q364" s="228">
        <v>0.0088000000000000005</v>
      </c>
      <c r="R364" s="228">
        <f>Q364*H364</f>
        <v>0.017600000000000001</v>
      </c>
      <c r="S364" s="228">
        <v>0</v>
      </c>
      <c r="T364" s="229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30" t="s">
        <v>199</v>
      </c>
      <c r="AT364" s="230" t="s">
        <v>360</v>
      </c>
      <c r="AU364" s="230" t="s">
        <v>83</v>
      </c>
      <c r="AY364" s="17" t="s">
        <v>135</v>
      </c>
      <c r="BE364" s="231">
        <f>IF(N364="základní",J364,0)</f>
        <v>0</v>
      </c>
      <c r="BF364" s="231">
        <f>IF(N364="snížená",J364,0)</f>
        <v>0</v>
      </c>
      <c r="BG364" s="231">
        <f>IF(N364="zákl. přenesená",J364,0)</f>
        <v>0</v>
      </c>
      <c r="BH364" s="231">
        <f>IF(N364="sníž. přenesená",J364,0)</f>
        <v>0</v>
      </c>
      <c r="BI364" s="231">
        <f>IF(N364="nulová",J364,0)</f>
        <v>0</v>
      </c>
      <c r="BJ364" s="17" t="s">
        <v>81</v>
      </c>
      <c r="BK364" s="231">
        <f>ROUND(I364*H364,2)</f>
        <v>0</v>
      </c>
      <c r="BL364" s="17" t="s">
        <v>142</v>
      </c>
      <c r="BM364" s="230" t="s">
        <v>518</v>
      </c>
    </row>
    <row r="365" s="2" customFormat="1">
      <c r="A365" s="38"/>
      <c r="B365" s="39"/>
      <c r="C365" s="40"/>
      <c r="D365" s="232" t="s">
        <v>144</v>
      </c>
      <c r="E365" s="40"/>
      <c r="F365" s="233" t="s">
        <v>517</v>
      </c>
      <c r="G365" s="40"/>
      <c r="H365" s="40"/>
      <c r="I365" s="234"/>
      <c r="J365" s="40"/>
      <c r="K365" s="40"/>
      <c r="L365" s="44"/>
      <c r="M365" s="235"/>
      <c r="N365" s="236"/>
      <c r="O365" s="91"/>
      <c r="P365" s="91"/>
      <c r="Q365" s="91"/>
      <c r="R365" s="91"/>
      <c r="S365" s="91"/>
      <c r="T365" s="92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144</v>
      </c>
      <c r="AU365" s="17" t="s">
        <v>83</v>
      </c>
    </row>
    <row r="366" s="13" customFormat="1">
      <c r="A366" s="13"/>
      <c r="B366" s="239"/>
      <c r="C366" s="240"/>
      <c r="D366" s="232" t="s">
        <v>148</v>
      </c>
      <c r="E366" s="241" t="s">
        <v>1</v>
      </c>
      <c r="F366" s="242" t="s">
        <v>83</v>
      </c>
      <c r="G366" s="240"/>
      <c r="H366" s="243">
        <v>2</v>
      </c>
      <c r="I366" s="244"/>
      <c r="J366" s="240"/>
      <c r="K366" s="240"/>
      <c r="L366" s="245"/>
      <c r="M366" s="246"/>
      <c r="N366" s="247"/>
      <c r="O366" s="247"/>
      <c r="P366" s="247"/>
      <c r="Q366" s="247"/>
      <c r="R366" s="247"/>
      <c r="S366" s="247"/>
      <c r="T366" s="248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9" t="s">
        <v>148</v>
      </c>
      <c r="AU366" s="249" t="s">
        <v>83</v>
      </c>
      <c r="AV366" s="13" t="s">
        <v>83</v>
      </c>
      <c r="AW366" s="13" t="s">
        <v>30</v>
      </c>
      <c r="AX366" s="13" t="s">
        <v>81</v>
      </c>
      <c r="AY366" s="249" t="s">
        <v>135</v>
      </c>
    </row>
    <row r="367" s="2" customFormat="1" ht="24.15" customHeight="1">
      <c r="A367" s="38"/>
      <c r="B367" s="39"/>
      <c r="C367" s="271" t="s">
        <v>519</v>
      </c>
      <c r="D367" s="271" t="s">
        <v>360</v>
      </c>
      <c r="E367" s="272" t="s">
        <v>520</v>
      </c>
      <c r="F367" s="273" t="s">
        <v>521</v>
      </c>
      <c r="G367" s="274" t="s">
        <v>413</v>
      </c>
      <c r="H367" s="275">
        <v>2</v>
      </c>
      <c r="I367" s="276"/>
      <c r="J367" s="277">
        <f>ROUND(I367*H367,2)</f>
        <v>0</v>
      </c>
      <c r="K367" s="273" t="s">
        <v>141</v>
      </c>
      <c r="L367" s="278"/>
      <c r="M367" s="279" t="s">
        <v>1</v>
      </c>
      <c r="N367" s="280" t="s">
        <v>38</v>
      </c>
      <c r="O367" s="91"/>
      <c r="P367" s="228">
        <f>O367*H367</f>
        <v>0</v>
      </c>
      <c r="Q367" s="228">
        <v>0.0135</v>
      </c>
      <c r="R367" s="228">
        <f>Q367*H367</f>
        <v>0.027</v>
      </c>
      <c r="S367" s="228">
        <v>0</v>
      </c>
      <c r="T367" s="229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30" t="s">
        <v>199</v>
      </c>
      <c r="AT367" s="230" t="s">
        <v>360</v>
      </c>
      <c r="AU367" s="230" t="s">
        <v>83</v>
      </c>
      <c r="AY367" s="17" t="s">
        <v>135</v>
      </c>
      <c r="BE367" s="231">
        <f>IF(N367="základní",J367,0)</f>
        <v>0</v>
      </c>
      <c r="BF367" s="231">
        <f>IF(N367="snížená",J367,0)</f>
        <v>0</v>
      </c>
      <c r="BG367" s="231">
        <f>IF(N367="zákl. přenesená",J367,0)</f>
        <v>0</v>
      </c>
      <c r="BH367" s="231">
        <f>IF(N367="sníž. přenesená",J367,0)</f>
        <v>0</v>
      </c>
      <c r="BI367" s="231">
        <f>IF(N367="nulová",J367,0)</f>
        <v>0</v>
      </c>
      <c r="BJ367" s="17" t="s">
        <v>81</v>
      </c>
      <c r="BK367" s="231">
        <f>ROUND(I367*H367,2)</f>
        <v>0</v>
      </c>
      <c r="BL367" s="17" t="s">
        <v>142</v>
      </c>
      <c r="BM367" s="230" t="s">
        <v>522</v>
      </c>
    </row>
    <row r="368" s="2" customFormat="1">
      <c r="A368" s="38"/>
      <c r="B368" s="39"/>
      <c r="C368" s="40"/>
      <c r="D368" s="232" t="s">
        <v>144</v>
      </c>
      <c r="E368" s="40"/>
      <c r="F368" s="233" t="s">
        <v>521</v>
      </c>
      <c r="G368" s="40"/>
      <c r="H368" s="40"/>
      <c r="I368" s="234"/>
      <c r="J368" s="40"/>
      <c r="K368" s="40"/>
      <c r="L368" s="44"/>
      <c r="M368" s="235"/>
      <c r="N368" s="236"/>
      <c r="O368" s="91"/>
      <c r="P368" s="91"/>
      <c r="Q368" s="91"/>
      <c r="R368" s="91"/>
      <c r="S368" s="91"/>
      <c r="T368" s="92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144</v>
      </c>
      <c r="AU368" s="17" t="s">
        <v>83</v>
      </c>
    </row>
    <row r="369" s="13" customFormat="1">
      <c r="A369" s="13"/>
      <c r="B369" s="239"/>
      <c r="C369" s="240"/>
      <c r="D369" s="232" t="s">
        <v>148</v>
      </c>
      <c r="E369" s="241" t="s">
        <v>1</v>
      </c>
      <c r="F369" s="242" t="s">
        <v>83</v>
      </c>
      <c r="G369" s="240"/>
      <c r="H369" s="243">
        <v>2</v>
      </c>
      <c r="I369" s="244"/>
      <c r="J369" s="240"/>
      <c r="K369" s="240"/>
      <c r="L369" s="245"/>
      <c r="M369" s="246"/>
      <c r="N369" s="247"/>
      <c r="O369" s="247"/>
      <c r="P369" s="247"/>
      <c r="Q369" s="247"/>
      <c r="R369" s="247"/>
      <c r="S369" s="247"/>
      <c r="T369" s="248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9" t="s">
        <v>148</v>
      </c>
      <c r="AU369" s="249" t="s">
        <v>83</v>
      </c>
      <c r="AV369" s="13" t="s">
        <v>83</v>
      </c>
      <c r="AW369" s="13" t="s">
        <v>30</v>
      </c>
      <c r="AX369" s="13" t="s">
        <v>81</v>
      </c>
      <c r="AY369" s="249" t="s">
        <v>135</v>
      </c>
    </row>
    <row r="370" s="2" customFormat="1" ht="24.15" customHeight="1">
      <c r="A370" s="38"/>
      <c r="B370" s="39"/>
      <c r="C370" s="271" t="s">
        <v>523</v>
      </c>
      <c r="D370" s="271" t="s">
        <v>360</v>
      </c>
      <c r="E370" s="272" t="s">
        <v>524</v>
      </c>
      <c r="F370" s="273" t="s">
        <v>525</v>
      </c>
      <c r="G370" s="274" t="s">
        <v>413</v>
      </c>
      <c r="H370" s="275">
        <v>21</v>
      </c>
      <c r="I370" s="276"/>
      <c r="J370" s="277">
        <f>ROUND(I370*H370,2)</f>
        <v>0</v>
      </c>
      <c r="K370" s="273" t="s">
        <v>141</v>
      </c>
      <c r="L370" s="278"/>
      <c r="M370" s="279" t="s">
        <v>1</v>
      </c>
      <c r="N370" s="280" t="s">
        <v>38</v>
      </c>
      <c r="O370" s="91"/>
      <c r="P370" s="228">
        <f>O370*H370</f>
        <v>0</v>
      </c>
      <c r="Q370" s="228">
        <v>0.00020000000000000001</v>
      </c>
      <c r="R370" s="228">
        <f>Q370*H370</f>
        <v>0.0042000000000000006</v>
      </c>
      <c r="S370" s="228">
        <v>0</v>
      </c>
      <c r="T370" s="229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30" t="s">
        <v>199</v>
      </c>
      <c r="AT370" s="230" t="s">
        <v>360</v>
      </c>
      <c r="AU370" s="230" t="s">
        <v>83</v>
      </c>
      <c r="AY370" s="17" t="s">
        <v>135</v>
      </c>
      <c r="BE370" s="231">
        <f>IF(N370="základní",J370,0)</f>
        <v>0</v>
      </c>
      <c r="BF370" s="231">
        <f>IF(N370="snížená",J370,0)</f>
        <v>0</v>
      </c>
      <c r="BG370" s="231">
        <f>IF(N370="zákl. přenesená",J370,0)</f>
        <v>0</v>
      </c>
      <c r="BH370" s="231">
        <f>IF(N370="sníž. přenesená",J370,0)</f>
        <v>0</v>
      </c>
      <c r="BI370" s="231">
        <f>IF(N370="nulová",J370,0)</f>
        <v>0</v>
      </c>
      <c r="BJ370" s="17" t="s">
        <v>81</v>
      </c>
      <c r="BK370" s="231">
        <f>ROUND(I370*H370,2)</f>
        <v>0</v>
      </c>
      <c r="BL370" s="17" t="s">
        <v>142</v>
      </c>
      <c r="BM370" s="230" t="s">
        <v>526</v>
      </c>
    </row>
    <row r="371" s="2" customFormat="1">
      <c r="A371" s="38"/>
      <c r="B371" s="39"/>
      <c r="C371" s="40"/>
      <c r="D371" s="232" t="s">
        <v>144</v>
      </c>
      <c r="E371" s="40"/>
      <c r="F371" s="233" t="s">
        <v>525</v>
      </c>
      <c r="G371" s="40"/>
      <c r="H371" s="40"/>
      <c r="I371" s="234"/>
      <c r="J371" s="40"/>
      <c r="K371" s="40"/>
      <c r="L371" s="44"/>
      <c r="M371" s="235"/>
      <c r="N371" s="236"/>
      <c r="O371" s="91"/>
      <c r="P371" s="91"/>
      <c r="Q371" s="91"/>
      <c r="R371" s="91"/>
      <c r="S371" s="91"/>
      <c r="T371" s="92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144</v>
      </c>
      <c r="AU371" s="17" t="s">
        <v>83</v>
      </c>
    </row>
    <row r="372" s="13" customFormat="1">
      <c r="A372" s="13"/>
      <c r="B372" s="239"/>
      <c r="C372" s="240"/>
      <c r="D372" s="232" t="s">
        <v>148</v>
      </c>
      <c r="E372" s="240"/>
      <c r="F372" s="242" t="s">
        <v>527</v>
      </c>
      <c r="G372" s="240"/>
      <c r="H372" s="243">
        <v>21</v>
      </c>
      <c r="I372" s="244"/>
      <c r="J372" s="240"/>
      <c r="K372" s="240"/>
      <c r="L372" s="245"/>
      <c r="M372" s="246"/>
      <c r="N372" s="247"/>
      <c r="O372" s="247"/>
      <c r="P372" s="247"/>
      <c r="Q372" s="247"/>
      <c r="R372" s="247"/>
      <c r="S372" s="247"/>
      <c r="T372" s="248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9" t="s">
        <v>148</v>
      </c>
      <c r="AU372" s="249" t="s">
        <v>83</v>
      </c>
      <c r="AV372" s="13" t="s">
        <v>83</v>
      </c>
      <c r="AW372" s="13" t="s">
        <v>4</v>
      </c>
      <c r="AX372" s="13" t="s">
        <v>81</v>
      </c>
      <c r="AY372" s="249" t="s">
        <v>135</v>
      </c>
    </row>
    <row r="373" s="2" customFormat="1" ht="21.75" customHeight="1">
      <c r="A373" s="38"/>
      <c r="B373" s="39"/>
      <c r="C373" s="271" t="s">
        <v>528</v>
      </c>
      <c r="D373" s="271" t="s">
        <v>360</v>
      </c>
      <c r="E373" s="272" t="s">
        <v>529</v>
      </c>
      <c r="F373" s="273" t="s">
        <v>530</v>
      </c>
      <c r="G373" s="274" t="s">
        <v>413</v>
      </c>
      <c r="H373" s="275">
        <v>1</v>
      </c>
      <c r="I373" s="276"/>
      <c r="J373" s="277">
        <f>ROUND(I373*H373,2)</f>
        <v>0</v>
      </c>
      <c r="K373" s="273" t="s">
        <v>141</v>
      </c>
      <c r="L373" s="278"/>
      <c r="M373" s="279" t="s">
        <v>1</v>
      </c>
      <c r="N373" s="280" t="s">
        <v>38</v>
      </c>
      <c r="O373" s="91"/>
      <c r="P373" s="228">
        <f>O373*H373</f>
        <v>0</v>
      </c>
      <c r="Q373" s="228">
        <v>0.010699999999999999</v>
      </c>
      <c r="R373" s="228">
        <f>Q373*H373</f>
        <v>0.010699999999999999</v>
      </c>
      <c r="S373" s="228">
        <v>0</v>
      </c>
      <c r="T373" s="229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30" t="s">
        <v>199</v>
      </c>
      <c r="AT373" s="230" t="s">
        <v>360</v>
      </c>
      <c r="AU373" s="230" t="s">
        <v>83</v>
      </c>
      <c r="AY373" s="17" t="s">
        <v>135</v>
      </c>
      <c r="BE373" s="231">
        <f>IF(N373="základní",J373,0)</f>
        <v>0</v>
      </c>
      <c r="BF373" s="231">
        <f>IF(N373="snížená",J373,0)</f>
        <v>0</v>
      </c>
      <c r="BG373" s="231">
        <f>IF(N373="zákl. přenesená",J373,0)</f>
        <v>0</v>
      </c>
      <c r="BH373" s="231">
        <f>IF(N373="sníž. přenesená",J373,0)</f>
        <v>0</v>
      </c>
      <c r="BI373" s="231">
        <f>IF(N373="nulová",J373,0)</f>
        <v>0</v>
      </c>
      <c r="BJ373" s="17" t="s">
        <v>81</v>
      </c>
      <c r="BK373" s="231">
        <f>ROUND(I373*H373,2)</f>
        <v>0</v>
      </c>
      <c r="BL373" s="17" t="s">
        <v>142</v>
      </c>
      <c r="BM373" s="230" t="s">
        <v>531</v>
      </c>
    </row>
    <row r="374" s="2" customFormat="1">
      <c r="A374" s="38"/>
      <c r="B374" s="39"/>
      <c r="C374" s="40"/>
      <c r="D374" s="232" t="s">
        <v>144</v>
      </c>
      <c r="E374" s="40"/>
      <c r="F374" s="233" t="s">
        <v>530</v>
      </c>
      <c r="G374" s="40"/>
      <c r="H374" s="40"/>
      <c r="I374" s="234"/>
      <c r="J374" s="40"/>
      <c r="K374" s="40"/>
      <c r="L374" s="44"/>
      <c r="M374" s="235"/>
      <c r="N374" s="236"/>
      <c r="O374" s="91"/>
      <c r="P374" s="91"/>
      <c r="Q374" s="91"/>
      <c r="R374" s="91"/>
      <c r="S374" s="91"/>
      <c r="T374" s="92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144</v>
      </c>
      <c r="AU374" s="17" t="s">
        <v>83</v>
      </c>
    </row>
    <row r="375" s="13" customFormat="1">
      <c r="A375" s="13"/>
      <c r="B375" s="239"/>
      <c r="C375" s="240"/>
      <c r="D375" s="232" t="s">
        <v>148</v>
      </c>
      <c r="E375" s="241" t="s">
        <v>1</v>
      </c>
      <c r="F375" s="242" t="s">
        <v>81</v>
      </c>
      <c r="G375" s="240"/>
      <c r="H375" s="243">
        <v>1</v>
      </c>
      <c r="I375" s="244"/>
      <c r="J375" s="240"/>
      <c r="K375" s="240"/>
      <c r="L375" s="245"/>
      <c r="M375" s="246"/>
      <c r="N375" s="247"/>
      <c r="O375" s="247"/>
      <c r="P375" s="247"/>
      <c r="Q375" s="247"/>
      <c r="R375" s="247"/>
      <c r="S375" s="247"/>
      <c r="T375" s="248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9" t="s">
        <v>148</v>
      </c>
      <c r="AU375" s="249" t="s">
        <v>83</v>
      </c>
      <c r="AV375" s="13" t="s">
        <v>83</v>
      </c>
      <c r="AW375" s="13" t="s">
        <v>30</v>
      </c>
      <c r="AX375" s="13" t="s">
        <v>81</v>
      </c>
      <c r="AY375" s="249" t="s">
        <v>135</v>
      </c>
    </row>
    <row r="376" s="2" customFormat="1" ht="24.15" customHeight="1">
      <c r="A376" s="38"/>
      <c r="B376" s="39"/>
      <c r="C376" s="271" t="s">
        <v>532</v>
      </c>
      <c r="D376" s="271" t="s">
        <v>360</v>
      </c>
      <c r="E376" s="272" t="s">
        <v>533</v>
      </c>
      <c r="F376" s="273" t="s">
        <v>534</v>
      </c>
      <c r="G376" s="274" t="s">
        <v>413</v>
      </c>
      <c r="H376" s="275">
        <v>2</v>
      </c>
      <c r="I376" s="276"/>
      <c r="J376" s="277">
        <f>ROUND(I376*H376,2)</f>
        <v>0</v>
      </c>
      <c r="K376" s="273" t="s">
        <v>141</v>
      </c>
      <c r="L376" s="278"/>
      <c r="M376" s="279" t="s">
        <v>1</v>
      </c>
      <c r="N376" s="280" t="s">
        <v>38</v>
      </c>
      <c r="O376" s="91"/>
      <c r="P376" s="228">
        <f>O376*H376</f>
        <v>0</v>
      </c>
      <c r="Q376" s="228">
        <v>0.0048999999999999998</v>
      </c>
      <c r="R376" s="228">
        <f>Q376*H376</f>
        <v>0.0097999999999999997</v>
      </c>
      <c r="S376" s="228">
        <v>0</v>
      </c>
      <c r="T376" s="229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30" t="s">
        <v>199</v>
      </c>
      <c r="AT376" s="230" t="s">
        <v>360</v>
      </c>
      <c r="AU376" s="230" t="s">
        <v>83</v>
      </c>
      <c r="AY376" s="17" t="s">
        <v>135</v>
      </c>
      <c r="BE376" s="231">
        <f>IF(N376="základní",J376,0)</f>
        <v>0</v>
      </c>
      <c r="BF376" s="231">
        <f>IF(N376="snížená",J376,0)</f>
        <v>0</v>
      </c>
      <c r="BG376" s="231">
        <f>IF(N376="zákl. přenesená",J376,0)</f>
        <v>0</v>
      </c>
      <c r="BH376" s="231">
        <f>IF(N376="sníž. přenesená",J376,0)</f>
        <v>0</v>
      </c>
      <c r="BI376" s="231">
        <f>IF(N376="nulová",J376,0)</f>
        <v>0</v>
      </c>
      <c r="BJ376" s="17" t="s">
        <v>81</v>
      </c>
      <c r="BK376" s="231">
        <f>ROUND(I376*H376,2)</f>
        <v>0</v>
      </c>
      <c r="BL376" s="17" t="s">
        <v>142</v>
      </c>
      <c r="BM376" s="230" t="s">
        <v>535</v>
      </c>
    </row>
    <row r="377" s="2" customFormat="1">
      <c r="A377" s="38"/>
      <c r="B377" s="39"/>
      <c r="C377" s="40"/>
      <c r="D377" s="232" t="s">
        <v>144</v>
      </c>
      <c r="E377" s="40"/>
      <c r="F377" s="233" t="s">
        <v>534</v>
      </c>
      <c r="G377" s="40"/>
      <c r="H377" s="40"/>
      <c r="I377" s="234"/>
      <c r="J377" s="40"/>
      <c r="K377" s="40"/>
      <c r="L377" s="44"/>
      <c r="M377" s="235"/>
      <c r="N377" s="236"/>
      <c r="O377" s="91"/>
      <c r="P377" s="91"/>
      <c r="Q377" s="91"/>
      <c r="R377" s="91"/>
      <c r="S377" s="91"/>
      <c r="T377" s="92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144</v>
      </c>
      <c r="AU377" s="17" t="s">
        <v>83</v>
      </c>
    </row>
    <row r="378" s="13" customFormat="1">
      <c r="A378" s="13"/>
      <c r="B378" s="239"/>
      <c r="C378" s="240"/>
      <c r="D378" s="232" t="s">
        <v>148</v>
      </c>
      <c r="E378" s="241" t="s">
        <v>1</v>
      </c>
      <c r="F378" s="242" t="s">
        <v>83</v>
      </c>
      <c r="G378" s="240"/>
      <c r="H378" s="243">
        <v>2</v>
      </c>
      <c r="I378" s="244"/>
      <c r="J378" s="240"/>
      <c r="K378" s="240"/>
      <c r="L378" s="245"/>
      <c r="M378" s="246"/>
      <c r="N378" s="247"/>
      <c r="O378" s="247"/>
      <c r="P378" s="247"/>
      <c r="Q378" s="247"/>
      <c r="R378" s="247"/>
      <c r="S378" s="247"/>
      <c r="T378" s="248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9" t="s">
        <v>148</v>
      </c>
      <c r="AU378" s="249" t="s">
        <v>83</v>
      </c>
      <c r="AV378" s="13" t="s">
        <v>83</v>
      </c>
      <c r="AW378" s="13" t="s">
        <v>30</v>
      </c>
      <c r="AX378" s="13" t="s">
        <v>81</v>
      </c>
      <c r="AY378" s="249" t="s">
        <v>135</v>
      </c>
    </row>
    <row r="379" s="2" customFormat="1" ht="24.15" customHeight="1">
      <c r="A379" s="38"/>
      <c r="B379" s="39"/>
      <c r="C379" s="219" t="s">
        <v>536</v>
      </c>
      <c r="D379" s="219" t="s">
        <v>137</v>
      </c>
      <c r="E379" s="220" t="s">
        <v>537</v>
      </c>
      <c r="F379" s="221" t="s">
        <v>538</v>
      </c>
      <c r="G379" s="222" t="s">
        <v>413</v>
      </c>
      <c r="H379" s="223">
        <v>2</v>
      </c>
      <c r="I379" s="224"/>
      <c r="J379" s="225">
        <f>ROUND(I379*H379,2)</f>
        <v>0</v>
      </c>
      <c r="K379" s="221" t="s">
        <v>141</v>
      </c>
      <c r="L379" s="44"/>
      <c r="M379" s="226" t="s">
        <v>1</v>
      </c>
      <c r="N379" s="227" t="s">
        <v>38</v>
      </c>
      <c r="O379" s="91"/>
      <c r="P379" s="228">
        <f>O379*H379</f>
        <v>0</v>
      </c>
      <c r="Q379" s="228">
        <v>0</v>
      </c>
      <c r="R379" s="228">
        <f>Q379*H379</f>
        <v>0</v>
      </c>
      <c r="S379" s="228">
        <v>0</v>
      </c>
      <c r="T379" s="229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30" t="s">
        <v>142</v>
      </c>
      <c r="AT379" s="230" t="s">
        <v>137</v>
      </c>
      <c r="AU379" s="230" t="s">
        <v>83</v>
      </c>
      <c r="AY379" s="17" t="s">
        <v>135</v>
      </c>
      <c r="BE379" s="231">
        <f>IF(N379="základní",J379,0)</f>
        <v>0</v>
      </c>
      <c r="BF379" s="231">
        <f>IF(N379="snížená",J379,0)</f>
        <v>0</v>
      </c>
      <c r="BG379" s="231">
        <f>IF(N379="zákl. přenesená",J379,0)</f>
        <v>0</v>
      </c>
      <c r="BH379" s="231">
        <f>IF(N379="sníž. přenesená",J379,0)</f>
        <v>0</v>
      </c>
      <c r="BI379" s="231">
        <f>IF(N379="nulová",J379,0)</f>
        <v>0</v>
      </c>
      <c r="BJ379" s="17" t="s">
        <v>81</v>
      </c>
      <c r="BK379" s="231">
        <f>ROUND(I379*H379,2)</f>
        <v>0</v>
      </c>
      <c r="BL379" s="17" t="s">
        <v>142</v>
      </c>
      <c r="BM379" s="230" t="s">
        <v>539</v>
      </c>
    </row>
    <row r="380" s="2" customFormat="1">
      <c r="A380" s="38"/>
      <c r="B380" s="39"/>
      <c r="C380" s="40"/>
      <c r="D380" s="232" t="s">
        <v>144</v>
      </c>
      <c r="E380" s="40"/>
      <c r="F380" s="233" t="s">
        <v>540</v>
      </c>
      <c r="G380" s="40"/>
      <c r="H380" s="40"/>
      <c r="I380" s="234"/>
      <c r="J380" s="40"/>
      <c r="K380" s="40"/>
      <c r="L380" s="44"/>
      <c r="M380" s="235"/>
      <c r="N380" s="236"/>
      <c r="O380" s="91"/>
      <c r="P380" s="91"/>
      <c r="Q380" s="91"/>
      <c r="R380" s="91"/>
      <c r="S380" s="91"/>
      <c r="T380" s="92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144</v>
      </c>
      <c r="AU380" s="17" t="s">
        <v>83</v>
      </c>
    </row>
    <row r="381" s="2" customFormat="1">
      <c r="A381" s="38"/>
      <c r="B381" s="39"/>
      <c r="C381" s="40"/>
      <c r="D381" s="237" t="s">
        <v>146</v>
      </c>
      <c r="E381" s="40"/>
      <c r="F381" s="238" t="s">
        <v>541</v>
      </c>
      <c r="G381" s="40"/>
      <c r="H381" s="40"/>
      <c r="I381" s="234"/>
      <c r="J381" s="40"/>
      <c r="K381" s="40"/>
      <c r="L381" s="44"/>
      <c r="M381" s="235"/>
      <c r="N381" s="236"/>
      <c r="O381" s="91"/>
      <c r="P381" s="91"/>
      <c r="Q381" s="91"/>
      <c r="R381" s="91"/>
      <c r="S381" s="91"/>
      <c r="T381" s="92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146</v>
      </c>
      <c r="AU381" s="17" t="s">
        <v>83</v>
      </c>
    </row>
    <row r="382" s="13" customFormat="1">
      <c r="A382" s="13"/>
      <c r="B382" s="239"/>
      <c r="C382" s="240"/>
      <c r="D382" s="232" t="s">
        <v>148</v>
      </c>
      <c r="E382" s="241" t="s">
        <v>1</v>
      </c>
      <c r="F382" s="242" t="s">
        <v>83</v>
      </c>
      <c r="G382" s="240"/>
      <c r="H382" s="243">
        <v>2</v>
      </c>
      <c r="I382" s="244"/>
      <c r="J382" s="240"/>
      <c r="K382" s="240"/>
      <c r="L382" s="245"/>
      <c r="M382" s="246"/>
      <c r="N382" s="247"/>
      <c r="O382" s="247"/>
      <c r="P382" s="247"/>
      <c r="Q382" s="247"/>
      <c r="R382" s="247"/>
      <c r="S382" s="247"/>
      <c r="T382" s="248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9" t="s">
        <v>148</v>
      </c>
      <c r="AU382" s="249" t="s">
        <v>83</v>
      </c>
      <c r="AV382" s="13" t="s">
        <v>83</v>
      </c>
      <c r="AW382" s="13" t="s">
        <v>30</v>
      </c>
      <c r="AX382" s="13" t="s">
        <v>81</v>
      </c>
      <c r="AY382" s="249" t="s">
        <v>135</v>
      </c>
    </row>
    <row r="383" s="2" customFormat="1" ht="33" customHeight="1">
      <c r="A383" s="38"/>
      <c r="B383" s="39"/>
      <c r="C383" s="271" t="s">
        <v>542</v>
      </c>
      <c r="D383" s="271" t="s">
        <v>360</v>
      </c>
      <c r="E383" s="272" t="s">
        <v>543</v>
      </c>
      <c r="F383" s="273" t="s">
        <v>544</v>
      </c>
      <c r="G383" s="274" t="s">
        <v>413</v>
      </c>
      <c r="H383" s="275">
        <v>2</v>
      </c>
      <c r="I383" s="276"/>
      <c r="J383" s="277">
        <f>ROUND(I383*H383,2)</f>
        <v>0</v>
      </c>
      <c r="K383" s="273" t="s">
        <v>141</v>
      </c>
      <c r="L383" s="278"/>
      <c r="M383" s="279" t="s">
        <v>1</v>
      </c>
      <c r="N383" s="280" t="s">
        <v>38</v>
      </c>
      <c r="O383" s="91"/>
      <c r="P383" s="228">
        <f>O383*H383</f>
        <v>0</v>
      </c>
      <c r="Q383" s="228">
        <v>0.014999999999999999</v>
      </c>
      <c r="R383" s="228">
        <f>Q383*H383</f>
        <v>0.029999999999999999</v>
      </c>
      <c r="S383" s="228">
        <v>0</v>
      </c>
      <c r="T383" s="229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30" t="s">
        <v>199</v>
      </c>
      <c r="AT383" s="230" t="s">
        <v>360</v>
      </c>
      <c r="AU383" s="230" t="s">
        <v>83</v>
      </c>
      <c r="AY383" s="17" t="s">
        <v>135</v>
      </c>
      <c r="BE383" s="231">
        <f>IF(N383="základní",J383,0)</f>
        <v>0</v>
      </c>
      <c r="BF383" s="231">
        <f>IF(N383="snížená",J383,0)</f>
        <v>0</v>
      </c>
      <c r="BG383" s="231">
        <f>IF(N383="zákl. přenesená",J383,0)</f>
        <v>0</v>
      </c>
      <c r="BH383" s="231">
        <f>IF(N383="sníž. přenesená",J383,0)</f>
        <v>0</v>
      </c>
      <c r="BI383" s="231">
        <f>IF(N383="nulová",J383,0)</f>
        <v>0</v>
      </c>
      <c r="BJ383" s="17" t="s">
        <v>81</v>
      </c>
      <c r="BK383" s="231">
        <f>ROUND(I383*H383,2)</f>
        <v>0</v>
      </c>
      <c r="BL383" s="17" t="s">
        <v>142</v>
      </c>
      <c r="BM383" s="230" t="s">
        <v>545</v>
      </c>
    </row>
    <row r="384" s="2" customFormat="1">
      <c r="A384" s="38"/>
      <c r="B384" s="39"/>
      <c r="C384" s="40"/>
      <c r="D384" s="232" t="s">
        <v>144</v>
      </c>
      <c r="E384" s="40"/>
      <c r="F384" s="233" t="s">
        <v>544</v>
      </c>
      <c r="G384" s="40"/>
      <c r="H384" s="40"/>
      <c r="I384" s="234"/>
      <c r="J384" s="40"/>
      <c r="K384" s="40"/>
      <c r="L384" s="44"/>
      <c r="M384" s="235"/>
      <c r="N384" s="236"/>
      <c r="O384" s="91"/>
      <c r="P384" s="91"/>
      <c r="Q384" s="91"/>
      <c r="R384" s="91"/>
      <c r="S384" s="91"/>
      <c r="T384" s="92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7" t="s">
        <v>144</v>
      </c>
      <c r="AU384" s="17" t="s">
        <v>83</v>
      </c>
    </row>
    <row r="385" s="2" customFormat="1" ht="24.15" customHeight="1">
      <c r="A385" s="38"/>
      <c r="B385" s="39"/>
      <c r="C385" s="219" t="s">
        <v>546</v>
      </c>
      <c r="D385" s="219" t="s">
        <v>137</v>
      </c>
      <c r="E385" s="220" t="s">
        <v>547</v>
      </c>
      <c r="F385" s="221" t="s">
        <v>548</v>
      </c>
      <c r="G385" s="222" t="s">
        <v>413</v>
      </c>
      <c r="H385" s="223">
        <v>1</v>
      </c>
      <c r="I385" s="224"/>
      <c r="J385" s="225">
        <f>ROUND(I385*H385,2)</f>
        <v>0</v>
      </c>
      <c r="K385" s="221" t="s">
        <v>141</v>
      </c>
      <c r="L385" s="44"/>
      <c r="M385" s="226" t="s">
        <v>1</v>
      </c>
      <c r="N385" s="227" t="s">
        <v>38</v>
      </c>
      <c r="O385" s="91"/>
      <c r="P385" s="228">
        <f>O385*H385</f>
        <v>0</v>
      </c>
      <c r="Q385" s="228">
        <v>0.0017099999999999999</v>
      </c>
      <c r="R385" s="228">
        <f>Q385*H385</f>
        <v>0.0017099999999999999</v>
      </c>
      <c r="S385" s="228">
        <v>0</v>
      </c>
      <c r="T385" s="229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30" t="s">
        <v>142</v>
      </c>
      <c r="AT385" s="230" t="s">
        <v>137</v>
      </c>
      <c r="AU385" s="230" t="s">
        <v>83</v>
      </c>
      <c r="AY385" s="17" t="s">
        <v>135</v>
      </c>
      <c r="BE385" s="231">
        <f>IF(N385="základní",J385,0)</f>
        <v>0</v>
      </c>
      <c r="BF385" s="231">
        <f>IF(N385="snížená",J385,0)</f>
        <v>0</v>
      </c>
      <c r="BG385" s="231">
        <f>IF(N385="zákl. přenesená",J385,0)</f>
        <v>0</v>
      </c>
      <c r="BH385" s="231">
        <f>IF(N385="sníž. přenesená",J385,0)</f>
        <v>0</v>
      </c>
      <c r="BI385" s="231">
        <f>IF(N385="nulová",J385,0)</f>
        <v>0</v>
      </c>
      <c r="BJ385" s="17" t="s">
        <v>81</v>
      </c>
      <c r="BK385" s="231">
        <f>ROUND(I385*H385,2)</f>
        <v>0</v>
      </c>
      <c r="BL385" s="17" t="s">
        <v>142</v>
      </c>
      <c r="BM385" s="230" t="s">
        <v>549</v>
      </c>
    </row>
    <row r="386" s="2" customFormat="1">
      <c r="A386" s="38"/>
      <c r="B386" s="39"/>
      <c r="C386" s="40"/>
      <c r="D386" s="232" t="s">
        <v>144</v>
      </c>
      <c r="E386" s="40"/>
      <c r="F386" s="233" t="s">
        <v>550</v>
      </c>
      <c r="G386" s="40"/>
      <c r="H386" s="40"/>
      <c r="I386" s="234"/>
      <c r="J386" s="40"/>
      <c r="K386" s="40"/>
      <c r="L386" s="44"/>
      <c r="M386" s="235"/>
      <c r="N386" s="236"/>
      <c r="O386" s="91"/>
      <c r="P386" s="91"/>
      <c r="Q386" s="91"/>
      <c r="R386" s="91"/>
      <c r="S386" s="91"/>
      <c r="T386" s="92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144</v>
      </c>
      <c r="AU386" s="17" t="s">
        <v>83</v>
      </c>
    </row>
    <row r="387" s="2" customFormat="1">
      <c r="A387" s="38"/>
      <c r="B387" s="39"/>
      <c r="C387" s="40"/>
      <c r="D387" s="237" t="s">
        <v>146</v>
      </c>
      <c r="E387" s="40"/>
      <c r="F387" s="238" t="s">
        <v>551</v>
      </c>
      <c r="G387" s="40"/>
      <c r="H387" s="40"/>
      <c r="I387" s="234"/>
      <c r="J387" s="40"/>
      <c r="K387" s="40"/>
      <c r="L387" s="44"/>
      <c r="M387" s="235"/>
      <c r="N387" s="236"/>
      <c r="O387" s="91"/>
      <c r="P387" s="91"/>
      <c r="Q387" s="91"/>
      <c r="R387" s="91"/>
      <c r="S387" s="91"/>
      <c r="T387" s="92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7" t="s">
        <v>146</v>
      </c>
      <c r="AU387" s="17" t="s">
        <v>83</v>
      </c>
    </row>
    <row r="388" s="2" customFormat="1" ht="24.15" customHeight="1">
      <c r="A388" s="38"/>
      <c r="B388" s="39"/>
      <c r="C388" s="271" t="s">
        <v>552</v>
      </c>
      <c r="D388" s="271" t="s">
        <v>360</v>
      </c>
      <c r="E388" s="272" t="s">
        <v>553</v>
      </c>
      <c r="F388" s="273" t="s">
        <v>554</v>
      </c>
      <c r="G388" s="274" t="s">
        <v>413</v>
      </c>
      <c r="H388" s="275">
        <v>1</v>
      </c>
      <c r="I388" s="276"/>
      <c r="J388" s="277">
        <f>ROUND(I388*H388,2)</f>
        <v>0</v>
      </c>
      <c r="K388" s="273" t="s">
        <v>141</v>
      </c>
      <c r="L388" s="278"/>
      <c r="M388" s="279" t="s">
        <v>1</v>
      </c>
      <c r="N388" s="280" t="s">
        <v>38</v>
      </c>
      <c r="O388" s="91"/>
      <c r="P388" s="228">
        <f>O388*H388</f>
        <v>0</v>
      </c>
      <c r="Q388" s="228">
        <v>0.019699999999999999</v>
      </c>
      <c r="R388" s="228">
        <f>Q388*H388</f>
        <v>0.019699999999999999</v>
      </c>
      <c r="S388" s="228">
        <v>0</v>
      </c>
      <c r="T388" s="229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30" t="s">
        <v>199</v>
      </c>
      <c r="AT388" s="230" t="s">
        <v>360</v>
      </c>
      <c r="AU388" s="230" t="s">
        <v>83</v>
      </c>
      <c r="AY388" s="17" t="s">
        <v>135</v>
      </c>
      <c r="BE388" s="231">
        <f>IF(N388="základní",J388,0)</f>
        <v>0</v>
      </c>
      <c r="BF388" s="231">
        <f>IF(N388="snížená",J388,0)</f>
        <v>0</v>
      </c>
      <c r="BG388" s="231">
        <f>IF(N388="zákl. přenesená",J388,0)</f>
        <v>0</v>
      </c>
      <c r="BH388" s="231">
        <f>IF(N388="sníž. přenesená",J388,0)</f>
        <v>0</v>
      </c>
      <c r="BI388" s="231">
        <f>IF(N388="nulová",J388,0)</f>
        <v>0</v>
      </c>
      <c r="BJ388" s="17" t="s">
        <v>81</v>
      </c>
      <c r="BK388" s="231">
        <f>ROUND(I388*H388,2)</f>
        <v>0</v>
      </c>
      <c r="BL388" s="17" t="s">
        <v>142</v>
      </c>
      <c r="BM388" s="230" t="s">
        <v>555</v>
      </c>
    </row>
    <row r="389" s="2" customFormat="1">
      <c r="A389" s="38"/>
      <c r="B389" s="39"/>
      <c r="C389" s="40"/>
      <c r="D389" s="232" t="s">
        <v>144</v>
      </c>
      <c r="E389" s="40"/>
      <c r="F389" s="233" t="s">
        <v>554</v>
      </c>
      <c r="G389" s="40"/>
      <c r="H389" s="40"/>
      <c r="I389" s="234"/>
      <c r="J389" s="40"/>
      <c r="K389" s="40"/>
      <c r="L389" s="44"/>
      <c r="M389" s="235"/>
      <c r="N389" s="236"/>
      <c r="O389" s="91"/>
      <c r="P389" s="91"/>
      <c r="Q389" s="91"/>
      <c r="R389" s="91"/>
      <c r="S389" s="91"/>
      <c r="T389" s="92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144</v>
      </c>
      <c r="AU389" s="17" t="s">
        <v>83</v>
      </c>
    </row>
    <row r="390" s="2" customFormat="1" ht="21.75" customHeight="1">
      <c r="A390" s="38"/>
      <c r="B390" s="39"/>
      <c r="C390" s="219" t="s">
        <v>556</v>
      </c>
      <c r="D390" s="219" t="s">
        <v>137</v>
      </c>
      <c r="E390" s="220" t="s">
        <v>557</v>
      </c>
      <c r="F390" s="221" t="s">
        <v>558</v>
      </c>
      <c r="G390" s="222" t="s">
        <v>413</v>
      </c>
      <c r="H390" s="223">
        <v>1</v>
      </c>
      <c r="I390" s="224"/>
      <c r="J390" s="225">
        <f>ROUND(I390*H390,2)</f>
        <v>0</v>
      </c>
      <c r="K390" s="221" t="s">
        <v>141</v>
      </c>
      <c r="L390" s="44"/>
      <c r="M390" s="226" t="s">
        <v>1</v>
      </c>
      <c r="N390" s="227" t="s">
        <v>38</v>
      </c>
      <c r="O390" s="91"/>
      <c r="P390" s="228">
        <f>O390*H390</f>
        <v>0</v>
      </c>
      <c r="Q390" s="228">
        <v>0.0016199999999999999</v>
      </c>
      <c r="R390" s="228">
        <f>Q390*H390</f>
        <v>0.0016199999999999999</v>
      </c>
      <c r="S390" s="228">
        <v>0</v>
      </c>
      <c r="T390" s="229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30" t="s">
        <v>142</v>
      </c>
      <c r="AT390" s="230" t="s">
        <v>137</v>
      </c>
      <c r="AU390" s="230" t="s">
        <v>83</v>
      </c>
      <c r="AY390" s="17" t="s">
        <v>135</v>
      </c>
      <c r="BE390" s="231">
        <f>IF(N390="základní",J390,0)</f>
        <v>0</v>
      </c>
      <c r="BF390" s="231">
        <f>IF(N390="snížená",J390,0)</f>
        <v>0</v>
      </c>
      <c r="BG390" s="231">
        <f>IF(N390="zákl. přenesená",J390,0)</f>
        <v>0</v>
      </c>
      <c r="BH390" s="231">
        <f>IF(N390="sníž. přenesená",J390,0)</f>
        <v>0</v>
      </c>
      <c r="BI390" s="231">
        <f>IF(N390="nulová",J390,0)</f>
        <v>0</v>
      </c>
      <c r="BJ390" s="17" t="s">
        <v>81</v>
      </c>
      <c r="BK390" s="231">
        <f>ROUND(I390*H390,2)</f>
        <v>0</v>
      </c>
      <c r="BL390" s="17" t="s">
        <v>142</v>
      </c>
      <c r="BM390" s="230" t="s">
        <v>559</v>
      </c>
    </row>
    <row r="391" s="2" customFormat="1">
      <c r="A391" s="38"/>
      <c r="B391" s="39"/>
      <c r="C391" s="40"/>
      <c r="D391" s="232" t="s">
        <v>144</v>
      </c>
      <c r="E391" s="40"/>
      <c r="F391" s="233" t="s">
        <v>560</v>
      </c>
      <c r="G391" s="40"/>
      <c r="H391" s="40"/>
      <c r="I391" s="234"/>
      <c r="J391" s="40"/>
      <c r="K391" s="40"/>
      <c r="L391" s="44"/>
      <c r="M391" s="235"/>
      <c r="N391" s="236"/>
      <c r="O391" s="91"/>
      <c r="P391" s="91"/>
      <c r="Q391" s="91"/>
      <c r="R391" s="91"/>
      <c r="S391" s="91"/>
      <c r="T391" s="92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7" t="s">
        <v>144</v>
      </c>
      <c r="AU391" s="17" t="s">
        <v>83</v>
      </c>
    </row>
    <row r="392" s="2" customFormat="1">
      <c r="A392" s="38"/>
      <c r="B392" s="39"/>
      <c r="C392" s="40"/>
      <c r="D392" s="237" t="s">
        <v>146</v>
      </c>
      <c r="E392" s="40"/>
      <c r="F392" s="238" t="s">
        <v>561</v>
      </c>
      <c r="G392" s="40"/>
      <c r="H392" s="40"/>
      <c r="I392" s="234"/>
      <c r="J392" s="40"/>
      <c r="K392" s="40"/>
      <c r="L392" s="44"/>
      <c r="M392" s="235"/>
      <c r="N392" s="236"/>
      <c r="O392" s="91"/>
      <c r="P392" s="91"/>
      <c r="Q392" s="91"/>
      <c r="R392" s="91"/>
      <c r="S392" s="91"/>
      <c r="T392" s="92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7" t="s">
        <v>146</v>
      </c>
      <c r="AU392" s="17" t="s">
        <v>83</v>
      </c>
    </row>
    <row r="393" s="13" customFormat="1">
      <c r="A393" s="13"/>
      <c r="B393" s="239"/>
      <c r="C393" s="240"/>
      <c r="D393" s="232" t="s">
        <v>148</v>
      </c>
      <c r="E393" s="241" t="s">
        <v>1</v>
      </c>
      <c r="F393" s="242" t="s">
        <v>81</v>
      </c>
      <c r="G393" s="240"/>
      <c r="H393" s="243">
        <v>1</v>
      </c>
      <c r="I393" s="244"/>
      <c r="J393" s="240"/>
      <c r="K393" s="240"/>
      <c r="L393" s="245"/>
      <c r="M393" s="246"/>
      <c r="N393" s="247"/>
      <c r="O393" s="247"/>
      <c r="P393" s="247"/>
      <c r="Q393" s="247"/>
      <c r="R393" s="247"/>
      <c r="S393" s="247"/>
      <c r="T393" s="248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9" t="s">
        <v>148</v>
      </c>
      <c r="AU393" s="249" t="s">
        <v>83</v>
      </c>
      <c r="AV393" s="13" t="s">
        <v>83</v>
      </c>
      <c r="AW393" s="13" t="s">
        <v>30</v>
      </c>
      <c r="AX393" s="13" t="s">
        <v>81</v>
      </c>
      <c r="AY393" s="249" t="s">
        <v>135</v>
      </c>
    </row>
    <row r="394" s="2" customFormat="1" ht="24.15" customHeight="1">
      <c r="A394" s="38"/>
      <c r="B394" s="39"/>
      <c r="C394" s="271" t="s">
        <v>562</v>
      </c>
      <c r="D394" s="271" t="s">
        <v>360</v>
      </c>
      <c r="E394" s="272" t="s">
        <v>563</v>
      </c>
      <c r="F394" s="273" t="s">
        <v>564</v>
      </c>
      <c r="G394" s="274" t="s">
        <v>413</v>
      </c>
      <c r="H394" s="275">
        <v>1</v>
      </c>
      <c r="I394" s="276"/>
      <c r="J394" s="277">
        <f>ROUND(I394*H394,2)</f>
        <v>0</v>
      </c>
      <c r="K394" s="273" t="s">
        <v>141</v>
      </c>
      <c r="L394" s="278"/>
      <c r="M394" s="279" t="s">
        <v>1</v>
      </c>
      <c r="N394" s="280" t="s">
        <v>38</v>
      </c>
      <c r="O394" s="91"/>
      <c r="P394" s="228">
        <f>O394*H394</f>
        <v>0</v>
      </c>
      <c r="Q394" s="228">
        <v>0.017999999999999999</v>
      </c>
      <c r="R394" s="228">
        <f>Q394*H394</f>
        <v>0.017999999999999999</v>
      </c>
      <c r="S394" s="228">
        <v>0</v>
      </c>
      <c r="T394" s="229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30" t="s">
        <v>199</v>
      </c>
      <c r="AT394" s="230" t="s">
        <v>360</v>
      </c>
      <c r="AU394" s="230" t="s">
        <v>83</v>
      </c>
      <c r="AY394" s="17" t="s">
        <v>135</v>
      </c>
      <c r="BE394" s="231">
        <f>IF(N394="základní",J394,0)</f>
        <v>0</v>
      </c>
      <c r="BF394" s="231">
        <f>IF(N394="snížená",J394,0)</f>
        <v>0</v>
      </c>
      <c r="BG394" s="231">
        <f>IF(N394="zákl. přenesená",J394,0)</f>
        <v>0</v>
      </c>
      <c r="BH394" s="231">
        <f>IF(N394="sníž. přenesená",J394,0)</f>
        <v>0</v>
      </c>
      <c r="BI394" s="231">
        <f>IF(N394="nulová",J394,0)</f>
        <v>0</v>
      </c>
      <c r="BJ394" s="17" t="s">
        <v>81</v>
      </c>
      <c r="BK394" s="231">
        <f>ROUND(I394*H394,2)</f>
        <v>0</v>
      </c>
      <c r="BL394" s="17" t="s">
        <v>142</v>
      </c>
      <c r="BM394" s="230" t="s">
        <v>565</v>
      </c>
    </row>
    <row r="395" s="2" customFormat="1">
      <c r="A395" s="38"/>
      <c r="B395" s="39"/>
      <c r="C395" s="40"/>
      <c r="D395" s="232" t="s">
        <v>144</v>
      </c>
      <c r="E395" s="40"/>
      <c r="F395" s="233" t="s">
        <v>564</v>
      </c>
      <c r="G395" s="40"/>
      <c r="H395" s="40"/>
      <c r="I395" s="234"/>
      <c r="J395" s="40"/>
      <c r="K395" s="40"/>
      <c r="L395" s="44"/>
      <c r="M395" s="235"/>
      <c r="N395" s="236"/>
      <c r="O395" s="91"/>
      <c r="P395" s="91"/>
      <c r="Q395" s="91"/>
      <c r="R395" s="91"/>
      <c r="S395" s="91"/>
      <c r="T395" s="92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144</v>
      </c>
      <c r="AU395" s="17" t="s">
        <v>83</v>
      </c>
    </row>
    <row r="396" s="2" customFormat="1" ht="21.75" customHeight="1">
      <c r="A396" s="38"/>
      <c r="B396" s="39"/>
      <c r="C396" s="219" t="s">
        <v>566</v>
      </c>
      <c r="D396" s="219" t="s">
        <v>137</v>
      </c>
      <c r="E396" s="220" t="s">
        <v>567</v>
      </c>
      <c r="F396" s="221" t="s">
        <v>568</v>
      </c>
      <c r="G396" s="222" t="s">
        <v>413</v>
      </c>
      <c r="H396" s="223">
        <v>1</v>
      </c>
      <c r="I396" s="224"/>
      <c r="J396" s="225">
        <f>ROUND(I396*H396,2)</f>
        <v>0</v>
      </c>
      <c r="K396" s="221" t="s">
        <v>141</v>
      </c>
      <c r="L396" s="44"/>
      <c r="M396" s="226" t="s">
        <v>1</v>
      </c>
      <c r="N396" s="227" t="s">
        <v>38</v>
      </c>
      <c r="O396" s="91"/>
      <c r="P396" s="228">
        <f>O396*H396</f>
        <v>0</v>
      </c>
      <c r="Q396" s="228">
        <v>0.00165</v>
      </c>
      <c r="R396" s="228">
        <f>Q396*H396</f>
        <v>0.00165</v>
      </c>
      <c r="S396" s="228">
        <v>0</v>
      </c>
      <c r="T396" s="229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30" t="s">
        <v>142</v>
      </c>
      <c r="AT396" s="230" t="s">
        <v>137</v>
      </c>
      <c r="AU396" s="230" t="s">
        <v>83</v>
      </c>
      <c r="AY396" s="17" t="s">
        <v>135</v>
      </c>
      <c r="BE396" s="231">
        <f>IF(N396="základní",J396,0)</f>
        <v>0</v>
      </c>
      <c r="BF396" s="231">
        <f>IF(N396="snížená",J396,0)</f>
        <v>0</v>
      </c>
      <c r="BG396" s="231">
        <f>IF(N396="zákl. přenesená",J396,0)</f>
        <v>0</v>
      </c>
      <c r="BH396" s="231">
        <f>IF(N396="sníž. přenesená",J396,0)</f>
        <v>0</v>
      </c>
      <c r="BI396" s="231">
        <f>IF(N396="nulová",J396,0)</f>
        <v>0</v>
      </c>
      <c r="BJ396" s="17" t="s">
        <v>81</v>
      </c>
      <c r="BK396" s="231">
        <f>ROUND(I396*H396,2)</f>
        <v>0</v>
      </c>
      <c r="BL396" s="17" t="s">
        <v>142</v>
      </c>
      <c r="BM396" s="230" t="s">
        <v>569</v>
      </c>
    </row>
    <row r="397" s="2" customFormat="1">
      <c r="A397" s="38"/>
      <c r="B397" s="39"/>
      <c r="C397" s="40"/>
      <c r="D397" s="232" t="s">
        <v>144</v>
      </c>
      <c r="E397" s="40"/>
      <c r="F397" s="233" t="s">
        <v>570</v>
      </c>
      <c r="G397" s="40"/>
      <c r="H397" s="40"/>
      <c r="I397" s="234"/>
      <c r="J397" s="40"/>
      <c r="K397" s="40"/>
      <c r="L397" s="44"/>
      <c r="M397" s="235"/>
      <c r="N397" s="236"/>
      <c r="O397" s="91"/>
      <c r="P397" s="91"/>
      <c r="Q397" s="91"/>
      <c r="R397" s="91"/>
      <c r="S397" s="91"/>
      <c r="T397" s="92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144</v>
      </c>
      <c r="AU397" s="17" t="s">
        <v>83</v>
      </c>
    </row>
    <row r="398" s="2" customFormat="1">
      <c r="A398" s="38"/>
      <c r="B398" s="39"/>
      <c r="C398" s="40"/>
      <c r="D398" s="237" t="s">
        <v>146</v>
      </c>
      <c r="E398" s="40"/>
      <c r="F398" s="238" t="s">
        <v>571</v>
      </c>
      <c r="G398" s="40"/>
      <c r="H398" s="40"/>
      <c r="I398" s="234"/>
      <c r="J398" s="40"/>
      <c r="K398" s="40"/>
      <c r="L398" s="44"/>
      <c r="M398" s="235"/>
      <c r="N398" s="236"/>
      <c r="O398" s="91"/>
      <c r="P398" s="91"/>
      <c r="Q398" s="91"/>
      <c r="R398" s="91"/>
      <c r="S398" s="91"/>
      <c r="T398" s="92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146</v>
      </c>
      <c r="AU398" s="17" t="s">
        <v>83</v>
      </c>
    </row>
    <row r="399" s="13" customFormat="1">
      <c r="A399" s="13"/>
      <c r="B399" s="239"/>
      <c r="C399" s="240"/>
      <c r="D399" s="232" t="s">
        <v>148</v>
      </c>
      <c r="E399" s="241" t="s">
        <v>1</v>
      </c>
      <c r="F399" s="242" t="s">
        <v>81</v>
      </c>
      <c r="G399" s="240"/>
      <c r="H399" s="243">
        <v>1</v>
      </c>
      <c r="I399" s="244"/>
      <c r="J399" s="240"/>
      <c r="K399" s="240"/>
      <c r="L399" s="245"/>
      <c r="M399" s="246"/>
      <c r="N399" s="247"/>
      <c r="O399" s="247"/>
      <c r="P399" s="247"/>
      <c r="Q399" s="247"/>
      <c r="R399" s="247"/>
      <c r="S399" s="247"/>
      <c r="T399" s="248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9" t="s">
        <v>148</v>
      </c>
      <c r="AU399" s="249" t="s">
        <v>83</v>
      </c>
      <c r="AV399" s="13" t="s">
        <v>83</v>
      </c>
      <c r="AW399" s="13" t="s">
        <v>30</v>
      </c>
      <c r="AX399" s="13" t="s">
        <v>81</v>
      </c>
      <c r="AY399" s="249" t="s">
        <v>135</v>
      </c>
    </row>
    <row r="400" s="2" customFormat="1" ht="24.15" customHeight="1">
      <c r="A400" s="38"/>
      <c r="B400" s="39"/>
      <c r="C400" s="271" t="s">
        <v>572</v>
      </c>
      <c r="D400" s="271" t="s">
        <v>360</v>
      </c>
      <c r="E400" s="272" t="s">
        <v>573</v>
      </c>
      <c r="F400" s="273" t="s">
        <v>574</v>
      </c>
      <c r="G400" s="274" t="s">
        <v>413</v>
      </c>
      <c r="H400" s="275">
        <v>1</v>
      </c>
      <c r="I400" s="276"/>
      <c r="J400" s="277">
        <f>ROUND(I400*H400,2)</f>
        <v>0</v>
      </c>
      <c r="K400" s="273" t="s">
        <v>1</v>
      </c>
      <c r="L400" s="278"/>
      <c r="M400" s="279" t="s">
        <v>1</v>
      </c>
      <c r="N400" s="280" t="s">
        <v>38</v>
      </c>
      <c r="O400" s="91"/>
      <c r="P400" s="228">
        <f>O400*H400</f>
        <v>0</v>
      </c>
      <c r="Q400" s="228">
        <v>0.023</v>
      </c>
      <c r="R400" s="228">
        <f>Q400*H400</f>
        <v>0.023</v>
      </c>
      <c r="S400" s="228">
        <v>0</v>
      </c>
      <c r="T400" s="229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30" t="s">
        <v>199</v>
      </c>
      <c r="AT400" s="230" t="s">
        <v>360</v>
      </c>
      <c r="AU400" s="230" t="s">
        <v>83</v>
      </c>
      <c r="AY400" s="17" t="s">
        <v>135</v>
      </c>
      <c r="BE400" s="231">
        <f>IF(N400="základní",J400,0)</f>
        <v>0</v>
      </c>
      <c r="BF400" s="231">
        <f>IF(N400="snížená",J400,0)</f>
        <v>0</v>
      </c>
      <c r="BG400" s="231">
        <f>IF(N400="zákl. přenesená",J400,0)</f>
        <v>0</v>
      </c>
      <c r="BH400" s="231">
        <f>IF(N400="sníž. přenesená",J400,0)</f>
        <v>0</v>
      </c>
      <c r="BI400" s="231">
        <f>IF(N400="nulová",J400,0)</f>
        <v>0</v>
      </c>
      <c r="BJ400" s="17" t="s">
        <v>81</v>
      </c>
      <c r="BK400" s="231">
        <f>ROUND(I400*H400,2)</f>
        <v>0</v>
      </c>
      <c r="BL400" s="17" t="s">
        <v>142</v>
      </c>
      <c r="BM400" s="230" t="s">
        <v>575</v>
      </c>
    </row>
    <row r="401" s="2" customFormat="1">
      <c r="A401" s="38"/>
      <c r="B401" s="39"/>
      <c r="C401" s="40"/>
      <c r="D401" s="232" t="s">
        <v>144</v>
      </c>
      <c r="E401" s="40"/>
      <c r="F401" s="233" t="s">
        <v>574</v>
      </c>
      <c r="G401" s="40"/>
      <c r="H401" s="40"/>
      <c r="I401" s="234"/>
      <c r="J401" s="40"/>
      <c r="K401" s="40"/>
      <c r="L401" s="44"/>
      <c r="M401" s="235"/>
      <c r="N401" s="236"/>
      <c r="O401" s="91"/>
      <c r="P401" s="91"/>
      <c r="Q401" s="91"/>
      <c r="R401" s="91"/>
      <c r="S401" s="91"/>
      <c r="T401" s="92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144</v>
      </c>
      <c r="AU401" s="17" t="s">
        <v>83</v>
      </c>
    </row>
    <row r="402" s="13" customFormat="1">
      <c r="A402" s="13"/>
      <c r="B402" s="239"/>
      <c r="C402" s="240"/>
      <c r="D402" s="232" t="s">
        <v>148</v>
      </c>
      <c r="E402" s="241" t="s">
        <v>1</v>
      </c>
      <c r="F402" s="242" t="s">
        <v>81</v>
      </c>
      <c r="G402" s="240"/>
      <c r="H402" s="243">
        <v>1</v>
      </c>
      <c r="I402" s="244"/>
      <c r="J402" s="240"/>
      <c r="K402" s="240"/>
      <c r="L402" s="245"/>
      <c r="M402" s="246"/>
      <c r="N402" s="247"/>
      <c r="O402" s="247"/>
      <c r="P402" s="247"/>
      <c r="Q402" s="247"/>
      <c r="R402" s="247"/>
      <c r="S402" s="247"/>
      <c r="T402" s="248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9" t="s">
        <v>148</v>
      </c>
      <c r="AU402" s="249" t="s">
        <v>83</v>
      </c>
      <c r="AV402" s="13" t="s">
        <v>83</v>
      </c>
      <c r="AW402" s="13" t="s">
        <v>30</v>
      </c>
      <c r="AX402" s="13" t="s">
        <v>73</v>
      </c>
      <c r="AY402" s="249" t="s">
        <v>135</v>
      </c>
    </row>
    <row r="403" s="15" customFormat="1">
      <c r="A403" s="15"/>
      <c r="B403" s="260"/>
      <c r="C403" s="261"/>
      <c r="D403" s="232" t="s">
        <v>148</v>
      </c>
      <c r="E403" s="262" t="s">
        <v>1</v>
      </c>
      <c r="F403" s="263" t="s">
        <v>183</v>
      </c>
      <c r="G403" s="261"/>
      <c r="H403" s="264">
        <v>1</v>
      </c>
      <c r="I403" s="265"/>
      <c r="J403" s="261"/>
      <c r="K403" s="261"/>
      <c r="L403" s="266"/>
      <c r="M403" s="267"/>
      <c r="N403" s="268"/>
      <c r="O403" s="268"/>
      <c r="P403" s="268"/>
      <c r="Q403" s="268"/>
      <c r="R403" s="268"/>
      <c r="S403" s="268"/>
      <c r="T403" s="269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70" t="s">
        <v>148</v>
      </c>
      <c r="AU403" s="270" t="s">
        <v>83</v>
      </c>
      <c r="AV403" s="15" t="s">
        <v>142</v>
      </c>
      <c r="AW403" s="15" t="s">
        <v>30</v>
      </c>
      <c r="AX403" s="15" t="s">
        <v>81</v>
      </c>
      <c r="AY403" s="270" t="s">
        <v>135</v>
      </c>
    </row>
    <row r="404" s="2" customFormat="1" ht="24.15" customHeight="1">
      <c r="A404" s="38"/>
      <c r="B404" s="39"/>
      <c r="C404" s="271" t="s">
        <v>576</v>
      </c>
      <c r="D404" s="271" t="s">
        <v>360</v>
      </c>
      <c r="E404" s="272" t="s">
        <v>577</v>
      </c>
      <c r="F404" s="273" t="s">
        <v>578</v>
      </c>
      <c r="G404" s="274" t="s">
        <v>413</v>
      </c>
      <c r="H404" s="275">
        <v>2</v>
      </c>
      <c r="I404" s="276"/>
      <c r="J404" s="277">
        <f>ROUND(I404*H404,2)</f>
        <v>0</v>
      </c>
      <c r="K404" s="273" t="s">
        <v>1</v>
      </c>
      <c r="L404" s="278"/>
      <c r="M404" s="279" t="s">
        <v>1</v>
      </c>
      <c r="N404" s="280" t="s">
        <v>38</v>
      </c>
      <c r="O404" s="91"/>
      <c r="P404" s="228">
        <f>O404*H404</f>
        <v>0</v>
      </c>
      <c r="Q404" s="228">
        <v>0.0040000000000000001</v>
      </c>
      <c r="R404" s="228">
        <f>Q404*H404</f>
        <v>0.0080000000000000002</v>
      </c>
      <c r="S404" s="228">
        <v>0</v>
      </c>
      <c r="T404" s="229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30" t="s">
        <v>199</v>
      </c>
      <c r="AT404" s="230" t="s">
        <v>360</v>
      </c>
      <c r="AU404" s="230" t="s">
        <v>83</v>
      </c>
      <c r="AY404" s="17" t="s">
        <v>135</v>
      </c>
      <c r="BE404" s="231">
        <f>IF(N404="základní",J404,0)</f>
        <v>0</v>
      </c>
      <c r="BF404" s="231">
        <f>IF(N404="snížená",J404,0)</f>
        <v>0</v>
      </c>
      <c r="BG404" s="231">
        <f>IF(N404="zákl. přenesená",J404,0)</f>
        <v>0</v>
      </c>
      <c r="BH404" s="231">
        <f>IF(N404="sníž. přenesená",J404,0)</f>
        <v>0</v>
      </c>
      <c r="BI404" s="231">
        <f>IF(N404="nulová",J404,0)</f>
        <v>0</v>
      </c>
      <c r="BJ404" s="17" t="s">
        <v>81</v>
      </c>
      <c r="BK404" s="231">
        <f>ROUND(I404*H404,2)</f>
        <v>0</v>
      </c>
      <c r="BL404" s="17" t="s">
        <v>142</v>
      </c>
      <c r="BM404" s="230" t="s">
        <v>579</v>
      </c>
    </row>
    <row r="405" s="2" customFormat="1">
      <c r="A405" s="38"/>
      <c r="B405" s="39"/>
      <c r="C405" s="40"/>
      <c r="D405" s="232" t="s">
        <v>144</v>
      </c>
      <c r="E405" s="40"/>
      <c r="F405" s="233" t="s">
        <v>580</v>
      </c>
      <c r="G405" s="40"/>
      <c r="H405" s="40"/>
      <c r="I405" s="234"/>
      <c r="J405" s="40"/>
      <c r="K405" s="40"/>
      <c r="L405" s="44"/>
      <c r="M405" s="235"/>
      <c r="N405" s="236"/>
      <c r="O405" s="91"/>
      <c r="P405" s="91"/>
      <c r="Q405" s="91"/>
      <c r="R405" s="91"/>
      <c r="S405" s="91"/>
      <c r="T405" s="92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7" t="s">
        <v>144</v>
      </c>
      <c r="AU405" s="17" t="s">
        <v>83</v>
      </c>
    </row>
    <row r="406" s="13" customFormat="1">
      <c r="A406" s="13"/>
      <c r="B406" s="239"/>
      <c r="C406" s="240"/>
      <c r="D406" s="232" t="s">
        <v>148</v>
      </c>
      <c r="E406" s="241" t="s">
        <v>1</v>
      </c>
      <c r="F406" s="242" t="s">
        <v>581</v>
      </c>
      <c r="G406" s="240"/>
      <c r="H406" s="243">
        <v>2</v>
      </c>
      <c r="I406" s="244"/>
      <c r="J406" s="240"/>
      <c r="K406" s="240"/>
      <c r="L406" s="245"/>
      <c r="M406" s="246"/>
      <c r="N406" s="247"/>
      <c r="O406" s="247"/>
      <c r="P406" s="247"/>
      <c r="Q406" s="247"/>
      <c r="R406" s="247"/>
      <c r="S406" s="247"/>
      <c r="T406" s="248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9" t="s">
        <v>148</v>
      </c>
      <c r="AU406" s="249" t="s">
        <v>83</v>
      </c>
      <c r="AV406" s="13" t="s">
        <v>83</v>
      </c>
      <c r="AW406" s="13" t="s">
        <v>30</v>
      </c>
      <c r="AX406" s="13" t="s">
        <v>73</v>
      </c>
      <c r="AY406" s="249" t="s">
        <v>135</v>
      </c>
    </row>
    <row r="407" s="15" customFormat="1">
      <c r="A407" s="15"/>
      <c r="B407" s="260"/>
      <c r="C407" s="261"/>
      <c r="D407" s="232" t="s">
        <v>148</v>
      </c>
      <c r="E407" s="262" t="s">
        <v>1</v>
      </c>
      <c r="F407" s="263" t="s">
        <v>183</v>
      </c>
      <c r="G407" s="261"/>
      <c r="H407" s="264">
        <v>2</v>
      </c>
      <c r="I407" s="265"/>
      <c r="J407" s="261"/>
      <c r="K407" s="261"/>
      <c r="L407" s="266"/>
      <c r="M407" s="267"/>
      <c r="N407" s="268"/>
      <c r="O407" s="268"/>
      <c r="P407" s="268"/>
      <c r="Q407" s="268"/>
      <c r="R407" s="268"/>
      <c r="S407" s="268"/>
      <c r="T407" s="269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70" t="s">
        <v>148</v>
      </c>
      <c r="AU407" s="270" t="s">
        <v>83</v>
      </c>
      <c r="AV407" s="15" t="s">
        <v>142</v>
      </c>
      <c r="AW407" s="15" t="s">
        <v>30</v>
      </c>
      <c r="AX407" s="15" t="s">
        <v>81</v>
      </c>
      <c r="AY407" s="270" t="s">
        <v>135</v>
      </c>
    </row>
    <row r="408" s="2" customFormat="1" ht="24.15" customHeight="1">
      <c r="A408" s="38"/>
      <c r="B408" s="39"/>
      <c r="C408" s="219" t="s">
        <v>582</v>
      </c>
      <c r="D408" s="219" t="s">
        <v>137</v>
      </c>
      <c r="E408" s="220" t="s">
        <v>583</v>
      </c>
      <c r="F408" s="221" t="s">
        <v>584</v>
      </c>
      <c r="G408" s="222" t="s">
        <v>209</v>
      </c>
      <c r="H408" s="223">
        <v>1</v>
      </c>
      <c r="I408" s="224"/>
      <c r="J408" s="225">
        <f>ROUND(I408*H408,2)</f>
        <v>0</v>
      </c>
      <c r="K408" s="221" t="s">
        <v>141</v>
      </c>
      <c r="L408" s="44"/>
      <c r="M408" s="226" t="s">
        <v>1</v>
      </c>
      <c r="N408" s="227" t="s">
        <v>38</v>
      </c>
      <c r="O408" s="91"/>
      <c r="P408" s="228">
        <f>O408*H408</f>
        <v>0</v>
      </c>
      <c r="Q408" s="228">
        <v>0</v>
      </c>
      <c r="R408" s="228">
        <f>Q408*H408</f>
        <v>0</v>
      </c>
      <c r="S408" s="228">
        <v>0</v>
      </c>
      <c r="T408" s="229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30" t="s">
        <v>142</v>
      </c>
      <c r="AT408" s="230" t="s">
        <v>137</v>
      </c>
      <c r="AU408" s="230" t="s">
        <v>83</v>
      </c>
      <c r="AY408" s="17" t="s">
        <v>135</v>
      </c>
      <c r="BE408" s="231">
        <f>IF(N408="základní",J408,0)</f>
        <v>0</v>
      </c>
      <c r="BF408" s="231">
        <f>IF(N408="snížená",J408,0)</f>
        <v>0</v>
      </c>
      <c r="BG408" s="231">
        <f>IF(N408="zákl. přenesená",J408,0)</f>
        <v>0</v>
      </c>
      <c r="BH408" s="231">
        <f>IF(N408="sníž. přenesená",J408,0)</f>
        <v>0</v>
      </c>
      <c r="BI408" s="231">
        <f>IF(N408="nulová",J408,0)</f>
        <v>0</v>
      </c>
      <c r="BJ408" s="17" t="s">
        <v>81</v>
      </c>
      <c r="BK408" s="231">
        <f>ROUND(I408*H408,2)</f>
        <v>0</v>
      </c>
      <c r="BL408" s="17" t="s">
        <v>142</v>
      </c>
      <c r="BM408" s="230" t="s">
        <v>585</v>
      </c>
    </row>
    <row r="409" s="2" customFormat="1">
      <c r="A409" s="38"/>
      <c r="B409" s="39"/>
      <c r="C409" s="40"/>
      <c r="D409" s="232" t="s">
        <v>144</v>
      </c>
      <c r="E409" s="40"/>
      <c r="F409" s="233" t="s">
        <v>586</v>
      </c>
      <c r="G409" s="40"/>
      <c r="H409" s="40"/>
      <c r="I409" s="234"/>
      <c r="J409" s="40"/>
      <c r="K409" s="40"/>
      <c r="L409" s="44"/>
      <c r="M409" s="235"/>
      <c r="N409" s="236"/>
      <c r="O409" s="91"/>
      <c r="P409" s="91"/>
      <c r="Q409" s="91"/>
      <c r="R409" s="91"/>
      <c r="S409" s="91"/>
      <c r="T409" s="92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7" t="s">
        <v>144</v>
      </c>
      <c r="AU409" s="17" t="s">
        <v>83</v>
      </c>
    </row>
    <row r="410" s="2" customFormat="1">
      <c r="A410" s="38"/>
      <c r="B410" s="39"/>
      <c r="C410" s="40"/>
      <c r="D410" s="237" t="s">
        <v>146</v>
      </c>
      <c r="E410" s="40"/>
      <c r="F410" s="238" t="s">
        <v>587</v>
      </c>
      <c r="G410" s="40"/>
      <c r="H410" s="40"/>
      <c r="I410" s="234"/>
      <c r="J410" s="40"/>
      <c r="K410" s="40"/>
      <c r="L410" s="44"/>
      <c r="M410" s="235"/>
      <c r="N410" s="236"/>
      <c r="O410" s="91"/>
      <c r="P410" s="91"/>
      <c r="Q410" s="91"/>
      <c r="R410" s="91"/>
      <c r="S410" s="91"/>
      <c r="T410" s="92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7" t="s">
        <v>146</v>
      </c>
      <c r="AU410" s="17" t="s">
        <v>83</v>
      </c>
    </row>
    <row r="411" s="13" customFormat="1">
      <c r="A411" s="13"/>
      <c r="B411" s="239"/>
      <c r="C411" s="240"/>
      <c r="D411" s="232" t="s">
        <v>148</v>
      </c>
      <c r="E411" s="241" t="s">
        <v>1</v>
      </c>
      <c r="F411" s="242" t="s">
        <v>588</v>
      </c>
      <c r="G411" s="240"/>
      <c r="H411" s="243">
        <v>1</v>
      </c>
      <c r="I411" s="244"/>
      <c r="J411" s="240"/>
      <c r="K411" s="240"/>
      <c r="L411" s="245"/>
      <c r="M411" s="246"/>
      <c r="N411" s="247"/>
      <c r="O411" s="247"/>
      <c r="P411" s="247"/>
      <c r="Q411" s="247"/>
      <c r="R411" s="247"/>
      <c r="S411" s="247"/>
      <c r="T411" s="248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9" t="s">
        <v>148</v>
      </c>
      <c r="AU411" s="249" t="s">
        <v>83</v>
      </c>
      <c r="AV411" s="13" t="s">
        <v>83</v>
      </c>
      <c r="AW411" s="13" t="s">
        <v>30</v>
      </c>
      <c r="AX411" s="13" t="s">
        <v>81</v>
      </c>
      <c r="AY411" s="249" t="s">
        <v>135</v>
      </c>
    </row>
    <row r="412" s="2" customFormat="1" ht="33" customHeight="1">
      <c r="A412" s="38"/>
      <c r="B412" s="39"/>
      <c r="C412" s="219" t="s">
        <v>589</v>
      </c>
      <c r="D412" s="219" t="s">
        <v>137</v>
      </c>
      <c r="E412" s="220" t="s">
        <v>590</v>
      </c>
      <c r="F412" s="221" t="s">
        <v>591</v>
      </c>
      <c r="G412" s="222" t="s">
        <v>408</v>
      </c>
      <c r="H412" s="223">
        <v>1</v>
      </c>
      <c r="I412" s="224"/>
      <c r="J412" s="225">
        <f>ROUND(I412*H412,2)</f>
        <v>0</v>
      </c>
      <c r="K412" s="221" t="s">
        <v>141</v>
      </c>
      <c r="L412" s="44"/>
      <c r="M412" s="226" t="s">
        <v>1</v>
      </c>
      <c r="N412" s="227" t="s">
        <v>38</v>
      </c>
      <c r="O412" s="91"/>
      <c r="P412" s="228">
        <f>O412*H412</f>
        <v>0</v>
      </c>
      <c r="Q412" s="228">
        <v>0</v>
      </c>
      <c r="R412" s="228">
        <f>Q412*H412</f>
        <v>0</v>
      </c>
      <c r="S412" s="228">
        <v>0</v>
      </c>
      <c r="T412" s="229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30" t="s">
        <v>142</v>
      </c>
      <c r="AT412" s="230" t="s">
        <v>137</v>
      </c>
      <c r="AU412" s="230" t="s">
        <v>83</v>
      </c>
      <c r="AY412" s="17" t="s">
        <v>135</v>
      </c>
      <c r="BE412" s="231">
        <f>IF(N412="základní",J412,0)</f>
        <v>0</v>
      </c>
      <c r="BF412" s="231">
        <f>IF(N412="snížená",J412,0)</f>
        <v>0</v>
      </c>
      <c r="BG412" s="231">
        <f>IF(N412="zákl. přenesená",J412,0)</f>
        <v>0</v>
      </c>
      <c r="BH412" s="231">
        <f>IF(N412="sníž. přenesená",J412,0)</f>
        <v>0</v>
      </c>
      <c r="BI412" s="231">
        <f>IF(N412="nulová",J412,0)</f>
        <v>0</v>
      </c>
      <c r="BJ412" s="17" t="s">
        <v>81</v>
      </c>
      <c r="BK412" s="231">
        <f>ROUND(I412*H412,2)</f>
        <v>0</v>
      </c>
      <c r="BL412" s="17" t="s">
        <v>142</v>
      </c>
      <c r="BM412" s="230" t="s">
        <v>592</v>
      </c>
    </row>
    <row r="413" s="2" customFormat="1">
      <c r="A413" s="38"/>
      <c r="B413" s="39"/>
      <c r="C413" s="40"/>
      <c r="D413" s="232" t="s">
        <v>144</v>
      </c>
      <c r="E413" s="40"/>
      <c r="F413" s="233" t="s">
        <v>593</v>
      </c>
      <c r="G413" s="40"/>
      <c r="H413" s="40"/>
      <c r="I413" s="234"/>
      <c r="J413" s="40"/>
      <c r="K413" s="40"/>
      <c r="L413" s="44"/>
      <c r="M413" s="235"/>
      <c r="N413" s="236"/>
      <c r="O413" s="91"/>
      <c r="P413" s="91"/>
      <c r="Q413" s="91"/>
      <c r="R413" s="91"/>
      <c r="S413" s="91"/>
      <c r="T413" s="92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144</v>
      </c>
      <c r="AU413" s="17" t="s">
        <v>83</v>
      </c>
    </row>
    <row r="414" s="2" customFormat="1">
      <c r="A414" s="38"/>
      <c r="B414" s="39"/>
      <c r="C414" s="40"/>
      <c r="D414" s="237" t="s">
        <v>146</v>
      </c>
      <c r="E414" s="40"/>
      <c r="F414" s="238" t="s">
        <v>594</v>
      </c>
      <c r="G414" s="40"/>
      <c r="H414" s="40"/>
      <c r="I414" s="234"/>
      <c r="J414" s="40"/>
      <c r="K414" s="40"/>
      <c r="L414" s="44"/>
      <c r="M414" s="235"/>
      <c r="N414" s="236"/>
      <c r="O414" s="91"/>
      <c r="P414" s="91"/>
      <c r="Q414" s="91"/>
      <c r="R414" s="91"/>
      <c r="S414" s="91"/>
      <c r="T414" s="92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T414" s="17" t="s">
        <v>146</v>
      </c>
      <c r="AU414" s="17" t="s">
        <v>83</v>
      </c>
    </row>
    <row r="415" s="2" customFormat="1" ht="24.15" customHeight="1">
      <c r="A415" s="38"/>
      <c r="B415" s="39"/>
      <c r="C415" s="219" t="s">
        <v>595</v>
      </c>
      <c r="D415" s="219" t="s">
        <v>137</v>
      </c>
      <c r="E415" s="220" t="s">
        <v>596</v>
      </c>
      <c r="F415" s="221" t="s">
        <v>597</v>
      </c>
      <c r="G415" s="222" t="s">
        <v>408</v>
      </c>
      <c r="H415" s="223">
        <v>1</v>
      </c>
      <c r="I415" s="224"/>
      <c r="J415" s="225">
        <f>ROUND(I415*H415,2)</f>
        <v>0</v>
      </c>
      <c r="K415" s="221" t="s">
        <v>1</v>
      </c>
      <c r="L415" s="44"/>
      <c r="M415" s="226" t="s">
        <v>1</v>
      </c>
      <c r="N415" s="227" t="s">
        <v>38</v>
      </c>
      <c r="O415" s="91"/>
      <c r="P415" s="228">
        <f>O415*H415</f>
        <v>0</v>
      </c>
      <c r="Q415" s="228">
        <v>0</v>
      </c>
      <c r="R415" s="228">
        <f>Q415*H415</f>
        <v>0</v>
      </c>
      <c r="S415" s="228">
        <v>0</v>
      </c>
      <c r="T415" s="229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30" t="s">
        <v>142</v>
      </c>
      <c r="AT415" s="230" t="s">
        <v>137</v>
      </c>
      <c r="AU415" s="230" t="s">
        <v>83</v>
      </c>
      <c r="AY415" s="17" t="s">
        <v>135</v>
      </c>
      <c r="BE415" s="231">
        <f>IF(N415="základní",J415,0)</f>
        <v>0</v>
      </c>
      <c r="BF415" s="231">
        <f>IF(N415="snížená",J415,0)</f>
        <v>0</v>
      </c>
      <c r="BG415" s="231">
        <f>IF(N415="zákl. přenesená",J415,0)</f>
        <v>0</v>
      </c>
      <c r="BH415" s="231">
        <f>IF(N415="sníž. přenesená",J415,0)</f>
        <v>0</v>
      </c>
      <c r="BI415" s="231">
        <f>IF(N415="nulová",J415,0)</f>
        <v>0</v>
      </c>
      <c r="BJ415" s="17" t="s">
        <v>81</v>
      </c>
      <c r="BK415" s="231">
        <f>ROUND(I415*H415,2)</f>
        <v>0</v>
      </c>
      <c r="BL415" s="17" t="s">
        <v>142</v>
      </c>
      <c r="BM415" s="230" t="s">
        <v>598</v>
      </c>
    </row>
    <row r="416" s="2" customFormat="1">
      <c r="A416" s="38"/>
      <c r="B416" s="39"/>
      <c r="C416" s="40"/>
      <c r="D416" s="232" t="s">
        <v>144</v>
      </c>
      <c r="E416" s="40"/>
      <c r="F416" s="233" t="s">
        <v>597</v>
      </c>
      <c r="G416" s="40"/>
      <c r="H416" s="40"/>
      <c r="I416" s="234"/>
      <c r="J416" s="40"/>
      <c r="K416" s="40"/>
      <c r="L416" s="44"/>
      <c r="M416" s="235"/>
      <c r="N416" s="236"/>
      <c r="O416" s="91"/>
      <c r="P416" s="91"/>
      <c r="Q416" s="91"/>
      <c r="R416" s="91"/>
      <c r="S416" s="91"/>
      <c r="T416" s="92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144</v>
      </c>
      <c r="AU416" s="17" t="s">
        <v>83</v>
      </c>
    </row>
    <row r="417" s="13" customFormat="1">
      <c r="A417" s="13"/>
      <c r="B417" s="239"/>
      <c r="C417" s="240"/>
      <c r="D417" s="232" t="s">
        <v>148</v>
      </c>
      <c r="E417" s="241" t="s">
        <v>1</v>
      </c>
      <c r="F417" s="242" t="s">
        <v>81</v>
      </c>
      <c r="G417" s="240"/>
      <c r="H417" s="243">
        <v>1</v>
      </c>
      <c r="I417" s="244"/>
      <c r="J417" s="240"/>
      <c r="K417" s="240"/>
      <c r="L417" s="245"/>
      <c r="M417" s="246"/>
      <c r="N417" s="247"/>
      <c r="O417" s="247"/>
      <c r="P417" s="247"/>
      <c r="Q417" s="247"/>
      <c r="R417" s="247"/>
      <c r="S417" s="247"/>
      <c r="T417" s="248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9" t="s">
        <v>148</v>
      </c>
      <c r="AU417" s="249" t="s">
        <v>83</v>
      </c>
      <c r="AV417" s="13" t="s">
        <v>83</v>
      </c>
      <c r="AW417" s="13" t="s">
        <v>30</v>
      </c>
      <c r="AX417" s="13" t="s">
        <v>81</v>
      </c>
      <c r="AY417" s="249" t="s">
        <v>135</v>
      </c>
    </row>
    <row r="418" s="12" customFormat="1" ht="20.88" customHeight="1">
      <c r="A418" s="12"/>
      <c r="B418" s="203"/>
      <c r="C418" s="204"/>
      <c r="D418" s="205" t="s">
        <v>72</v>
      </c>
      <c r="E418" s="217" t="s">
        <v>599</v>
      </c>
      <c r="F418" s="217" t="s">
        <v>600</v>
      </c>
      <c r="G418" s="204"/>
      <c r="H418" s="204"/>
      <c r="I418" s="207"/>
      <c r="J418" s="218">
        <f>BK418</f>
        <v>0</v>
      </c>
      <c r="K418" s="204"/>
      <c r="L418" s="209"/>
      <c r="M418" s="210"/>
      <c r="N418" s="211"/>
      <c r="O418" s="211"/>
      <c r="P418" s="212">
        <f>SUM(P419:P499)</f>
        <v>0</v>
      </c>
      <c r="Q418" s="211"/>
      <c r="R418" s="212">
        <f>SUM(R419:R499)</f>
        <v>2.6817782000000001</v>
      </c>
      <c r="S418" s="211"/>
      <c r="T418" s="213">
        <f>SUM(T419:T499)</f>
        <v>0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214" t="s">
        <v>81</v>
      </c>
      <c r="AT418" s="215" t="s">
        <v>72</v>
      </c>
      <c r="AU418" s="215" t="s">
        <v>83</v>
      </c>
      <c r="AY418" s="214" t="s">
        <v>135</v>
      </c>
      <c r="BK418" s="216">
        <f>SUM(BK419:BK499)</f>
        <v>0</v>
      </c>
    </row>
    <row r="419" s="2" customFormat="1" ht="16.5" customHeight="1">
      <c r="A419" s="38"/>
      <c r="B419" s="39"/>
      <c r="C419" s="219" t="s">
        <v>601</v>
      </c>
      <c r="D419" s="219" t="s">
        <v>137</v>
      </c>
      <c r="E419" s="220" t="s">
        <v>602</v>
      </c>
      <c r="F419" s="221" t="s">
        <v>603</v>
      </c>
      <c r="G419" s="222" t="s">
        <v>408</v>
      </c>
      <c r="H419" s="223">
        <v>2</v>
      </c>
      <c r="I419" s="224"/>
      <c r="J419" s="225">
        <f>ROUND(I419*H419,2)</f>
        <v>0</v>
      </c>
      <c r="K419" s="221" t="s">
        <v>1</v>
      </c>
      <c r="L419" s="44"/>
      <c r="M419" s="226" t="s">
        <v>1</v>
      </c>
      <c r="N419" s="227" t="s">
        <v>38</v>
      </c>
      <c r="O419" s="91"/>
      <c r="P419" s="228">
        <f>O419*H419</f>
        <v>0</v>
      </c>
      <c r="Q419" s="228">
        <v>0</v>
      </c>
      <c r="R419" s="228">
        <f>Q419*H419</f>
        <v>0</v>
      </c>
      <c r="S419" s="228">
        <v>0</v>
      </c>
      <c r="T419" s="229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30" t="s">
        <v>142</v>
      </c>
      <c r="AT419" s="230" t="s">
        <v>137</v>
      </c>
      <c r="AU419" s="230" t="s">
        <v>156</v>
      </c>
      <c r="AY419" s="17" t="s">
        <v>135</v>
      </c>
      <c r="BE419" s="231">
        <f>IF(N419="základní",J419,0)</f>
        <v>0</v>
      </c>
      <c r="BF419" s="231">
        <f>IF(N419="snížená",J419,0)</f>
        <v>0</v>
      </c>
      <c r="BG419" s="231">
        <f>IF(N419="zákl. přenesená",J419,0)</f>
        <v>0</v>
      </c>
      <c r="BH419" s="231">
        <f>IF(N419="sníž. přenesená",J419,0)</f>
        <v>0</v>
      </c>
      <c r="BI419" s="231">
        <f>IF(N419="nulová",J419,0)</f>
        <v>0</v>
      </c>
      <c r="BJ419" s="17" t="s">
        <v>81</v>
      </c>
      <c r="BK419" s="231">
        <f>ROUND(I419*H419,2)</f>
        <v>0</v>
      </c>
      <c r="BL419" s="17" t="s">
        <v>142</v>
      </c>
      <c r="BM419" s="230" t="s">
        <v>604</v>
      </c>
    </row>
    <row r="420" s="2" customFormat="1">
      <c r="A420" s="38"/>
      <c r="B420" s="39"/>
      <c r="C420" s="40"/>
      <c r="D420" s="232" t="s">
        <v>144</v>
      </c>
      <c r="E420" s="40"/>
      <c r="F420" s="233" t="s">
        <v>603</v>
      </c>
      <c r="G420" s="40"/>
      <c r="H420" s="40"/>
      <c r="I420" s="234"/>
      <c r="J420" s="40"/>
      <c r="K420" s="40"/>
      <c r="L420" s="44"/>
      <c r="M420" s="235"/>
      <c r="N420" s="236"/>
      <c r="O420" s="91"/>
      <c r="P420" s="91"/>
      <c r="Q420" s="91"/>
      <c r="R420" s="91"/>
      <c r="S420" s="91"/>
      <c r="T420" s="92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T420" s="17" t="s">
        <v>144</v>
      </c>
      <c r="AU420" s="17" t="s">
        <v>156</v>
      </c>
    </row>
    <row r="421" s="14" customFormat="1">
      <c r="A421" s="14"/>
      <c r="B421" s="250"/>
      <c r="C421" s="251"/>
      <c r="D421" s="232" t="s">
        <v>148</v>
      </c>
      <c r="E421" s="252" t="s">
        <v>1</v>
      </c>
      <c r="F421" s="253" t="s">
        <v>605</v>
      </c>
      <c r="G421" s="251"/>
      <c r="H421" s="252" t="s">
        <v>1</v>
      </c>
      <c r="I421" s="254"/>
      <c r="J421" s="251"/>
      <c r="K421" s="251"/>
      <c r="L421" s="255"/>
      <c r="M421" s="256"/>
      <c r="N421" s="257"/>
      <c r="O421" s="257"/>
      <c r="P421" s="257"/>
      <c r="Q421" s="257"/>
      <c r="R421" s="257"/>
      <c r="S421" s="257"/>
      <c r="T421" s="258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9" t="s">
        <v>148</v>
      </c>
      <c r="AU421" s="259" t="s">
        <v>156</v>
      </c>
      <c r="AV421" s="14" t="s">
        <v>81</v>
      </c>
      <c r="AW421" s="14" t="s">
        <v>30</v>
      </c>
      <c r="AX421" s="14" t="s">
        <v>73</v>
      </c>
      <c r="AY421" s="259" t="s">
        <v>135</v>
      </c>
    </row>
    <row r="422" s="13" customFormat="1">
      <c r="A422" s="13"/>
      <c r="B422" s="239"/>
      <c r="C422" s="240"/>
      <c r="D422" s="232" t="s">
        <v>148</v>
      </c>
      <c r="E422" s="241" t="s">
        <v>1</v>
      </c>
      <c r="F422" s="242" t="s">
        <v>83</v>
      </c>
      <c r="G422" s="240"/>
      <c r="H422" s="243">
        <v>2</v>
      </c>
      <c r="I422" s="244"/>
      <c r="J422" s="240"/>
      <c r="K422" s="240"/>
      <c r="L422" s="245"/>
      <c r="M422" s="246"/>
      <c r="N422" s="247"/>
      <c r="O422" s="247"/>
      <c r="P422" s="247"/>
      <c r="Q422" s="247"/>
      <c r="R422" s="247"/>
      <c r="S422" s="247"/>
      <c r="T422" s="248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9" t="s">
        <v>148</v>
      </c>
      <c r="AU422" s="249" t="s">
        <v>156</v>
      </c>
      <c r="AV422" s="13" t="s">
        <v>83</v>
      </c>
      <c r="AW422" s="13" t="s">
        <v>30</v>
      </c>
      <c r="AX422" s="13" t="s">
        <v>81</v>
      </c>
      <c r="AY422" s="249" t="s">
        <v>135</v>
      </c>
    </row>
    <row r="423" s="2" customFormat="1" ht="16.5" customHeight="1">
      <c r="A423" s="38"/>
      <c r="B423" s="39"/>
      <c r="C423" s="219" t="s">
        <v>606</v>
      </c>
      <c r="D423" s="219" t="s">
        <v>137</v>
      </c>
      <c r="E423" s="220" t="s">
        <v>607</v>
      </c>
      <c r="F423" s="221" t="s">
        <v>608</v>
      </c>
      <c r="G423" s="222" t="s">
        <v>413</v>
      </c>
      <c r="H423" s="223">
        <v>34</v>
      </c>
      <c r="I423" s="224"/>
      <c r="J423" s="225">
        <f>ROUND(I423*H423,2)</f>
        <v>0</v>
      </c>
      <c r="K423" s="221" t="s">
        <v>1</v>
      </c>
      <c r="L423" s="44"/>
      <c r="M423" s="226" t="s">
        <v>1</v>
      </c>
      <c r="N423" s="227" t="s">
        <v>38</v>
      </c>
      <c r="O423" s="91"/>
      <c r="P423" s="228">
        <f>O423*H423</f>
        <v>0</v>
      </c>
      <c r="Q423" s="228">
        <v>0.010999999999999999</v>
      </c>
      <c r="R423" s="228">
        <f>Q423*H423</f>
        <v>0.374</v>
      </c>
      <c r="S423" s="228">
        <v>0</v>
      </c>
      <c r="T423" s="229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30" t="s">
        <v>142</v>
      </c>
      <c r="AT423" s="230" t="s">
        <v>137</v>
      </c>
      <c r="AU423" s="230" t="s">
        <v>156</v>
      </c>
      <c r="AY423" s="17" t="s">
        <v>135</v>
      </c>
      <c r="BE423" s="231">
        <f>IF(N423="základní",J423,0)</f>
        <v>0</v>
      </c>
      <c r="BF423" s="231">
        <f>IF(N423="snížená",J423,0)</f>
        <v>0</v>
      </c>
      <c r="BG423" s="231">
        <f>IF(N423="zákl. přenesená",J423,0)</f>
        <v>0</v>
      </c>
      <c r="BH423" s="231">
        <f>IF(N423="sníž. přenesená",J423,0)</f>
        <v>0</v>
      </c>
      <c r="BI423" s="231">
        <f>IF(N423="nulová",J423,0)</f>
        <v>0</v>
      </c>
      <c r="BJ423" s="17" t="s">
        <v>81</v>
      </c>
      <c r="BK423" s="231">
        <f>ROUND(I423*H423,2)</f>
        <v>0</v>
      </c>
      <c r="BL423" s="17" t="s">
        <v>142</v>
      </c>
      <c r="BM423" s="230" t="s">
        <v>609</v>
      </c>
    </row>
    <row r="424" s="2" customFormat="1">
      <c r="A424" s="38"/>
      <c r="B424" s="39"/>
      <c r="C424" s="40"/>
      <c r="D424" s="232" t="s">
        <v>144</v>
      </c>
      <c r="E424" s="40"/>
      <c r="F424" s="233" t="s">
        <v>610</v>
      </c>
      <c r="G424" s="40"/>
      <c r="H424" s="40"/>
      <c r="I424" s="234"/>
      <c r="J424" s="40"/>
      <c r="K424" s="40"/>
      <c r="L424" s="44"/>
      <c r="M424" s="235"/>
      <c r="N424" s="236"/>
      <c r="O424" s="91"/>
      <c r="P424" s="91"/>
      <c r="Q424" s="91"/>
      <c r="R424" s="91"/>
      <c r="S424" s="91"/>
      <c r="T424" s="92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T424" s="17" t="s">
        <v>144</v>
      </c>
      <c r="AU424" s="17" t="s">
        <v>156</v>
      </c>
    </row>
    <row r="425" s="13" customFormat="1">
      <c r="A425" s="13"/>
      <c r="B425" s="239"/>
      <c r="C425" s="240"/>
      <c r="D425" s="232" t="s">
        <v>148</v>
      </c>
      <c r="E425" s="241" t="s">
        <v>1</v>
      </c>
      <c r="F425" s="242" t="s">
        <v>611</v>
      </c>
      <c r="G425" s="240"/>
      <c r="H425" s="243">
        <v>34</v>
      </c>
      <c r="I425" s="244"/>
      <c r="J425" s="240"/>
      <c r="K425" s="240"/>
      <c r="L425" s="245"/>
      <c r="M425" s="246"/>
      <c r="N425" s="247"/>
      <c r="O425" s="247"/>
      <c r="P425" s="247"/>
      <c r="Q425" s="247"/>
      <c r="R425" s="247"/>
      <c r="S425" s="247"/>
      <c r="T425" s="248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9" t="s">
        <v>148</v>
      </c>
      <c r="AU425" s="249" t="s">
        <v>156</v>
      </c>
      <c r="AV425" s="13" t="s">
        <v>83</v>
      </c>
      <c r="AW425" s="13" t="s">
        <v>30</v>
      </c>
      <c r="AX425" s="13" t="s">
        <v>81</v>
      </c>
      <c r="AY425" s="249" t="s">
        <v>135</v>
      </c>
    </row>
    <row r="426" s="2" customFormat="1" ht="16.5" customHeight="1">
      <c r="A426" s="38"/>
      <c r="B426" s="39"/>
      <c r="C426" s="219" t="s">
        <v>612</v>
      </c>
      <c r="D426" s="219" t="s">
        <v>137</v>
      </c>
      <c r="E426" s="220" t="s">
        <v>613</v>
      </c>
      <c r="F426" s="221" t="s">
        <v>614</v>
      </c>
      <c r="G426" s="222" t="s">
        <v>413</v>
      </c>
      <c r="H426" s="223">
        <v>2</v>
      </c>
      <c r="I426" s="224"/>
      <c r="J426" s="225">
        <f>ROUND(I426*H426,2)</f>
        <v>0</v>
      </c>
      <c r="K426" s="221" t="s">
        <v>1</v>
      </c>
      <c r="L426" s="44"/>
      <c r="M426" s="226" t="s">
        <v>1</v>
      </c>
      <c r="N426" s="227" t="s">
        <v>38</v>
      </c>
      <c r="O426" s="91"/>
      <c r="P426" s="228">
        <f>O426*H426</f>
        <v>0</v>
      </c>
      <c r="Q426" s="228">
        <v>0.010999999999999999</v>
      </c>
      <c r="R426" s="228">
        <f>Q426*H426</f>
        <v>0.021999999999999999</v>
      </c>
      <c r="S426" s="228">
        <v>0</v>
      </c>
      <c r="T426" s="229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30" t="s">
        <v>142</v>
      </c>
      <c r="AT426" s="230" t="s">
        <v>137</v>
      </c>
      <c r="AU426" s="230" t="s">
        <v>156</v>
      </c>
      <c r="AY426" s="17" t="s">
        <v>135</v>
      </c>
      <c r="BE426" s="231">
        <f>IF(N426="základní",J426,0)</f>
        <v>0</v>
      </c>
      <c r="BF426" s="231">
        <f>IF(N426="snížená",J426,0)</f>
        <v>0</v>
      </c>
      <c r="BG426" s="231">
        <f>IF(N426="zákl. přenesená",J426,0)</f>
        <v>0</v>
      </c>
      <c r="BH426" s="231">
        <f>IF(N426="sníž. přenesená",J426,0)</f>
        <v>0</v>
      </c>
      <c r="BI426" s="231">
        <f>IF(N426="nulová",J426,0)</f>
        <v>0</v>
      </c>
      <c r="BJ426" s="17" t="s">
        <v>81</v>
      </c>
      <c r="BK426" s="231">
        <f>ROUND(I426*H426,2)</f>
        <v>0</v>
      </c>
      <c r="BL426" s="17" t="s">
        <v>142</v>
      </c>
      <c r="BM426" s="230" t="s">
        <v>615</v>
      </c>
    </row>
    <row r="427" s="2" customFormat="1">
      <c r="A427" s="38"/>
      <c r="B427" s="39"/>
      <c r="C427" s="40"/>
      <c r="D427" s="232" t="s">
        <v>144</v>
      </c>
      <c r="E427" s="40"/>
      <c r="F427" s="233" t="s">
        <v>616</v>
      </c>
      <c r="G427" s="40"/>
      <c r="H427" s="40"/>
      <c r="I427" s="234"/>
      <c r="J427" s="40"/>
      <c r="K427" s="40"/>
      <c r="L427" s="44"/>
      <c r="M427" s="235"/>
      <c r="N427" s="236"/>
      <c r="O427" s="91"/>
      <c r="P427" s="91"/>
      <c r="Q427" s="91"/>
      <c r="R427" s="91"/>
      <c r="S427" s="91"/>
      <c r="T427" s="92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7" t="s">
        <v>144</v>
      </c>
      <c r="AU427" s="17" t="s">
        <v>156</v>
      </c>
    </row>
    <row r="428" s="13" customFormat="1">
      <c r="A428" s="13"/>
      <c r="B428" s="239"/>
      <c r="C428" s="240"/>
      <c r="D428" s="232" t="s">
        <v>148</v>
      </c>
      <c r="E428" s="241" t="s">
        <v>1</v>
      </c>
      <c r="F428" s="242" t="s">
        <v>83</v>
      </c>
      <c r="G428" s="240"/>
      <c r="H428" s="243">
        <v>2</v>
      </c>
      <c r="I428" s="244"/>
      <c r="J428" s="240"/>
      <c r="K428" s="240"/>
      <c r="L428" s="245"/>
      <c r="M428" s="246"/>
      <c r="N428" s="247"/>
      <c r="O428" s="247"/>
      <c r="P428" s="247"/>
      <c r="Q428" s="247"/>
      <c r="R428" s="247"/>
      <c r="S428" s="247"/>
      <c r="T428" s="248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9" t="s">
        <v>148</v>
      </c>
      <c r="AU428" s="249" t="s">
        <v>156</v>
      </c>
      <c r="AV428" s="13" t="s">
        <v>83</v>
      </c>
      <c r="AW428" s="13" t="s">
        <v>30</v>
      </c>
      <c r="AX428" s="13" t="s">
        <v>81</v>
      </c>
      <c r="AY428" s="249" t="s">
        <v>135</v>
      </c>
    </row>
    <row r="429" s="2" customFormat="1" ht="24.15" customHeight="1">
      <c r="A429" s="38"/>
      <c r="B429" s="39"/>
      <c r="C429" s="219" t="s">
        <v>617</v>
      </c>
      <c r="D429" s="219" t="s">
        <v>137</v>
      </c>
      <c r="E429" s="220" t="s">
        <v>618</v>
      </c>
      <c r="F429" s="221" t="s">
        <v>619</v>
      </c>
      <c r="G429" s="222" t="s">
        <v>178</v>
      </c>
      <c r="H429" s="223">
        <v>113.40000000000001</v>
      </c>
      <c r="I429" s="224"/>
      <c r="J429" s="225">
        <f>ROUND(I429*H429,2)</f>
        <v>0</v>
      </c>
      <c r="K429" s="221" t="s">
        <v>141</v>
      </c>
      <c r="L429" s="44"/>
      <c r="M429" s="226" t="s">
        <v>1</v>
      </c>
      <c r="N429" s="227" t="s">
        <v>38</v>
      </c>
      <c r="O429" s="91"/>
      <c r="P429" s="228">
        <f>O429*H429</f>
        <v>0</v>
      </c>
      <c r="Q429" s="228">
        <v>0</v>
      </c>
      <c r="R429" s="228">
        <f>Q429*H429</f>
        <v>0</v>
      </c>
      <c r="S429" s="228">
        <v>0</v>
      </c>
      <c r="T429" s="229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30" t="s">
        <v>142</v>
      </c>
      <c r="AT429" s="230" t="s">
        <v>137</v>
      </c>
      <c r="AU429" s="230" t="s">
        <v>156</v>
      </c>
      <c r="AY429" s="17" t="s">
        <v>135</v>
      </c>
      <c r="BE429" s="231">
        <f>IF(N429="základní",J429,0)</f>
        <v>0</v>
      </c>
      <c r="BF429" s="231">
        <f>IF(N429="snížená",J429,0)</f>
        <v>0</v>
      </c>
      <c r="BG429" s="231">
        <f>IF(N429="zákl. přenesená",J429,0)</f>
        <v>0</v>
      </c>
      <c r="BH429" s="231">
        <f>IF(N429="sníž. přenesená",J429,0)</f>
        <v>0</v>
      </c>
      <c r="BI429" s="231">
        <f>IF(N429="nulová",J429,0)</f>
        <v>0</v>
      </c>
      <c r="BJ429" s="17" t="s">
        <v>81</v>
      </c>
      <c r="BK429" s="231">
        <f>ROUND(I429*H429,2)</f>
        <v>0</v>
      </c>
      <c r="BL429" s="17" t="s">
        <v>142</v>
      </c>
      <c r="BM429" s="230" t="s">
        <v>620</v>
      </c>
    </row>
    <row r="430" s="2" customFormat="1">
      <c r="A430" s="38"/>
      <c r="B430" s="39"/>
      <c r="C430" s="40"/>
      <c r="D430" s="232" t="s">
        <v>144</v>
      </c>
      <c r="E430" s="40"/>
      <c r="F430" s="233" t="s">
        <v>621</v>
      </c>
      <c r="G430" s="40"/>
      <c r="H430" s="40"/>
      <c r="I430" s="234"/>
      <c r="J430" s="40"/>
      <c r="K430" s="40"/>
      <c r="L430" s="44"/>
      <c r="M430" s="235"/>
      <c r="N430" s="236"/>
      <c r="O430" s="91"/>
      <c r="P430" s="91"/>
      <c r="Q430" s="91"/>
      <c r="R430" s="91"/>
      <c r="S430" s="91"/>
      <c r="T430" s="92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T430" s="17" t="s">
        <v>144</v>
      </c>
      <c r="AU430" s="17" t="s">
        <v>156</v>
      </c>
    </row>
    <row r="431" s="2" customFormat="1">
      <c r="A431" s="38"/>
      <c r="B431" s="39"/>
      <c r="C431" s="40"/>
      <c r="D431" s="237" t="s">
        <v>146</v>
      </c>
      <c r="E431" s="40"/>
      <c r="F431" s="238" t="s">
        <v>622</v>
      </c>
      <c r="G431" s="40"/>
      <c r="H431" s="40"/>
      <c r="I431" s="234"/>
      <c r="J431" s="40"/>
      <c r="K431" s="40"/>
      <c r="L431" s="44"/>
      <c r="M431" s="235"/>
      <c r="N431" s="236"/>
      <c r="O431" s="91"/>
      <c r="P431" s="91"/>
      <c r="Q431" s="91"/>
      <c r="R431" s="91"/>
      <c r="S431" s="91"/>
      <c r="T431" s="92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146</v>
      </c>
      <c r="AU431" s="17" t="s">
        <v>156</v>
      </c>
    </row>
    <row r="432" s="13" customFormat="1">
      <c r="A432" s="13"/>
      <c r="B432" s="239"/>
      <c r="C432" s="240"/>
      <c r="D432" s="232" t="s">
        <v>148</v>
      </c>
      <c r="E432" s="241" t="s">
        <v>1</v>
      </c>
      <c r="F432" s="242" t="s">
        <v>623</v>
      </c>
      <c r="G432" s="240"/>
      <c r="H432" s="243">
        <v>113.40000000000001</v>
      </c>
      <c r="I432" s="244"/>
      <c r="J432" s="240"/>
      <c r="K432" s="240"/>
      <c r="L432" s="245"/>
      <c r="M432" s="246"/>
      <c r="N432" s="247"/>
      <c r="O432" s="247"/>
      <c r="P432" s="247"/>
      <c r="Q432" s="247"/>
      <c r="R432" s="247"/>
      <c r="S432" s="247"/>
      <c r="T432" s="248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9" t="s">
        <v>148</v>
      </c>
      <c r="AU432" s="249" t="s">
        <v>156</v>
      </c>
      <c r="AV432" s="13" t="s">
        <v>83</v>
      </c>
      <c r="AW432" s="13" t="s">
        <v>30</v>
      </c>
      <c r="AX432" s="13" t="s">
        <v>81</v>
      </c>
      <c r="AY432" s="249" t="s">
        <v>135</v>
      </c>
    </row>
    <row r="433" s="2" customFormat="1" ht="24.15" customHeight="1">
      <c r="A433" s="38"/>
      <c r="B433" s="39"/>
      <c r="C433" s="219" t="s">
        <v>624</v>
      </c>
      <c r="D433" s="219" t="s">
        <v>137</v>
      </c>
      <c r="E433" s="220" t="s">
        <v>625</v>
      </c>
      <c r="F433" s="221" t="s">
        <v>626</v>
      </c>
      <c r="G433" s="222" t="s">
        <v>413</v>
      </c>
      <c r="H433" s="223">
        <v>3</v>
      </c>
      <c r="I433" s="224"/>
      <c r="J433" s="225">
        <f>ROUND(I433*H433,2)</f>
        <v>0</v>
      </c>
      <c r="K433" s="221" t="s">
        <v>141</v>
      </c>
      <c r="L433" s="44"/>
      <c r="M433" s="226" t="s">
        <v>1</v>
      </c>
      <c r="N433" s="227" t="s">
        <v>38</v>
      </c>
      <c r="O433" s="91"/>
      <c r="P433" s="228">
        <f>O433*H433</f>
        <v>0</v>
      </c>
      <c r="Q433" s="228">
        <v>0</v>
      </c>
      <c r="R433" s="228">
        <f>Q433*H433</f>
        <v>0</v>
      </c>
      <c r="S433" s="228">
        <v>0</v>
      </c>
      <c r="T433" s="229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30" t="s">
        <v>142</v>
      </c>
      <c r="AT433" s="230" t="s">
        <v>137</v>
      </c>
      <c r="AU433" s="230" t="s">
        <v>156</v>
      </c>
      <c r="AY433" s="17" t="s">
        <v>135</v>
      </c>
      <c r="BE433" s="231">
        <f>IF(N433="základní",J433,0)</f>
        <v>0</v>
      </c>
      <c r="BF433" s="231">
        <f>IF(N433="snížená",J433,0)</f>
        <v>0</v>
      </c>
      <c r="BG433" s="231">
        <f>IF(N433="zákl. přenesená",J433,0)</f>
        <v>0</v>
      </c>
      <c r="BH433" s="231">
        <f>IF(N433="sníž. přenesená",J433,0)</f>
        <v>0</v>
      </c>
      <c r="BI433" s="231">
        <f>IF(N433="nulová",J433,0)</f>
        <v>0</v>
      </c>
      <c r="BJ433" s="17" t="s">
        <v>81</v>
      </c>
      <c r="BK433" s="231">
        <f>ROUND(I433*H433,2)</f>
        <v>0</v>
      </c>
      <c r="BL433" s="17" t="s">
        <v>142</v>
      </c>
      <c r="BM433" s="230" t="s">
        <v>627</v>
      </c>
    </row>
    <row r="434" s="2" customFormat="1">
      <c r="A434" s="38"/>
      <c r="B434" s="39"/>
      <c r="C434" s="40"/>
      <c r="D434" s="232" t="s">
        <v>144</v>
      </c>
      <c r="E434" s="40"/>
      <c r="F434" s="233" t="s">
        <v>628</v>
      </c>
      <c r="G434" s="40"/>
      <c r="H434" s="40"/>
      <c r="I434" s="234"/>
      <c r="J434" s="40"/>
      <c r="K434" s="40"/>
      <c r="L434" s="44"/>
      <c r="M434" s="235"/>
      <c r="N434" s="236"/>
      <c r="O434" s="91"/>
      <c r="P434" s="91"/>
      <c r="Q434" s="91"/>
      <c r="R434" s="91"/>
      <c r="S434" s="91"/>
      <c r="T434" s="92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T434" s="17" t="s">
        <v>144</v>
      </c>
      <c r="AU434" s="17" t="s">
        <v>156</v>
      </c>
    </row>
    <row r="435" s="2" customFormat="1">
      <c r="A435" s="38"/>
      <c r="B435" s="39"/>
      <c r="C435" s="40"/>
      <c r="D435" s="237" t="s">
        <v>146</v>
      </c>
      <c r="E435" s="40"/>
      <c r="F435" s="238" t="s">
        <v>629</v>
      </c>
      <c r="G435" s="40"/>
      <c r="H435" s="40"/>
      <c r="I435" s="234"/>
      <c r="J435" s="40"/>
      <c r="K435" s="40"/>
      <c r="L435" s="44"/>
      <c r="M435" s="235"/>
      <c r="N435" s="236"/>
      <c r="O435" s="91"/>
      <c r="P435" s="91"/>
      <c r="Q435" s="91"/>
      <c r="R435" s="91"/>
      <c r="S435" s="91"/>
      <c r="T435" s="92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146</v>
      </c>
      <c r="AU435" s="17" t="s">
        <v>156</v>
      </c>
    </row>
    <row r="436" s="13" customFormat="1">
      <c r="A436" s="13"/>
      <c r="B436" s="239"/>
      <c r="C436" s="240"/>
      <c r="D436" s="232" t="s">
        <v>148</v>
      </c>
      <c r="E436" s="241" t="s">
        <v>1</v>
      </c>
      <c r="F436" s="242" t="s">
        <v>156</v>
      </c>
      <c r="G436" s="240"/>
      <c r="H436" s="243">
        <v>3</v>
      </c>
      <c r="I436" s="244"/>
      <c r="J436" s="240"/>
      <c r="K436" s="240"/>
      <c r="L436" s="245"/>
      <c r="M436" s="246"/>
      <c r="N436" s="247"/>
      <c r="O436" s="247"/>
      <c r="P436" s="247"/>
      <c r="Q436" s="247"/>
      <c r="R436" s="247"/>
      <c r="S436" s="247"/>
      <c r="T436" s="248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9" t="s">
        <v>148</v>
      </c>
      <c r="AU436" s="249" t="s">
        <v>156</v>
      </c>
      <c r="AV436" s="13" t="s">
        <v>83</v>
      </c>
      <c r="AW436" s="13" t="s">
        <v>30</v>
      </c>
      <c r="AX436" s="13" t="s">
        <v>73</v>
      </c>
      <c r="AY436" s="249" t="s">
        <v>135</v>
      </c>
    </row>
    <row r="437" s="15" customFormat="1">
      <c r="A437" s="15"/>
      <c r="B437" s="260"/>
      <c r="C437" s="261"/>
      <c r="D437" s="232" t="s">
        <v>148</v>
      </c>
      <c r="E437" s="262" t="s">
        <v>1</v>
      </c>
      <c r="F437" s="263" t="s">
        <v>183</v>
      </c>
      <c r="G437" s="261"/>
      <c r="H437" s="264">
        <v>3</v>
      </c>
      <c r="I437" s="265"/>
      <c r="J437" s="261"/>
      <c r="K437" s="261"/>
      <c r="L437" s="266"/>
      <c r="M437" s="267"/>
      <c r="N437" s="268"/>
      <c r="O437" s="268"/>
      <c r="P437" s="268"/>
      <c r="Q437" s="268"/>
      <c r="R437" s="268"/>
      <c r="S437" s="268"/>
      <c r="T437" s="269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70" t="s">
        <v>148</v>
      </c>
      <c r="AU437" s="270" t="s">
        <v>156</v>
      </c>
      <c r="AV437" s="15" t="s">
        <v>142</v>
      </c>
      <c r="AW437" s="15" t="s">
        <v>30</v>
      </c>
      <c r="AX437" s="15" t="s">
        <v>81</v>
      </c>
      <c r="AY437" s="270" t="s">
        <v>135</v>
      </c>
    </row>
    <row r="438" s="2" customFormat="1" ht="24.15" customHeight="1">
      <c r="A438" s="38"/>
      <c r="B438" s="39"/>
      <c r="C438" s="271" t="s">
        <v>630</v>
      </c>
      <c r="D438" s="271" t="s">
        <v>360</v>
      </c>
      <c r="E438" s="272" t="s">
        <v>631</v>
      </c>
      <c r="F438" s="273" t="s">
        <v>632</v>
      </c>
      <c r="G438" s="274" t="s">
        <v>413</v>
      </c>
      <c r="H438" s="275">
        <v>2</v>
      </c>
      <c r="I438" s="276"/>
      <c r="J438" s="277">
        <f>ROUND(I438*H438,2)</f>
        <v>0</v>
      </c>
      <c r="K438" s="273" t="s">
        <v>141</v>
      </c>
      <c r="L438" s="278"/>
      <c r="M438" s="279" t="s">
        <v>1</v>
      </c>
      <c r="N438" s="280" t="s">
        <v>38</v>
      </c>
      <c r="O438" s="91"/>
      <c r="P438" s="228">
        <f>O438*H438</f>
        <v>0</v>
      </c>
      <c r="Q438" s="228">
        <v>0.0091999999999999998</v>
      </c>
      <c r="R438" s="228">
        <f>Q438*H438</f>
        <v>0.0184</v>
      </c>
      <c r="S438" s="228">
        <v>0</v>
      </c>
      <c r="T438" s="229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30" t="s">
        <v>199</v>
      </c>
      <c r="AT438" s="230" t="s">
        <v>360</v>
      </c>
      <c r="AU438" s="230" t="s">
        <v>156</v>
      </c>
      <c r="AY438" s="17" t="s">
        <v>135</v>
      </c>
      <c r="BE438" s="231">
        <f>IF(N438="základní",J438,0)</f>
        <v>0</v>
      </c>
      <c r="BF438" s="231">
        <f>IF(N438="snížená",J438,0)</f>
        <v>0</v>
      </c>
      <c r="BG438" s="231">
        <f>IF(N438="zákl. přenesená",J438,0)</f>
        <v>0</v>
      </c>
      <c r="BH438" s="231">
        <f>IF(N438="sníž. přenesená",J438,0)</f>
        <v>0</v>
      </c>
      <c r="BI438" s="231">
        <f>IF(N438="nulová",J438,0)</f>
        <v>0</v>
      </c>
      <c r="BJ438" s="17" t="s">
        <v>81</v>
      </c>
      <c r="BK438" s="231">
        <f>ROUND(I438*H438,2)</f>
        <v>0</v>
      </c>
      <c r="BL438" s="17" t="s">
        <v>142</v>
      </c>
      <c r="BM438" s="230" t="s">
        <v>633</v>
      </c>
    </row>
    <row r="439" s="2" customFormat="1">
      <c r="A439" s="38"/>
      <c r="B439" s="39"/>
      <c r="C439" s="40"/>
      <c r="D439" s="232" t="s">
        <v>144</v>
      </c>
      <c r="E439" s="40"/>
      <c r="F439" s="233" t="s">
        <v>632</v>
      </c>
      <c r="G439" s="40"/>
      <c r="H439" s="40"/>
      <c r="I439" s="234"/>
      <c r="J439" s="40"/>
      <c r="K439" s="40"/>
      <c r="L439" s="44"/>
      <c r="M439" s="235"/>
      <c r="N439" s="236"/>
      <c r="O439" s="91"/>
      <c r="P439" s="91"/>
      <c r="Q439" s="91"/>
      <c r="R439" s="91"/>
      <c r="S439" s="91"/>
      <c r="T439" s="92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144</v>
      </c>
      <c r="AU439" s="17" t="s">
        <v>156</v>
      </c>
    </row>
    <row r="440" s="2" customFormat="1" ht="24.15" customHeight="1">
      <c r="A440" s="38"/>
      <c r="B440" s="39"/>
      <c r="C440" s="219" t="s">
        <v>634</v>
      </c>
      <c r="D440" s="219" t="s">
        <v>137</v>
      </c>
      <c r="E440" s="220" t="s">
        <v>635</v>
      </c>
      <c r="F440" s="221" t="s">
        <v>636</v>
      </c>
      <c r="G440" s="222" t="s">
        <v>413</v>
      </c>
      <c r="H440" s="223">
        <v>2</v>
      </c>
      <c r="I440" s="224"/>
      <c r="J440" s="225">
        <f>ROUND(I440*H440,2)</f>
        <v>0</v>
      </c>
      <c r="K440" s="221" t="s">
        <v>1</v>
      </c>
      <c r="L440" s="44"/>
      <c r="M440" s="226" t="s">
        <v>1</v>
      </c>
      <c r="N440" s="227" t="s">
        <v>38</v>
      </c>
      <c r="O440" s="91"/>
      <c r="P440" s="228">
        <f>O440*H440</f>
        <v>0</v>
      </c>
      <c r="Q440" s="228">
        <v>0.0013600000000000001</v>
      </c>
      <c r="R440" s="228">
        <f>Q440*H440</f>
        <v>0.0027200000000000002</v>
      </c>
      <c r="S440" s="228">
        <v>0</v>
      </c>
      <c r="T440" s="229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30" t="s">
        <v>142</v>
      </c>
      <c r="AT440" s="230" t="s">
        <v>137</v>
      </c>
      <c r="AU440" s="230" t="s">
        <v>156</v>
      </c>
      <c r="AY440" s="17" t="s">
        <v>135</v>
      </c>
      <c r="BE440" s="231">
        <f>IF(N440="základní",J440,0)</f>
        <v>0</v>
      </c>
      <c r="BF440" s="231">
        <f>IF(N440="snížená",J440,0)</f>
        <v>0</v>
      </c>
      <c r="BG440" s="231">
        <f>IF(N440="zákl. přenesená",J440,0)</f>
        <v>0</v>
      </c>
      <c r="BH440" s="231">
        <f>IF(N440="sníž. přenesená",J440,0)</f>
        <v>0</v>
      </c>
      <c r="BI440" s="231">
        <f>IF(N440="nulová",J440,0)</f>
        <v>0</v>
      </c>
      <c r="BJ440" s="17" t="s">
        <v>81</v>
      </c>
      <c r="BK440" s="231">
        <f>ROUND(I440*H440,2)</f>
        <v>0</v>
      </c>
      <c r="BL440" s="17" t="s">
        <v>142</v>
      </c>
      <c r="BM440" s="230" t="s">
        <v>637</v>
      </c>
    </row>
    <row r="441" s="2" customFormat="1">
      <c r="A441" s="38"/>
      <c r="B441" s="39"/>
      <c r="C441" s="40"/>
      <c r="D441" s="232" t="s">
        <v>144</v>
      </c>
      <c r="E441" s="40"/>
      <c r="F441" s="233" t="s">
        <v>638</v>
      </c>
      <c r="G441" s="40"/>
      <c r="H441" s="40"/>
      <c r="I441" s="234"/>
      <c r="J441" s="40"/>
      <c r="K441" s="40"/>
      <c r="L441" s="44"/>
      <c r="M441" s="235"/>
      <c r="N441" s="236"/>
      <c r="O441" s="91"/>
      <c r="P441" s="91"/>
      <c r="Q441" s="91"/>
      <c r="R441" s="91"/>
      <c r="S441" s="91"/>
      <c r="T441" s="92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144</v>
      </c>
      <c r="AU441" s="17" t="s">
        <v>156</v>
      </c>
    </row>
    <row r="442" s="13" customFormat="1">
      <c r="A442" s="13"/>
      <c r="B442" s="239"/>
      <c r="C442" s="240"/>
      <c r="D442" s="232" t="s">
        <v>148</v>
      </c>
      <c r="E442" s="241" t="s">
        <v>1</v>
      </c>
      <c r="F442" s="242" t="s">
        <v>83</v>
      </c>
      <c r="G442" s="240"/>
      <c r="H442" s="243">
        <v>2</v>
      </c>
      <c r="I442" s="244"/>
      <c r="J442" s="240"/>
      <c r="K442" s="240"/>
      <c r="L442" s="245"/>
      <c r="M442" s="246"/>
      <c r="N442" s="247"/>
      <c r="O442" s="247"/>
      <c r="P442" s="247"/>
      <c r="Q442" s="247"/>
      <c r="R442" s="247"/>
      <c r="S442" s="247"/>
      <c r="T442" s="248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9" t="s">
        <v>148</v>
      </c>
      <c r="AU442" s="249" t="s">
        <v>156</v>
      </c>
      <c r="AV442" s="13" t="s">
        <v>83</v>
      </c>
      <c r="AW442" s="13" t="s">
        <v>30</v>
      </c>
      <c r="AX442" s="13" t="s">
        <v>81</v>
      </c>
      <c r="AY442" s="249" t="s">
        <v>135</v>
      </c>
    </row>
    <row r="443" s="2" customFormat="1" ht="16.5" customHeight="1">
      <c r="A443" s="38"/>
      <c r="B443" s="39"/>
      <c r="C443" s="271" t="s">
        <v>639</v>
      </c>
      <c r="D443" s="271" t="s">
        <v>360</v>
      </c>
      <c r="E443" s="272" t="s">
        <v>640</v>
      </c>
      <c r="F443" s="273" t="s">
        <v>641</v>
      </c>
      <c r="G443" s="274" t="s">
        <v>413</v>
      </c>
      <c r="H443" s="275">
        <v>2.1000000000000001</v>
      </c>
      <c r="I443" s="276"/>
      <c r="J443" s="277">
        <f>ROUND(I443*H443,2)</f>
        <v>0</v>
      </c>
      <c r="K443" s="273" t="s">
        <v>1</v>
      </c>
      <c r="L443" s="278"/>
      <c r="M443" s="279" t="s">
        <v>1</v>
      </c>
      <c r="N443" s="280" t="s">
        <v>38</v>
      </c>
      <c r="O443" s="91"/>
      <c r="P443" s="228">
        <f>O443*H443</f>
        <v>0</v>
      </c>
      <c r="Q443" s="228">
        <v>0</v>
      </c>
      <c r="R443" s="228">
        <f>Q443*H443</f>
        <v>0</v>
      </c>
      <c r="S443" s="228">
        <v>0</v>
      </c>
      <c r="T443" s="229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30" t="s">
        <v>199</v>
      </c>
      <c r="AT443" s="230" t="s">
        <v>360</v>
      </c>
      <c r="AU443" s="230" t="s">
        <v>156</v>
      </c>
      <c r="AY443" s="17" t="s">
        <v>135</v>
      </c>
      <c r="BE443" s="231">
        <f>IF(N443="základní",J443,0)</f>
        <v>0</v>
      </c>
      <c r="BF443" s="231">
        <f>IF(N443="snížená",J443,0)</f>
        <v>0</v>
      </c>
      <c r="BG443" s="231">
        <f>IF(N443="zákl. přenesená",J443,0)</f>
        <v>0</v>
      </c>
      <c r="BH443" s="231">
        <f>IF(N443="sníž. přenesená",J443,0)</f>
        <v>0</v>
      </c>
      <c r="BI443" s="231">
        <f>IF(N443="nulová",J443,0)</f>
        <v>0</v>
      </c>
      <c r="BJ443" s="17" t="s">
        <v>81</v>
      </c>
      <c r="BK443" s="231">
        <f>ROUND(I443*H443,2)</f>
        <v>0</v>
      </c>
      <c r="BL443" s="17" t="s">
        <v>142</v>
      </c>
      <c r="BM443" s="230" t="s">
        <v>642</v>
      </c>
    </row>
    <row r="444" s="2" customFormat="1">
      <c r="A444" s="38"/>
      <c r="B444" s="39"/>
      <c r="C444" s="40"/>
      <c r="D444" s="232" t="s">
        <v>144</v>
      </c>
      <c r="E444" s="40"/>
      <c r="F444" s="233" t="s">
        <v>641</v>
      </c>
      <c r="G444" s="40"/>
      <c r="H444" s="40"/>
      <c r="I444" s="234"/>
      <c r="J444" s="40"/>
      <c r="K444" s="40"/>
      <c r="L444" s="44"/>
      <c r="M444" s="235"/>
      <c r="N444" s="236"/>
      <c r="O444" s="91"/>
      <c r="P444" s="91"/>
      <c r="Q444" s="91"/>
      <c r="R444" s="91"/>
      <c r="S444" s="91"/>
      <c r="T444" s="92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T444" s="17" t="s">
        <v>144</v>
      </c>
      <c r="AU444" s="17" t="s">
        <v>156</v>
      </c>
    </row>
    <row r="445" s="13" customFormat="1">
      <c r="A445" s="13"/>
      <c r="B445" s="239"/>
      <c r="C445" s="240"/>
      <c r="D445" s="232" t="s">
        <v>148</v>
      </c>
      <c r="E445" s="241" t="s">
        <v>1</v>
      </c>
      <c r="F445" s="242" t="s">
        <v>643</v>
      </c>
      <c r="G445" s="240"/>
      <c r="H445" s="243">
        <v>2.1000000000000001</v>
      </c>
      <c r="I445" s="244"/>
      <c r="J445" s="240"/>
      <c r="K445" s="240"/>
      <c r="L445" s="245"/>
      <c r="M445" s="246"/>
      <c r="N445" s="247"/>
      <c r="O445" s="247"/>
      <c r="P445" s="247"/>
      <c r="Q445" s="247"/>
      <c r="R445" s="247"/>
      <c r="S445" s="247"/>
      <c r="T445" s="248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9" t="s">
        <v>148</v>
      </c>
      <c r="AU445" s="249" t="s">
        <v>156</v>
      </c>
      <c r="AV445" s="13" t="s">
        <v>83</v>
      </c>
      <c r="AW445" s="13" t="s">
        <v>30</v>
      </c>
      <c r="AX445" s="13" t="s">
        <v>73</v>
      </c>
      <c r="AY445" s="249" t="s">
        <v>135</v>
      </c>
    </row>
    <row r="446" s="15" customFormat="1">
      <c r="A446" s="15"/>
      <c r="B446" s="260"/>
      <c r="C446" s="261"/>
      <c r="D446" s="232" t="s">
        <v>148</v>
      </c>
      <c r="E446" s="262" t="s">
        <v>1</v>
      </c>
      <c r="F446" s="263" t="s">
        <v>183</v>
      </c>
      <c r="G446" s="261"/>
      <c r="H446" s="264">
        <v>2.1000000000000001</v>
      </c>
      <c r="I446" s="265"/>
      <c r="J446" s="261"/>
      <c r="K446" s="261"/>
      <c r="L446" s="266"/>
      <c r="M446" s="267"/>
      <c r="N446" s="268"/>
      <c r="O446" s="268"/>
      <c r="P446" s="268"/>
      <c r="Q446" s="268"/>
      <c r="R446" s="268"/>
      <c r="S446" s="268"/>
      <c r="T446" s="269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70" t="s">
        <v>148</v>
      </c>
      <c r="AU446" s="270" t="s">
        <v>156</v>
      </c>
      <c r="AV446" s="15" t="s">
        <v>142</v>
      </c>
      <c r="AW446" s="15" t="s">
        <v>30</v>
      </c>
      <c r="AX446" s="15" t="s">
        <v>81</v>
      </c>
      <c r="AY446" s="270" t="s">
        <v>135</v>
      </c>
    </row>
    <row r="447" s="2" customFormat="1" ht="24.15" customHeight="1">
      <c r="A447" s="38"/>
      <c r="B447" s="39"/>
      <c r="C447" s="271" t="s">
        <v>644</v>
      </c>
      <c r="D447" s="271" t="s">
        <v>360</v>
      </c>
      <c r="E447" s="272" t="s">
        <v>645</v>
      </c>
      <c r="F447" s="273" t="s">
        <v>646</v>
      </c>
      <c r="G447" s="274" t="s">
        <v>413</v>
      </c>
      <c r="H447" s="275">
        <v>2</v>
      </c>
      <c r="I447" s="276"/>
      <c r="J447" s="277">
        <f>ROUND(I447*H447,2)</f>
        <v>0</v>
      </c>
      <c r="K447" s="273" t="s">
        <v>1</v>
      </c>
      <c r="L447" s="278"/>
      <c r="M447" s="279" t="s">
        <v>1</v>
      </c>
      <c r="N447" s="280" t="s">
        <v>38</v>
      </c>
      <c r="O447" s="91"/>
      <c r="P447" s="228">
        <f>O447*H447</f>
        <v>0</v>
      </c>
      <c r="Q447" s="228">
        <v>0.048000000000000001</v>
      </c>
      <c r="R447" s="228">
        <f>Q447*H447</f>
        <v>0.096000000000000002</v>
      </c>
      <c r="S447" s="228">
        <v>0</v>
      </c>
      <c r="T447" s="229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30" t="s">
        <v>199</v>
      </c>
      <c r="AT447" s="230" t="s">
        <v>360</v>
      </c>
      <c r="AU447" s="230" t="s">
        <v>156</v>
      </c>
      <c r="AY447" s="17" t="s">
        <v>135</v>
      </c>
      <c r="BE447" s="231">
        <f>IF(N447="základní",J447,0)</f>
        <v>0</v>
      </c>
      <c r="BF447" s="231">
        <f>IF(N447="snížená",J447,0)</f>
        <v>0</v>
      </c>
      <c r="BG447" s="231">
        <f>IF(N447="zákl. přenesená",J447,0)</f>
        <v>0</v>
      </c>
      <c r="BH447" s="231">
        <f>IF(N447="sníž. přenesená",J447,0)</f>
        <v>0</v>
      </c>
      <c r="BI447" s="231">
        <f>IF(N447="nulová",J447,0)</f>
        <v>0</v>
      </c>
      <c r="BJ447" s="17" t="s">
        <v>81</v>
      </c>
      <c r="BK447" s="231">
        <f>ROUND(I447*H447,2)</f>
        <v>0</v>
      </c>
      <c r="BL447" s="17" t="s">
        <v>142</v>
      </c>
      <c r="BM447" s="230" t="s">
        <v>647</v>
      </c>
    </row>
    <row r="448" s="2" customFormat="1">
      <c r="A448" s="38"/>
      <c r="B448" s="39"/>
      <c r="C448" s="40"/>
      <c r="D448" s="232" t="s">
        <v>144</v>
      </c>
      <c r="E448" s="40"/>
      <c r="F448" s="233" t="s">
        <v>646</v>
      </c>
      <c r="G448" s="40"/>
      <c r="H448" s="40"/>
      <c r="I448" s="234"/>
      <c r="J448" s="40"/>
      <c r="K448" s="40"/>
      <c r="L448" s="44"/>
      <c r="M448" s="235"/>
      <c r="N448" s="236"/>
      <c r="O448" s="91"/>
      <c r="P448" s="91"/>
      <c r="Q448" s="91"/>
      <c r="R448" s="91"/>
      <c r="S448" s="91"/>
      <c r="T448" s="92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T448" s="17" t="s">
        <v>144</v>
      </c>
      <c r="AU448" s="17" t="s">
        <v>156</v>
      </c>
    </row>
    <row r="449" s="13" customFormat="1">
      <c r="A449" s="13"/>
      <c r="B449" s="239"/>
      <c r="C449" s="240"/>
      <c r="D449" s="232" t="s">
        <v>148</v>
      </c>
      <c r="E449" s="241" t="s">
        <v>1</v>
      </c>
      <c r="F449" s="242" t="s">
        <v>83</v>
      </c>
      <c r="G449" s="240"/>
      <c r="H449" s="243">
        <v>2</v>
      </c>
      <c r="I449" s="244"/>
      <c r="J449" s="240"/>
      <c r="K449" s="240"/>
      <c r="L449" s="245"/>
      <c r="M449" s="246"/>
      <c r="N449" s="247"/>
      <c r="O449" s="247"/>
      <c r="P449" s="247"/>
      <c r="Q449" s="247"/>
      <c r="R449" s="247"/>
      <c r="S449" s="247"/>
      <c r="T449" s="248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9" t="s">
        <v>148</v>
      </c>
      <c r="AU449" s="249" t="s">
        <v>156</v>
      </c>
      <c r="AV449" s="13" t="s">
        <v>83</v>
      </c>
      <c r="AW449" s="13" t="s">
        <v>30</v>
      </c>
      <c r="AX449" s="13" t="s">
        <v>73</v>
      </c>
      <c r="AY449" s="249" t="s">
        <v>135</v>
      </c>
    </row>
    <row r="450" s="15" customFormat="1">
      <c r="A450" s="15"/>
      <c r="B450" s="260"/>
      <c r="C450" s="261"/>
      <c r="D450" s="232" t="s">
        <v>148</v>
      </c>
      <c r="E450" s="262" t="s">
        <v>1</v>
      </c>
      <c r="F450" s="263" t="s">
        <v>183</v>
      </c>
      <c r="G450" s="261"/>
      <c r="H450" s="264">
        <v>2</v>
      </c>
      <c r="I450" s="265"/>
      <c r="J450" s="261"/>
      <c r="K450" s="261"/>
      <c r="L450" s="266"/>
      <c r="M450" s="267"/>
      <c r="N450" s="268"/>
      <c r="O450" s="268"/>
      <c r="P450" s="268"/>
      <c r="Q450" s="268"/>
      <c r="R450" s="268"/>
      <c r="S450" s="268"/>
      <c r="T450" s="269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70" t="s">
        <v>148</v>
      </c>
      <c r="AU450" s="270" t="s">
        <v>156</v>
      </c>
      <c r="AV450" s="15" t="s">
        <v>142</v>
      </c>
      <c r="AW450" s="15" t="s">
        <v>30</v>
      </c>
      <c r="AX450" s="15" t="s">
        <v>81</v>
      </c>
      <c r="AY450" s="270" t="s">
        <v>135</v>
      </c>
    </row>
    <row r="451" s="2" customFormat="1" ht="16.5" customHeight="1">
      <c r="A451" s="38"/>
      <c r="B451" s="39"/>
      <c r="C451" s="219" t="s">
        <v>648</v>
      </c>
      <c r="D451" s="219" t="s">
        <v>137</v>
      </c>
      <c r="E451" s="220" t="s">
        <v>649</v>
      </c>
      <c r="F451" s="221" t="s">
        <v>650</v>
      </c>
      <c r="G451" s="222" t="s">
        <v>413</v>
      </c>
      <c r="H451" s="223">
        <v>16</v>
      </c>
      <c r="I451" s="224"/>
      <c r="J451" s="225">
        <f>ROUND(I451*H451,2)</f>
        <v>0</v>
      </c>
      <c r="K451" s="221" t="s">
        <v>1</v>
      </c>
      <c r="L451" s="44"/>
      <c r="M451" s="226" t="s">
        <v>1</v>
      </c>
      <c r="N451" s="227" t="s">
        <v>38</v>
      </c>
      <c r="O451" s="91"/>
      <c r="P451" s="228">
        <f>O451*H451</f>
        <v>0</v>
      </c>
      <c r="Q451" s="228">
        <v>0.00050000000000000001</v>
      </c>
      <c r="R451" s="228">
        <f>Q451*H451</f>
        <v>0.0080000000000000002</v>
      </c>
      <c r="S451" s="228">
        <v>0</v>
      </c>
      <c r="T451" s="229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30" t="s">
        <v>142</v>
      </c>
      <c r="AT451" s="230" t="s">
        <v>137</v>
      </c>
      <c r="AU451" s="230" t="s">
        <v>156</v>
      </c>
      <c r="AY451" s="17" t="s">
        <v>135</v>
      </c>
      <c r="BE451" s="231">
        <f>IF(N451="základní",J451,0)</f>
        <v>0</v>
      </c>
      <c r="BF451" s="231">
        <f>IF(N451="snížená",J451,0)</f>
        <v>0</v>
      </c>
      <c r="BG451" s="231">
        <f>IF(N451="zákl. přenesená",J451,0)</f>
        <v>0</v>
      </c>
      <c r="BH451" s="231">
        <f>IF(N451="sníž. přenesená",J451,0)</f>
        <v>0</v>
      </c>
      <c r="BI451" s="231">
        <f>IF(N451="nulová",J451,0)</f>
        <v>0</v>
      </c>
      <c r="BJ451" s="17" t="s">
        <v>81</v>
      </c>
      <c r="BK451" s="231">
        <f>ROUND(I451*H451,2)</f>
        <v>0</v>
      </c>
      <c r="BL451" s="17" t="s">
        <v>142</v>
      </c>
      <c r="BM451" s="230" t="s">
        <v>651</v>
      </c>
    </row>
    <row r="452" s="2" customFormat="1">
      <c r="A452" s="38"/>
      <c r="B452" s="39"/>
      <c r="C452" s="40"/>
      <c r="D452" s="232" t="s">
        <v>144</v>
      </c>
      <c r="E452" s="40"/>
      <c r="F452" s="233" t="s">
        <v>652</v>
      </c>
      <c r="G452" s="40"/>
      <c r="H452" s="40"/>
      <c r="I452" s="234"/>
      <c r="J452" s="40"/>
      <c r="K452" s="40"/>
      <c r="L452" s="44"/>
      <c r="M452" s="235"/>
      <c r="N452" s="236"/>
      <c r="O452" s="91"/>
      <c r="P452" s="91"/>
      <c r="Q452" s="91"/>
      <c r="R452" s="91"/>
      <c r="S452" s="91"/>
      <c r="T452" s="92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T452" s="17" t="s">
        <v>144</v>
      </c>
      <c r="AU452" s="17" t="s">
        <v>156</v>
      </c>
    </row>
    <row r="453" s="13" customFormat="1">
      <c r="A453" s="13"/>
      <c r="B453" s="239"/>
      <c r="C453" s="240"/>
      <c r="D453" s="232" t="s">
        <v>148</v>
      </c>
      <c r="E453" s="241" t="s">
        <v>1</v>
      </c>
      <c r="F453" s="242" t="s">
        <v>255</v>
      </c>
      <c r="G453" s="240"/>
      <c r="H453" s="243">
        <v>16</v>
      </c>
      <c r="I453" s="244"/>
      <c r="J453" s="240"/>
      <c r="K453" s="240"/>
      <c r="L453" s="245"/>
      <c r="M453" s="246"/>
      <c r="N453" s="247"/>
      <c r="O453" s="247"/>
      <c r="P453" s="247"/>
      <c r="Q453" s="247"/>
      <c r="R453" s="247"/>
      <c r="S453" s="247"/>
      <c r="T453" s="248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9" t="s">
        <v>148</v>
      </c>
      <c r="AU453" s="249" t="s">
        <v>156</v>
      </c>
      <c r="AV453" s="13" t="s">
        <v>83</v>
      </c>
      <c r="AW453" s="13" t="s">
        <v>30</v>
      </c>
      <c r="AX453" s="13" t="s">
        <v>81</v>
      </c>
      <c r="AY453" s="249" t="s">
        <v>135</v>
      </c>
    </row>
    <row r="454" s="2" customFormat="1" ht="16.5" customHeight="1">
      <c r="A454" s="38"/>
      <c r="B454" s="39"/>
      <c r="C454" s="219" t="s">
        <v>599</v>
      </c>
      <c r="D454" s="219" t="s">
        <v>137</v>
      </c>
      <c r="E454" s="220" t="s">
        <v>653</v>
      </c>
      <c r="F454" s="221" t="s">
        <v>654</v>
      </c>
      <c r="G454" s="222" t="s">
        <v>413</v>
      </c>
      <c r="H454" s="223">
        <v>2</v>
      </c>
      <c r="I454" s="224"/>
      <c r="J454" s="225">
        <f>ROUND(I454*H454,2)</f>
        <v>0</v>
      </c>
      <c r="K454" s="221" t="s">
        <v>141</v>
      </c>
      <c r="L454" s="44"/>
      <c r="M454" s="226" t="s">
        <v>1</v>
      </c>
      <c r="N454" s="227" t="s">
        <v>38</v>
      </c>
      <c r="O454" s="91"/>
      <c r="P454" s="228">
        <f>O454*H454</f>
        <v>0</v>
      </c>
      <c r="Q454" s="228">
        <v>0.040000000000000001</v>
      </c>
      <c r="R454" s="228">
        <f>Q454*H454</f>
        <v>0.080000000000000002</v>
      </c>
      <c r="S454" s="228">
        <v>0</v>
      </c>
      <c r="T454" s="229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30" t="s">
        <v>142</v>
      </c>
      <c r="AT454" s="230" t="s">
        <v>137</v>
      </c>
      <c r="AU454" s="230" t="s">
        <v>156</v>
      </c>
      <c r="AY454" s="17" t="s">
        <v>135</v>
      </c>
      <c r="BE454" s="231">
        <f>IF(N454="základní",J454,0)</f>
        <v>0</v>
      </c>
      <c r="BF454" s="231">
        <f>IF(N454="snížená",J454,0)</f>
        <v>0</v>
      </c>
      <c r="BG454" s="231">
        <f>IF(N454="zákl. přenesená",J454,0)</f>
        <v>0</v>
      </c>
      <c r="BH454" s="231">
        <f>IF(N454="sníž. přenesená",J454,0)</f>
        <v>0</v>
      </c>
      <c r="BI454" s="231">
        <f>IF(N454="nulová",J454,0)</f>
        <v>0</v>
      </c>
      <c r="BJ454" s="17" t="s">
        <v>81</v>
      </c>
      <c r="BK454" s="231">
        <f>ROUND(I454*H454,2)</f>
        <v>0</v>
      </c>
      <c r="BL454" s="17" t="s">
        <v>142</v>
      </c>
      <c r="BM454" s="230" t="s">
        <v>655</v>
      </c>
    </row>
    <row r="455" s="2" customFormat="1">
      <c r="A455" s="38"/>
      <c r="B455" s="39"/>
      <c r="C455" s="40"/>
      <c r="D455" s="232" t="s">
        <v>144</v>
      </c>
      <c r="E455" s="40"/>
      <c r="F455" s="233" t="s">
        <v>656</v>
      </c>
      <c r="G455" s="40"/>
      <c r="H455" s="40"/>
      <c r="I455" s="234"/>
      <c r="J455" s="40"/>
      <c r="K455" s="40"/>
      <c r="L455" s="44"/>
      <c r="M455" s="235"/>
      <c r="N455" s="236"/>
      <c r="O455" s="91"/>
      <c r="P455" s="91"/>
      <c r="Q455" s="91"/>
      <c r="R455" s="91"/>
      <c r="S455" s="91"/>
      <c r="T455" s="92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T455" s="17" t="s">
        <v>144</v>
      </c>
      <c r="AU455" s="17" t="s">
        <v>156</v>
      </c>
    </row>
    <row r="456" s="2" customFormat="1">
      <c r="A456" s="38"/>
      <c r="B456" s="39"/>
      <c r="C456" s="40"/>
      <c r="D456" s="237" t="s">
        <v>146</v>
      </c>
      <c r="E456" s="40"/>
      <c r="F456" s="238" t="s">
        <v>657</v>
      </c>
      <c r="G456" s="40"/>
      <c r="H456" s="40"/>
      <c r="I456" s="234"/>
      <c r="J456" s="40"/>
      <c r="K456" s="40"/>
      <c r="L456" s="44"/>
      <c r="M456" s="235"/>
      <c r="N456" s="236"/>
      <c r="O456" s="91"/>
      <c r="P456" s="91"/>
      <c r="Q456" s="91"/>
      <c r="R456" s="91"/>
      <c r="S456" s="91"/>
      <c r="T456" s="92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T456" s="17" t="s">
        <v>146</v>
      </c>
      <c r="AU456" s="17" t="s">
        <v>156</v>
      </c>
    </row>
    <row r="457" s="2" customFormat="1">
      <c r="A457" s="38"/>
      <c r="B457" s="39"/>
      <c r="C457" s="40"/>
      <c r="D457" s="232" t="s">
        <v>658</v>
      </c>
      <c r="E457" s="40"/>
      <c r="F457" s="281" t="s">
        <v>659</v>
      </c>
      <c r="G457" s="40"/>
      <c r="H457" s="40"/>
      <c r="I457" s="234"/>
      <c r="J457" s="40"/>
      <c r="K457" s="40"/>
      <c r="L457" s="44"/>
      <c r="M457" s="235"/>
      <c r="N457" s="236"/>
      <c r="O457" s="91"/>
      <c r="P457" s="91"/>
      <c r="Q457" s="91"/>
      <c r="R457" s="91"/>
      <c r="S457" s="91"/>
      <c r="T457" s="92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T457" s="17" t="s">
        <v>658</v>
      </c>
      <c r="AU457" s="17" t="s">
        <v>156</v>
      </c>
    </row>
    <row r="458" s="13" customFormat="1">
      <c r="A458" s="13"/>
      <c r="B458" s="239"/>
      <c r="C458" s="240"/>
      <c r="D458" s="232" t="s">
        <v>148</v>
      </c>
      <c r="E458" s="241" t="s">
        <v>1</v>
      </c>
      <c r="F458" s="242" t="s">
        <v>83</v>
      </c>
      <c r="G458" s="240"/>
      <c r="H458" s="243">
        <v>2</v>
      </c>
      <c r="I458" s="244"/>
      <c r="J458" s="240"/>
      <c r="K458" s="240"/>
      <c r="L458" s="245"/>
      <c r="M458" s="246"/>
      <c r="N458" s="247"/>
      <c r="O458" s="247"/>
      <c r="P458" s="247"/>
      <c r="Q458" s="247"/>
      <c r="R458" s="247"/>
      <c r="S458" s="247"/>
      <c r="T458" s="248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9" t="s">
        <v>148</v>
      </c>
      <c r="AU458" s="249" t="s">
        <v>156</v>
      </c>
      <c r="AV458" s="13" t="s">
        <v>83</v>
      </c>
      <c r="AW458" s="13" t="s">
        <v>30</v>
      </c>
      <c r="AX458" s="13" t="s">
        <v>81</v>
      </c>
      <c r="AY458" s="249" t="s">
        <v>135</v>
      </c>
    </row>
    <row r="459" s="2" customFormat="1" ht="24.15" customHeight="1">
      <c r="A459" s="38"/>
      <c r="B459" s="39"/>
      <c r="C459" s="271" t="s">
        <v>660</v>
      </c>
      <c r="D459" s="271" t="s">
        <v>360</v>
      </c>
      <c r="E459" s="272" t="s">
        <v>661</v>
      </c>
      <c r="F459" s="273" t="s">
        <v>662</v>
      </c>
      <c r="G459" s="274" t="s">
        <v>413</v>
      </c>
      <c r="H459" s="275">
        <v>2.02</v>
      </c>
      <c r="I459" s="276"/>
      <c r="J459" s="277">
        <f>ROUND(I459*H459,2)</f>
        <v>0</v>
      </c>
      <c r="K459" s="273" t="s">
        <v>141</v>
      </c>
      <c r="L459" s="278"/>
      <c r="M459" s="279" t="s">
        <v>1</v>
      </c>
      <c r="N459" s="280" t="s">
        <v>38</v>
      </c>
      <c r="O459" s="91"/>
      <c r="P459" s="228">
        <f>O459*H459</f>
        <v>0</v>
      </c>
      <c r="Q459" s="228">
        <v>0.013299999999999999</v>
      </c>
      <c r="R459" s="228">
        <f>Q459*H459</f>
        <v>0.026865999999999998</v>
      </c>
      <c r="S459" s="228">
        <v>0</v>
      </c>
      <c r="T459" s="229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30" t="s">
        <v>199</v>
      </c>
      <c r="AT459" s="230" t="s">
        <v>360</v>
      </c>
      <c r="AU459" s="230" t="s">
        <v>156</v>
      </c>
      <c r="AY459" s="17" t="s">
        <v>135</v>
      </c>
      <c r="BE459" s="231">
        <f>IF(N459="základní",J459,0)</f>
        <v>0</v>
      </c>
      <c r="BF459" s="231">
        <f>IF(N459="snížená",J459,0)</f>
        <v>0</v>
      </c>
      <c r="BG459" s="231">
        <f>IF(N459="zákl. přenesená",J459,0)</f>
        <v>0</v>
      </c>
      <c r="BH459" s="231">
        <f>IF(N459="sníž. přenesená",J459,0)</f>
        <v>0</v>
      </c>
      <c r="BI459" s="231">
        <f>IF(N459="nulová",J459,0)</f>
        <v>0</v>
      </c>
      <c r="BJ459" s="17" t="s">
        <v>81</v>
      </c>
      <c r="BK459" s="231">
        <f>ROUND(I459*H459,2)</f>
        <v>0</v>
      </c>
      <c r="BL459" s="17" t="s">
        <v>142</v>
      </c>
      <c r="BM459" s="230" t="s">
        <v>663</v>
      </c>
    </row>
    <row r="460" s="2" customFormat="1">
      <c r="A460" s="38"/>
      <c r="B460" s="39"/>
      <c r="C460" s="40"/>
      <c r="D460" s="232" t="s">
        <v>144</v>
      </c>
      <c r="E460" s="40"/>
      <c r="F460" s="233" t="s">
        <v>662</v>
      </c>
      <c r="G460" s="40"/>
      <c r="H460" s="40"/>
      <c r="I460" s="234"/>
      <c r="J460" s="40"/>
      <c r="K460" s="40"/>
      <c r="L460" s="44"/>
      <c r="M460" s="235"/>
      <c r="N460" s="236"/>
      <c r="O460" s="91"/>
      <c r="P460" s="91"/>
      <c r="Q460" s="91"/>
      <c r="R460" s="91"/>
      <c r="S460" s="91"/>
      <c r="T460" s="92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T460" s="17" t="s">
        <v>144</v>
      </c>
      <c r="AU460" s="17" t="s">
        <v>156</v>
      </c>
    </row>
    <row r="461" s="2" customFormat="1" ht="16.5" customHeight="1">
      <c r="A461" s="38"/>
      <c r="B461" s="39"/>
      <c r="C461" s="271" t="s">
        <v>664</v>
      </c>
      <c r="D461" s="271" t="s">
        <v>360</v>
      </c>
      <c r="E461" s="272" t="s">
        <v>665</v>
      </c>
      <c r="F461" s="273" t="s">
        <v>666</v>
      </c>
      <c r="G461" s="274" t="s">
        <v>667</v>
      </c>
      <c r="H461" s="275">
        <v>2.02</v>
      </c>
      <c r="I461" s="276"/>
      <c r="J461" s="277">
        <f>ROUND(I461*H461,2)</f>
        <v>0</v>
      </c>
      <c r="K461" s="273" t="s">
        <v>1</v>
      </c>
      <c r="L461" s="278"/>
      <c r="M461" s="279" t="s">
        <v>1</v>
      </c>
      <c r="N461" s="280" t="s">
        <v>38</v>
      </c>
      <c r="O461" s="91"/>
      <c r="P461" s="228">
        <f>O461*H461</f>
        <v>0</v>
      </c>
      <c r="Q461" s="228">
        <v>0</v>
      </c>
      <c r="R461" s="228">
        <f>Q461*H461</f>
        <v>0</v>
      </c>
      <c r="S461" s="228">
        <v>0</v>
      </c>
      <c r="T461" s="229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30" t="s">
        <v>199</v>
      </c>
      <c r="AT461" s="230" t="s">
        <v>360</v>
      </c>
      <c r="AU461" s="230" t="s">
        <v>156</v>
      </c>
      <c r="AY461" s="17" t="s">
        <v>135</v>
      </c>
      <c r="BE461" s="231">
        <f>IF(N461="základní",J461,0)</f>
        <v>0</v>
      </c>
      <c r="BF461" s="231">
        <f>IF(N461="snížená",J461,0)</f>
        <v>0</v>
      </c>
      <c r="BG461" s="231">
        <f>IF(N461="zákl. přenesená",J461,0)</f>
        <v>0</v>
      </c>
      <c r="BH461" s="231">
        <f>IF(N461="sníž. přenesená",J461,0)</f>
        <v>0</v>
      </c>
      <c r="BI461" s="231">
        <f>IF(N461="nulová",J461,0)</f>
        <v>0</v>
      </c>
      <c r="BJ461" s="17" t="s">
        <v>81</v>
      </c>
      <c r="BK461" s="231">
        <f>ROUND(I461*H461,2)</f>
        <v>0</v>
      </c>
      <c r="BL461" s="17" t="s">
        <v>142</v>
      </c>
      <c r="BM461" s="230" t="s">
        <v>668</v>
      </c>
    </row>
    <row r="462" s="2" customFormat="1">
      <c r="A462" s="38"/>
      <c r="B462" s="39"/>
      <c r="C462" s="40"/>
      <c r="D462" s="232" t="s">
        <v>144</v>
      </c>
      <c r="E462" s="40"/>
      <c r="F462" s="233" t="s">
        <v>666</v>
      </c>
      <c r="G462" s="40"/>
      <c r="H462" s="40"/>
      <c r="I462" s="234"/>
      <c r="J462" s="40"/>
      <c r="K462" s="40"/>
      <c r="L462" s="44"/>
      <c r="M462" s="235"/>
      <c r="N462" s="236"/>
      <c r="O462" s="91"/>
      <c r="P462" s="91"/>
      <c r="Q462" s="91"/>
      <c r="R462" s="91"/>
      <c r="S462" s="91"/>
      <c r="T462" s="92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T462" s="17" t="s">
        <v>144</v>
      </c>
      <c r="AU462" s="17" t="s">
        <v>156</v>
      </c>
    </row>
    <row r="463" s="2" customFormat="1" ht="16.5" customHeight="1">
      <c r="A463" s="38"/>
      <c r="B463" s="39"/>
      <c r="C463" s="219" t="s">
        <v>669</v>
      </c>
      <c r="D463" s="219" t="s">
        <v>137</v>
      </c>
      <c r="E463" s="220" t="s">
        <v>670</v>
      </c>
      <c r="F463" s="221" t="s">
        <v>671</v>
      </c>
      <c r="G463" s="222" t="s">
        <v>413</v>
      </c>
      <c r="H463" s="223">
        <v>2</v>
      </c>
      <c r="I463" s="224"/>
      <c r="J463" s="225">
        <f>ROUND(I463*H463,2)</f>
        <v>0</v>
      </c>
      <c r="K463" s="221" t="s">
        <v>141</v>
      </c>
      <c r="L463" s="44"/>
      <c r="M463" s="226" t="s">
        <v>1</v>
      </c>
      <c r="N463" s="227" t="s">
        <v>38</v>
      </c>
      <c r="O463" s="91"/>
      <c r="P463" s="228">
        <f>O463*H463</f>
        <v>0</v>
      </c>
      <c r="Q463" s="228">
        <v>0.050000000000000003</v>
      </c>
      <c r="R463" s="228">
        <f>Q463*H463</f>
        <v>0.10000000000000001</v>
      </c>
      <c r="S463" s="228">
        <v>0</v>
      </c>
      <c r="T463" s="229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30" t="s">
        <v>142</v>
      </c>
      <c r="AT463" s="230" t="s">
        <v>137</v>
      </c>
      <c r="AU463" s="230" t="s">
        <v>156</v>
      </c>
      <c r="AY463" s="17" t="s">
        <v>135</v>
      </c>
      <c r="BE463" s="231">
        <f>IF(N463="základní",J463,0)</f>
        <v>0</v>
      </c>
      <c r="BF463" s="231">
        <f>IF(N463="snížená",J463,0)</f>
        <v>0</v>
      </c>
      <c r="BG463" s="231">
        <f>IF(N463="zákl. přenesená",J463,0)</f>
        <v>0</v>
      </c>
      <c r="BH463" s="231">
        <f>IF(N463="sníž. přenesená",J463,0)</f>
        <v>0</v>
      </c>
      <c r="BI463" s="231">
        <f>IF(N463="nulová",J463,0)</f>
        <v>0</v>
      </c>
      <c r="BJ463" s="17" t="s">
        <v>81</v>
      </c>
      <c r="BK463" s="231">
        <f>ROUND(I463*H463,2)</f>
        <v>0</v>
      </c>
      <c r="BL463" s="17" t="s">
        <v>142</v>
      </c>
      <c r="BM463" s="230" t="s">
        <v>672</v>
      </c>
    </row>
    <row r="464" s="2" customFormat="1">
      <c r="A464" s="38"/>
      <c r="B464" s="39"/>
      <c r="C464" s="40"/>
      <c r="D464" s="232" t="s">
        <v>144</v>
      </c>
      <c r="E464" s="40"/>
      <c r="F464" s="233" t="s">
        <v>673</v>
      </c>
      <c r="G464" s="40"/>
      <c r="H464" s="40"/>
      <c r="I464" s="234"/>
      <c r="J464" s="40"/>
      <c r="K464" s="40"/>
      <c r="L464" s="44"/>
      <c r="M464" s="235"/>
      <c r="N464" s="236"/>
      <c r="O464" s="91"/>
      <c r="P464" s="91"/>
      <c r="Q464" s="91"/>
      <c r="R464" s="91"/>
      <c r="S464" s="91"/>
      <c r="T464" s="92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T464" s="17" t="s">
        <v>144</v>
      </c>
      <c r="AU464" s="17" t="s">
        <v>156</v>
      </c>
    </row>
    <row r="465" s="2" customFormat="1">
      <c r="A465" s="38"/>
      <c r="B465" s="39"/>
      <c r="C465" s="40"/>
      <c r="D465" s="237" t="s">
        <v>146</v>
      </c>
      <c r="E465" s="40"/>
      <c r="F465" s="238" t="s">
        <v>674</v>
      </c>
      <c r="G465" s="40"/>
      <c r="H465" s="40"/>
      <c r="I465" s="234"/>
      <c r="J465" s="40"/>
      <c r="K465" s="40"/>
      <c r="L465" s="44"/>
      <c r="M465" s="235"/>
      <c r="N465" s="236"/>
      <c r="O465" s="91"/>
      <c r="P465" s="91"/>
      <c r="Q465" s="91"/>
      <c r="R465" s="91"/>
      <c r="S465" s="91"/>
      <c r="T465" s="92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T465" s="17" t="s">
        <v>146</v>
      </c>
      <c r="AU465" s="17" t="s">
        <v>156</v>
      </c>
    </row>
    <row r="466" s="2" customFormat="1">
      <c r="A466" s="38"/>
      <c r="B466" s="39"/>
      <c r="C466" s="40"/>
      <c r="D466" s="232" t="s">
        <v>658</v>
      </c>
      <c r="E466" s="40"/>
      <c r="F466" s="281" t="s">
        <v>659</v>
      </c>
      <c r="G466" s="40"/>
      <c r="H466" s="40"/>
      <c r="I466" s="234"/>
      <c r="J466" s="40"/>
      <c r="K466" s="40"/>
      <c r="L466" s="44"/>
      <c r="M466" s="235"/>
      <c r="N466" s="236"/>
      <c r="O466" s="91"/>
      <c r="P466" s="91"/>
      <c r="Q466" s="91"/>
      <c r="R466" s="91"/>
      <c r="S466" s="91"/>
      <c r="T466" s="92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T466" s="17" t="s">
        <v>658</v>
      </c>
      <c r="AU466" s="17" t="s">
        <v>156</v>
      </c>
    </row>
    <row r="467" s="13" customFormat="1">
      <c r="A467" s="13"/>
      <c r="B467" s="239"/>
      <c r="C467" s="240"/>
      <c r="D467" s="232" t="s">
        <v>148</v>
      </c>
      <c r="E467" s="241" t="s">
        <v>1</v>
      </c>
      <c r="F467" s="242" t="s">
        <v>83</v>
      </c>
      <c r="G467" s="240"/>
      <c r="H467" s="243">
        <v>2</v>
      </c>
      <c r="I467" s="244"/>
      <c r="J467" s="240"/>
      <c r="K467" s="240"/>
      <c r="L467" s="245"/>
      <c r="M467" s="246"/>
      <c r="N467" s="247"/>
      <c r="O467" s="247"/>
      <c r="P467" s="247"/>
      <c r="Q467" s="247"/>
      <c r="R467" s="247"/>
      <c r="S467" s="247"/>
      <c r="T467" s="248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9" t="s">
        <v>148</v>
      </c>
      <c r="AU467" s="249" t="s">
        <v>156</v>
      </c>
      <c r="AV467" s="13" t="s">
        <v>83</v>
      </c>
      <c r="AW467" s="13" t="s">
        <v>30</v>
      </c>
      <c r="AX467" s="13" t="s">
        <v>81</v>
      </c>
      <c r="AY467" s="249" t="s">
        <v>135</v>
      </c>
    </row>
    <row r="468" s="2" customFormat="1" ht="16.5" customHeight="1">
      <c r="A468" s="38"/>
      <c r="B468" s="39"/>
      <c r="C468" s="271" t="s">
        <v>675</v>
      </c>
      <c r="D468" s="271" t="s">
        <v>360</v>
      </c>
      <c r="E468" s="272" t="s">
        <v>676</v>
      </c>
      <c r="F468" s="273" t="s">
        <v>677</v>
      </c>
      <c r="G468" s="274" t="s">
        <v>413</v>
      </c>
      <c r="H468" s="275">
        <v>2</v>
      </c>
      <c r="I468" s="276"/>
      <c r="J468" s="277">
        <f>ROUND(I468*H468,2)</f>
        <v>0</v>
      </c>
      <c r="K468" s="273" t="s">
        <v>141</v>
      </c>
      <c r="L468" s="278"/>
      <c r="M468" s="279" t="s">
        <v>1</v>
      </c>
      <c r="N468" s="280" t="s">
        <v>38</v>
      </c>
      <c r="O468" s="91"/>
      <c r="P468" s="228">
        <f>O468*H468</f>
        <v>0</v>
      </c>
      <c r="Q468" s="228">
        <v>0.029499999999999998</v>
      </c>
      <c r="R468" s="228">
        <f>Q468*H468</f>
        <v>0.058999999999999997</v>
      </c>
      <c r="S468" s="228">
        <v>0</v>
      </c>
      <c r="T468" s="229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30" t="s">
        <v>199</v>
      </c>
      <c r="AT468" s="230" t="s">
        <v>360</v>
      </c>
      <c r="AU468" s="230" t="s">
        <v>156</v>
      </c>
      <c r="AY468" s="17" t="s">
        <v>135</v>
      </c>
      <c r="BE468" s="231">
        <f>IF(N468="základní",J468,0)</f>
        <v>0</v>
      </c>
      <c r="BF468" s="231">
        <f>IF(N468="snížená",J468,0)</f>
        <v>0</v>
      </c>
      <c r="BG468" s="231">
        <f>IF(N468="zákl. přenesená",J468,0)</f>
        <v>0</v>
      </c>
      <c r="BH468" s="231">
        <f>IF(N468="sníž. přenesená",J468,0)</f>
        <v>0</v>
      </c>
      <c r="BI468" s="231">
        <f>IF(N468="nulová",J468,0)</f>
        <v>0</v>
      </c>
      <c r="BJ468" s="17" t="s">
        <v>81</v>
      </c>
      <c r="BK468" s="231">
        <f>ROUND(I468*H468,2)</f>
        <v>0</v>
      </c>
      <c r="BL468" s="17" t="s">
        <v>142</v>
      </c>
      <c r="BM468" s="230" t="s">
        <v>678</v>
      </c>
    </row>
    <row r="469" s="2" customFormat="1">
      <c r="A469" s="38"/>
      <c r="B469" s="39"/>
      <c r="C469" s="40"/>
      <c r="D469" s="232" t="s">
        <v>144</v>
      </c>
      <c r="E469" s="40"/>
      <c r="F469" s="233" t="s">
        <v>677</v>
      </c>
      <c r="G469" s="40"/>
      <c r="H469" s="40"/>
      <c r="I469" s="234"/>
      <c r="J469" s="40"/>
      <c r="K469" s="40"/>
      <c r="L469" s="44"/>
      <c r="M469" s="235"/>
      <c r="N469" s="236"/>
      <c r="O469" s="91"/>
      <c r="P469" s="91"/>
      <c r="Q469" s="91"/>
      <c r="R469" s="91"/>
      <c r="S469" s="91"/>
      <c r="T469" s="92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T469" s="17" t="s">
        <v>144</v>
      </c>
      <c r="AU469" s="17" t="s">
        <v>156</v>
      </c>
    </row>
    <row r="470" s="2" customFormat="1" ht="16.5" customHeight="1">
      <c r="A470" s="38"/>
      <c r="B470" s="39"/>
      <c r="C470" s="271" t="s">
        <v>679</v>
      </c>
      <c r="D470" s="271" t="s">
        <v>360</v>
      </c>
      <c r="E470" s="272" t="s">
        <v>680</v>
      </c>
      <c r="F470" s="273" t="s">
        <v>666</v>
      </c>
      <c r="G470" s="274" t="s">
        <v>667</v>
      </c>
      <c r="H470" s="275">
        <v>2</v>
      </c>
      <c r="I470" s="276"/>
      <c r="J470" s="277">
        <f>ROUND(I470*H470,2)</f>
        <v>0</v>
      </c>
      <c r="K470" s="273" t="s">
        <v>1</v>
      </c>
      <c r="L470" s="278"/>
      <c r="M470" s="279" t="s">
        <v>1</v>
      </c>
      <c r="N470" s="280" t="s">
        <v>38</v>
      </c>
      <c r="O470" s="91"/>
      <c r="P470" s="228">
        <f>O470*H470</f>
        <v>0</v>
      </c>
      <c r="Q470" s="228">
        <v>0</v>
      </c>
      <c r="R470" s="228">
        <f>Q470*H470</f>
        <v>0</v>
      </c>
      <c r="S470" s="228">
        <v>0</v>
      </c>
      <c r="T470" s="229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30" t="s">
        <v>199</v>
      </c>
      <c r="AT470" s="230" t="s">
        <v>360</v>
      </c>
      <c r="AU470" s="230" t="s">
        <v>156</v>
      </c>
      <c r="AY470" s="17" t="s">
        <v>135</v>
      </c>
      <c r="BE470" s="231">
        <f>IF(N470="základní",J470,0)</f>
        <v>0</v>
      </c>
      <c r="BF470" s="231">
        <f>IF(N470="snížená",J470,0)</f>
        <v>0</v>
      </c>
      <c r="BG470" s="231">
        <f>IF(N470="zákl. přenesená",J470,0)</f>
        <v>0</v>
      </c>
      <c r="BH470" s="231">
        <f>IF(N470="sníž. přenesená",J470,0)</f>
        <v>0</v>
      </c>
      <c r="BI470" s="231">
        <f>IF(N470="nulová",J470,0)</f>
        <v>0</v>
      </c>
      <c r="BJ470" s="17" t="s">
        <v>81</v>
      </c>
      <c r="BK470" s="231">
        <f>ROUND(I470*H470,2)</f>
        <v>0</v>
      </c>
      <c r="BL470" s="17" t="s">
        <v>142</v>
      </c>
      <c r="BM470" s="230" t="s">
        <v>681</v>
      </c>
    </row>
    <row r="471" s="2" customFormat="1">
      <c r="A471" s="38"/>
      <c r="B471" s="39"/>
      <c r="C471" s="40"/>
      <c r="D471" s="232" t="s">
        <v>144</v>
      </c>
      <c r="E471" s="40"/>
      <c r="F471" s="233" t="s">
        <v>666</v>
      </c>
      <c r="G471" s="40"/>
      <c r="H471" s="40"/>
      <c r="I471" s="234"/>
      <c r="J471" s="40"/>
      <c r="K471" s="40"/>
      <c r="L471" s="44"/>
      <c r="M471" s="235"/>
      <c r="N471" s="236"/>
      <c r="O471" s="91"/>
      <c r="P471" s="91"/>
      <c r="Q471" s="91"/>
      <c r="R471" s="91"/>
      <c r="S471" s="91"/>
      <c r="T471" s="92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T471" s="17" t="s">
        <v>144</v>
      </c>
      <c r="AU471" s="17" t="s">
        <v>156</v>
      </c>
    </row>
    <row r="472" s="2" customFormat="1" ht="37.8" customHeight="1">
      <c r="A472" s="38"/>
      <c r="B472" s="39"/>
      <c r="C472" s="271" t="s">
        <v>682</v>
      </c>
      <c r="D472" s="271" t="s">
        <v>360</v>
      </c>
      <c r="E472" s="272" t="s">
        <v>683</v>
      </c>
      <c r="F472" s="273" t="s">
        <v>684</v>
      </c>
      <c r="G472" s="274" t="s">
        <v>408</v>
      </c>
      <c r="H472" s="275">
        <v>1</v>
      </c>
      <c r="I472" s="276"/>
      <c r="J472" s="277">
        <f>ROUND(I472*H472,2)</f>
        <v>0</v>
      </c>
      <c r="K472" s="273" t="s">
        <v>1</v>
      </c>
      <c r="L472" s="278"/>
      <c r="M472" s="279" t="s">
        <v>1</v>
      </c>
      <c r="N472" s="280" t="s">
        <v>38</v>
      </c>
      <c r="O472" s="91"/>
      <c r="P472" s="228">
        <f>O472*H472</f>
        <v>0</v>
      </c>
      <c r="Q472" s="228">
        <v>0</v>
      </c>
      <c r="R472" s="228">
        <f>Q472*H472</f>
        <v>0</v>
      </c>
      <c r="S472" s="228">
        <v>0</v>
      </c>
      <c r="T472" s="229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30" t="s">
        <v>199</v>
      </c>
      <c r="AT472" s="230" t="s">
        <v>360</v>
      </c>
      <c r="AU472" s="230" t="s">
        <v>156</v>
      </c>
      <c r="AY472" s="17" t="s">
        <v>135</v>
      </c>
      <c r="BE472" s="231">
        <f>IF(N472="základní",J472,0)</f>
        <v>0</v>
      </c>
      <c r="BF472" s="231">
        <f>IF(N472="snížená",J472,0)</f>
        <v>0</v>
      </c>
      <c r="BG472" s="231">
        <f>IF(N472="zákl. přenesená",J472,0)</f>
        <v>0</v>
      </c>
      <c r="BH472" s="231">
        <f>IF(N472="sníž. přenesená",J472,0)</f>
        <v>0</v>
      </c>
      <c r="BI472" s="231">
        <f>IF(N472="nulová",J472,0)</f>
        <v>0</v>
      </c>
      <c r="BJ472" s="17" t="s">
        <v>81</v>
      </c>
      <c r="BK472" s="231">
        <f>ROUND(I472*H472,2)</f>
        <v>0</v>
      </c>
      <c r="BL472" s="17" t="s">
        <v>142</v>
      </c>
      <c r="BM472" s="230" t="s">
        <v>685</v>
      </c>
    </row>
    <row r="473" s="2" customFormat="1">
      <c r="A473" s="38"/>
      <c r="B473" s="39"/>
      <c r="C473" s="40"/>
      <c r="D473" s="232" t="s">
        <v>144</v>
      </c>
      <c r="E473" s="40"/>
      <c r="F473" s="233" t="s">
        <v>684</v>
      </c>
      <c r="G473" s="40"/>
      <c r="H473" s="40"/>
      <c r="I473" s="234"/>
      <c r="J473" s="40"/>
      <c r="K473" s="40"/>
      <c r="L473" s="44"/>
      <c r="M473" s="235"/>
      <c r="N473" s="236"/>
      <c r="O473" s="91"/>
      <c r="P473" s="91"/>
      <c r="Q473" s="91"/>
      <c r="R473" s="91"/>
      <c r="S473" s="91"/>
      <c r="T473" s="92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T473" s="17" t="s">
        <v>144</v>
      </c>
      <c r="AU473" s="17" t="s">
        <v>156</v>
      </c>
    </row>
    <row r="474" s="14" customFormat="1">
      <c r="A474" s="14"/>
      <c r="B474" s="250"/>
      <c r="C474" s="251"/>
      <c r="D474" s="232" t="s">
        <v>148</v>
      </c>
      <c r="E474" s="252" t="s">
        <v>1</v>
      </c>
      <c r="F474" s="253" t="s">
        <v>605</v>
      </c>
      <c r="G474" s="251"/>
      <c r="H474" s="252" t="s">
        <v>1</v>
      </c>
      <c r="I474" s="254"/>
      <c r="J474" s="251"/>
      <c r="K474" s="251"/>
      <c r="L474" s="255"/>
      <c r="M474" s="256"/>
      <c r="N474" s="257"/>
      <c r="O474" s="257"/>
      <c r="P474" s="257"/>
      <c r="Q474" s="257"/>
      <c r="R474" s="257"/>
      <c r="S474" s="257"/>
      <c r="T474" s="258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9" t="s">
        <v>148</v>
      </c>
      <c r="AU474" s="259" t="s">
        <v>156</v>
      </c>
      <c r="AV474" s="14" t="s">
        <v>81</v>
      </c>
      <c r="AW474" s="14" t="s">
        <v>30</v>
      </c>
      <c r="AX474" s="14" t="s">
        <v>73</v>
      </c>
      <c r="AY474" s="259" t="s">
        <v>135</v>
      </c>
    </row>
    <row r="475" s="13" customFormat="1">
      <c r="A475" s="13"/>
      <c r="B475" s="239"/>
      <c r="C475" s="240"/>
      <c r="D475" s="232" t="s">
        <v>148</v>
      </c>
      <c r="E475" s="241" t="s">
        <v>1</v>
      </c>
      <c r="F475" s="242" t="s">
        <v>81</v>
      </c>
      <c r="G475" s="240"/>
      <c r="H475" s="243">
        <v>1</v>
      </c>
      <c r="I475" s="244"/>
      <c r="J475" s="240"/>
      <c r="K475" s="240"/>
      <c r="L475" s="245"/>
      <c r="M475" s="246"/>
      <c r="N475" s="247"/>
      <c r="O475" s="247"/>
      <c r="P475" s="247"/>
      <c r="Q475" s="247"/>
      <c r="R475" s="247"/>
      <c r="S475" s="247"/>
      <c r="T475" s="248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9" t="s">
        <v>148</v>
      </c>
      <c r="AU475" s="249" t="s">
        <v>156</v>
      </c>
      <c r="AV475" s="13" t="s">
        <v>83</v>
      </c>
      <c r="AW475" s="13" t="s">
        <v>30</v>
      </c>
      <c r="AX475" s="13" t="s">
        <v>81</v>
      </c>
      <c r="AY475" s="249" t="s">
        <v>135</v>
      </c>
    </row>
    <row r="476" s="2" customFormat="1" ht="24.15" customHeight="1">
      <c r="A476" s="38"/>
      <c r="B476" s="39"/>
      <c r="C476" s="219" t="s">
        <v>686</v>
      </c>
      <c r="D476" s="219" t="s">
        <v>137</v>
      </c>
      <c r="E476" s="220" t="s">
        <v>687</v>
      </c>
      <c r="F476" s="221" t="s">
        <v>688</v>
      </c>
      <c r="G476" s="222" t="s">
        <v>178</v>
      </c>
      <c r="H476" s="223">
        <v>121.40000000000001</v>
      </c>
      <c r="I476" s="224"/>
      <c r="J476" s="225">
        <f>ROUND(I476*H476,2)</f>
        <v>0</v>
      </c>
      <c r="K476" s="221" t="s">
        <v>1</v>
      </c>
      <c r="L476" s="44"/>
      <c r="M476" s="226" t="s">
        <v>1</v>
      </c>
      <c r="N476" s="227" t="s">
        <v>38</v>
      </c>
      <c r="O476" s="91"/>
      <c r="P476" s="228">
        <f>O476*H476</f>
        <v>0</v>
      </c>
      <c r="Q476" s="228">
        <v>0.00019000000000000001</v>
      </c>
      <c r="R476" s="228">
        <f>Q476*H476</f>
        <v>0.023066000000000003</v>
      </c>
      <c r="S476" s="228">
        <v>0</v>
      </c>
      <c r="T476" s="229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230" t="s">
        <v>142</v>
      </c>
      <c r="AT476" s="230" t="s">
        <v>137</v>
      </c>
      <c r="AU476" s="230" t="s">
        <v>156</v>
      </c>
      <c r="AY476" s="17" t="s">
        <v>135</v>
      </c>
      <c r="BE476" s="231">
        <f>IF(N476="základní",J476,0)</f>
        <v>0</v>
      </c>
      <c r="BF476" s="231">
        <f>IF(N476="snížená",J476,0)</f>
        <v>0</v>
      </c>
      <c r="BG476" s="231">
        <f>IF(N476="zákl. přenesená",J476,0)</f>
        <v>0</v>
      </c>
      <c r="BH476" s="231">
        <f>IF(N476="sníž. přenesená",J476,0)</f>
        <v>0</v>
      </c>
      <c r="BI476" s="231">
        <f>IF(N476="nulová",J476,0)</f>
        <v>0</v>
      </c>
      <c r="BJ476" s="17" t="s">
        <v>81</v>
      </c>
      <c r="BK476" s="231">
        <f>ROUND(I476*H476,2)</f>
        <v>0</v>
      </c>
      <c r="BL476" s="17" t="s">
        <v>142</v>
      </c>
      <c r="BM476" s="230" t="s">
        <v>689</v>
      </c>
    </row>
    <row r="477" s="2" customFormat="1">
      <c r="A477" s="38"/>
      <c r="B477" s="39"/>
      <c r="C477" s="40"/>
      <c r="D477" s="232" t="s">
        <v>144</v>
      </c>
      <c r="E477" s="40"/>
      <c r="F477" s="233" t="s">
        <v>690</v>
      </c>
      <c r="G477" s="40"/>
      <c r="H477" s="40"/>
      <c r="I477" s="234"/>
      <c r="J477" s="40"/>
      <c r="K477" s="40"/>
      <c r="L477" s="44"/>
      <c r="M477" s="235"/>
      <c r="N477" s="236"/>
      <c r="O477" s="91"/>
      <c r="P477" s="91"/>
      <c r="Q477" s="91"/>
      <c r="R477" s="91"/>
      <c r="S477" s="91"/>
      <c r="T477" s="92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T477" s="17" t="s">
        <v>144</v>
      </c>
      <c r="AU477" s="17" t="s">
        <v>156</v>
      </c>
    </row>
    <row r="478" s="13" customFormat="1">
      <c r="A478" s="13"/>
      <c r="B478" s="239"/>
      <c r="C478" s="240"/>
      <c r="D478" s="232" t="s">
        <v>148</v>
      </c>
      <c r="E478" s="241" t="s">
        <v>1</v>
      </c>
      <c r="F478" s="242" t="s">
        <v>691</v>
      </c>
      <c r="G478" s="240"/>
      <c r="H478" s="243">
        <v>121.40000000000001</v>
      </c>
      <c r="I478" s="244"/>
      <c r="J478" s="240"/>
      <c r="K478" s="240"/>
      <c r="L478" s="245"/>
      <c r="M478" s="246"/>
      <c r="N478" s="247"/>
      <c r="O478" s="247"/>
      <c r="P478" s="247"/>
      <c r="Q478" s="247"/>
      <c r="R478" s="247"/>
      <c r="S478" s="247"/>
      <c r="T478" s="248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9" t="s">
        <v>148</v>
      </c>
      <c r="AU478" s="249" t="s">
        <v>156</v>
      </c>
      <c r="AV478" s="13" t="s">
        <v>83</v>
      </c>
      <c r="AW478" s="13" t="s">
        <v>30</v>
      </c>
      <c r="AX478" s="13" t="s">
        <v>81</v>
      </c>
      <c r="AY478" s="249" t="s">
        <v>135</v>
      </c>
    </row>
    <row r="479" s="2" customFormat="1" ht="16.5" customHeight="1">
      <c r="A479" s="38"/>
      <c r="B479" s="39"/>
      <c r="C479" s="219" t="s">
        <v>692</v>
      </c>
      <c r="D479" s="219" t="s">
        <v>137</v>
      </c>
      <c r="E479" s="220" t="s">
        <v>693</v>
      </c>
      <c r="F479" s="221" t="s">
        <v>694</v>
      </c>
      <c r="G479" s="222" t="s">
        <v>413</v>
      </c>
      <c r="H479" s="223">
        <v>7</v>
      </c>
      <c r="I479" s="224"/>
      <c r="J479" s="225">
        <f>ROUND(I479*H479,2)</f>
        <v>0</v>
      </c>
      <c r="K479" s="221" t="s">
        <v>1</v>
      </c>
      <c r="L479" s="44"/>
      <c r="M479" s="226" t="s">
        <v>1</v>
      </c>
      <c r="N479" s="227" t="s">
        <v>38</v>
      </c>
      <c r="O479" s="91"/>
      <c r="P479" s="228">
        <f>O479*H479</f>
        <v>0</v>
      </c>
      <c r="Q479" s="228">
        <v>0.00020000000000000001</v>
      </c>
      <c r="R479" s="228">
        <f>Q479*H479</f>
        <v>0.0014</v>
      </c>
      <c r="S479" s="228">
        <v>0</v>
      </c>
      <c r="T479" s="229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230" t="s">
        <v>142</v>
      </c>
      <c r="AT479" s="230" t="s">
        <v>137</v>
      </c>
      <c r="AU479" s="230" t="s">
        <v>156</v>
      </c>
      <c r="AY479" s="17" t="s">
        <v>135</v>
      </c>
      <c r="BE479" s="231">
        <f>IF(N479="základní",J479,0)</f>
        <v>0</v>
      </c>
      <c r="BF479" s="231">
        <f>IF(N479="snížená",J479,0)</f>
        <v>0</v>
      </c>
      <c r="BG479" s="231">
        <f>IF(N479="zákl. přenesená",J479,0)</f>
        <v>0</v>
      </c>
      <c r="BH479" s="231">
        <f>IF(N479="sníž. přenesená",J479,0)</f>
        <v>0</v>
      </c>
      <c r="BI479" s="231">
        <f>IF(N479="nulová",J479,0)</f>
        <v>0</v>
      </c>
      <c r="BJ479" s="17" t="s">
        <v>81</v>
      </c>
      <c r="BK479" s="231">
        <f>ROUND(I479*H479,2)</f>
        <v>0</v>
      </c>
      <c r="BL479" s="17" t="s">
        <v>142</v>
      </c>
      <c r="BM479" s="230" t="s">
        <v>695</v>
      </c>
    </row>
    <row r="480" s="2" customFormat="1">
      <c r="A480" s="38"/>
      <c r="B480" s="39"/>
      <c r="C480" s="40"/>
      <c r="D480" s="232" t="s">
        <v>144</v>
      </c>
      <c r="E480" s="40"/>
      <c r="F480" s="233" t="s">
        <v>694</v>
      </c>
      <c r="G480" s="40"/>
      <c r="H480" s="40"/>
      <c r="I480" s="234"/>
      <c r="J480" s="40"/>
      <c r="K480" s="40"/>
      <c r="L480" s="44"/>
      <c r="M480" s="235"/>
      <c r="N480" s="236"/>
      <c r="O480" s="91"/>
      <c r="P480" s="91"/>
      <c r="Q480" s="91"/>
      <c r="R480" s="91"/>
      <c r="S480" s="91"/>
      <c r="T480" s="92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T480" s="17" t="s">
        <v>144</v>
      </c>
      <c r="AU480" s="17" t="s">
        <v>156</v>
      </c>
    </row>
    <row r="481" s="13" customFormat="1">
      <c r="A481" s="13"/>
      <c r="B481" s="239"/>
      <c r="C481" s="240"/>
      <c r="D481" s="232" t="s">
        <v>148</v>
      </c>
      <c r="E481" s="241" t="s">
        <v>1</v>
      </c>
      <c r="F481" s="242" t="s">
        <v>191</v>
      </c>
      <c r="G481" s="240"/>
      <c r="H481" s="243">
        <v>7</v>
      </c>
      <c r="I481" s="244"/>
      <c r="J481" s="240"/>
      <c r="K481" s="240"/>
      <c r="L481" s="245"/>
      <c r="M481" s="246"/>
      <c r="N481" s="247"/>
      <c r="O481" s="247"/>
      <c r="P481" s="247"/>
      <c r="Q481" s="247"/>
      <c r="R481" s="247"/>
      <c r="S481" s="247"/>
      <c r="T481" s="248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9" t="s">
        <v>148</v>
      </c>
      <c r="AU481" s="249" t="s">
        <v>156</v>
      </c>
      <c r="AV481" s="13" t="s">
        <v>83</v>
      </c>
      <c r="AW481" s="13" t="s">
        <v>30</v>
      </c>
      <c r="AX481" s="13" t="s">
        <v>81</v>
      </c>
      <c r="AY481" s="249" t="s">
        <v>135</v>
      </c>
    </row>
    <row r="482" s="2" customFormat="1" ht="24.15" customHeight="1">
      <c r="A482" s="38"/>
      <c r="B482" s="39"/>
      <c r="C482" s="219" t="s">
        <v>696</v>
      </c>
      <c r="D482" s="219" t="s">
        <v>137</v>
      </c>
      <c r="E482" s="220" t="s">
        <v>697</v>
      </c>
      <c r="F482" s="221" t="s">
        <v>698</v>
      </c>
      <c r="G482" s="222" t="s">
        <v>178</v>
      </c>
      <c r="H482" s="223">
        <v>113.40000000000001</v>
      </c>
      <c r="I482" s="224"/>
      <c r="J482" s="225">
        <f>ROUND(I482*H482,2)</f>
        <v>0</v>
      </c>
      <c r="K482" s="221" t="s">
        <v>1</v>
      </c>
      <c r="L482" s="44"/>
      <c r="M482" s="226" t="s">
        <v>1</v>
      </c>
      <c r="N482" s="227" t="s">
        <v>38</v>
      </c>
      <c r="O482" s="91"/>
      <c r="P482" s="228">
        <f>O482*H482</f>
        <v>0</v>
      </c>
      <c r="Q482" s="228">
        <v>6.9999999999999994E-05</v>
      </c>
      <c r="R482" s="228">
        <f>Q482*H482</f>
        <v>0.0079379999999999989</v>
      </c>
      <c r="S482" s="228">
        <v>0</v>
      </c>
      <c r="T482" s="229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30" t="s">
        <v>142</v>
      </c>
      <c r="AT482" s="230" t="s">
        <v>137</v>
      </c>
      <c r="AU482" s="230" t="s">
        <v>156</v>
      </c>
      <c r="AY482" s="17" t="s">
        <v>135</v>
      </c>
      <c r="BE482" s="231">
        <f>IF(N482="základní",J482,0)</f>
        <v>0</v>
      </c>
      <c r="BF482" s="231">
        <f>IF(N482="snížená",J482,0)</f>
        <v>0</v>
      </c>
      <c r="BG482" s="231">
        <f>IF(N482="zákl. přenesená",J482,0)</f>
        <v>0</v>
      </c>
      <c r="BH482" s="231">
        <f>IF(N482="sníž. přenesená",J482,0)</f>
        <v>0</v>
      </c>
      <c r="BI482" s="231">
        <f>IF(N482="nulová",J482,0)</f>
        <v>0</v>
      </c>
      <c r="BJ482" s="17" t="s">
        <v>81</v>
      </c>
      <c r="BK482" s="231">
        <f>ROUND(I482*H482,2)</f>
        <v>0</v>
      </c>
      <c r="BL482" s="17" t="s">
        <v>142</v>
      </c>
      <c r="BM482" s="230" t="s">
        <v>699</v>
      </c>
    </row>
    <row r="483" s="2" customFormat="1">
      <c r="A483" s="38"/>
      <c r="B483" s="39"/>
      <c r="C483" s="40"/>
      <c r="D483" s="232" t="s">
        <v>144</v>
      </c>
      <c r="E483" s="40"/>
      <c r="F483" s="233" t="s">
        <v>700</v>
      </c>
      <c r="G483" s="40"/>
      <c r="H483" s="40"/>
      <c r="I483" s="234"/>
      <c r="J483" s="40"/>
      <c r="K483" s="40"/>
      <c r="L483" s="44"/>
      <c r="M483" s="235"/>
      <c r="N483" s="236"/>
      <c r="O483" s="91"/>
      <c r="P483" s="91"/>
      <c r="Q483" s="91"/>
      <c r="R483" s="91"/>
      <c r="S483" s="91"/>
      <c r="T483" s="92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T483" s="17" t="s">
        <v>144</v>
      </c>
      <c r="AU483" s="17" t="s">
        <v>156</v>
      </c>
    </row>
    <row r="484" s="13" customFormat="1">
      <c r="A484" s="13"/>
      <c r="B484" s="239"/>
      <c r="C484" s="240"/>
      <c r="D484" s="232" t="s">
        <v>148</v>
      </c>
      <c r="E484" s="241" t="s">
        <v>1</v>
      </c>
      <c r="F484" s="242" t="s">
        <v>623</v>
      </c>
      <c r="G484" s="240"/>
      <c r="H484" s="243">
        <v>113.40000000000001</v>
      </c>
      <c r="I484" s="244"/>
      <c r="J484" s="240"/>
      <c r="K484" s="240"/>
      <c r="L484" s="245"/>
      <c r="M484" s="246"/>
      <c r="N484" s="247"/>
      <c r="O484" s="247"/>
      <c r="P484" s="247"/>
      <c r="Q484" s="247"/>
      <c r="R484" s="247"/>
      <c r="S484" s="247"/>
      <c r="T484" s="248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9" t="s">
        <v>148</v>
      </c>
      <c r="AU484" s="249" t="s">
        <v>156</v>
      </c>
      <c r="AV484" s="13" t="s">
        <v>83</v>
      </c>
      <c r="AW484" s="13" t="s">
        <v>30</v>
      </c>
      <c r="AX484" s="13" t="s">
        <v>81</v>
      </c>
      <c r="AY484" s="249" t="s">
        <v>135</v>
      </c>
    </row>
    <row r="485" s="2" customFormat="1" ht="24.15" customHeight="1">
      <c r="A485" s="38"/>
      <c r="B485" s="39"/>
      <c r="C485" s="219" t="s">
        <v>701</v>
      </c>
      <c r="D485" s="219" t="s">
        <v>137</v>
      </c>
      <c r="E485" s="220" t="s">
        <v>702</v>
      </c>
      <c r="F485" s="221" t="s">
        <v>703</v>
      </c>
      <c r="G485" s="222" t="s">
        <v>1</v>
      </c>
      <c r="H485" s="223">
        <v>0</v>
      </c>
      <c r="I485" s="224"/>
      <c r="J485" s="225">
        <f>ROUND(I485*H485,2)</f>
        <v>0</v>
      </c>
      <c r="K485" s="221" t="s">
        <v>1</v>
      </c>
      <c r="L485" s="44"/>
      <c r="M485" s="226" t="s">
        <v>1</v>
      </c>
      <c r="N485" s="227" t="s">
        <v>38</v>
      </c>
      <c r="O485" s="91"/>
      <c r="P485" s="228">
        <f>O485*H485</f>
        <v>0</v>
      </c>
      <c r="Q485" s="228">
        <v>0</v>
      </c>
      <c r="R485" s="228">
        <f>Q485*H485</f>
        <v>0</v>
      </c>
      <c r="S485" s="228">
        <v>0</v>
      </c>
      <c r="T485" s="229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30" t="s">
        <v>142</v>
      </c>
      <c r="AT485" s="230" t="s">
        <v>137</v>
      </c>
      <c r="AU485" s="230" t="s">
        <v>156</v>
      </c>
      <c r="AY485" s="17" t="s">
        <v>135</v>
      </c>
      <c r="BE485" s="231">
        <f>IF(N485="základní",J485,0)</f>
        <v>0</v>
      </c>
      <c r="BF485" s="231">
        <f>IF(N485="snížená",J485,0)</f>
        <v>0</v>
      </c>
      <c r="BG485" s="231">
        <f>IF(N485="zákl. přenesená",J485,0)</f>
        <v>0</v>
      </c>
      <c r="BH485" s="231">
        <f>IF(N485="sníž. přenesená",J485,0)</f>
        <v>0</v>
      </c>
      <c r="BI485" s="231">
        <f>IF(N485="nulová",J485,0)</f>
        <v>0</v>
      </c>
      <c r="BJ485" s="17" t="s">
        <v>81</v>
      </c>
      <c r="BK485" s="231">
        <f>ROUND(I485*H485,2)</f>
        <v>0</v>
      </c>
      <c r="BL485" s="17" t="s">
        <v>142</v>
      </c>
      <c r="BM485" s="230" t="s">
        <v>704</v>
      </c>
    </row>
    <row r="486" s="2" customFormat="1">
      <c r="A486" s="38"/>
      <c r="B486" s="39"/>
      <c r="C486" s="40"/>
      <c r="D486" s="232" t="s">
        <v>144</v>
      </c>
      <c r="E486" s="40"/>
      <c r="F486" s="233" t="s">
        <v>703</v>
      </c>
      <c r="G486" s="40"/>
      <c r="H486" s="40"/>
      <c r="I486" s="234"/>
      <c r="J486" s="40"/>
      <c r="K486" s="40"/>
      <c r="L486" s="44"/>
      <c r="M486" s="235"/>
      <c r="N486" s="236"/>
      <c r="O486" s="91"/>
      <c r="P486" s="91"/>
      <c r="Q486" s="91"/>
      <c r="R486" s="91"/>
      <c r="S486" s="91"/>
      <c r="T486" s="92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T486" s="17" t="s">
        <v>144</v>
      </c>
      <c r="AU486" s="17" t="s">
        <v>156</v>
      </c>
    </row>
    <row r="487" s="14" customFormat="1">
      <c r="A487" s="14"/>
      <c r="B487" s="250"/>
      <c r="C487" s="251"/>
      <c r="D487" s="232" t="s">
        <v>148</v>
      </c>
      <c r="E487" s="252" t="s">
        <v>1</v>
      </c>
      <c r="F487" s="253" t="s">
        <v>705</v>
      </c>
      <c r="G487" s="251"/>
      <c r="H487" s="252" t="s">
        <v>1</v>
      </c>
      <c r="I487" s="254"/>
      <c r="J487" s="251"/>
      <c r="K487" s="251"/>
      <c r="L487" s="255"/>
      <c r="M487" s="256"/>
      <c r="N487" s="257"/>
      <c r="O487" s="257"/>
      <c r="P487" s="257"/>
      <c r="Q487" s="257"/>
      <c r="R487" s="257"/>
      <c r="S487" s="257"/>
      <c r="T487" s="258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9" t="s">
        <v>148</v>
      </c>
      <c r="AU487" s="259" t="s">
        <v>156</v>
      </c>
      <c r="AV487" s="14" t="s">
        <v>81</v>
      </c>
      <c r="AW487" s="14" t="s">
        <v>30</v>
      </c>
      <c r="AX487" s="14" t="s">
        <v>73</v>
      </c>
      <c r="AY487" s="259" t="s">
        <v>135</v>
      </c>
    </row>
    <row r="488" s="13" customFormat="1">
      <c r="A488" s="13"/>
      <c r="B488" s="239"/>
      <c r="C488" s="240"/>
      <c r="D488" s="232" t="s">
        <v>148</v>
      </c>
      <c r="E488" s="241" t="s">
        <v>1</v>
      </c>
      <c r="F488" s="242" t="s">
        <v>73</v>
      </c>
      <c r="G488" s="240"/>
      <c r="H488" s="243">
        <v>0</v>
      </c>
      <c r="I488" s="244"/>
      <c r="J488" s="240"/>
      <c r="K488" s="240"/>
      <c r="L488" s="245"/>
      <c r="M488" s="246"/>
      <c r="N488" s="247"/>
      <c r="O488" s="247"/>
      <c r="P488" s="247"/>
      <c r="Q488" s="247"/>
      <c r="R488" s="247"/>
      <c r="S488" s="247"/>
      <c r="T488" s="248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9" t="s">
        <v>148</v>
      </c>
      <c r="AU488" s="249" t="s">
        <v>156</v>
      </c>
      <c r="AV488" s="13" t="s">
        <v>83</v>
      </c>
      <c r="AW488" s="13" t="s">
        <v>30</v>
      </c>
      <c r="AX488" s="13" t="s">
        <v>81</v>
      </c>
      <c r="AY488" s="249" t="s">
        <v>135</v>
      </c>
    </row>
    <row r="489" s="2" customFormat="1" ht="24.15" customHeight="1">
      <c r="A489" s="38"/>
      <c r="B489" s="39"/>
      <c r="C489" s="219" t="s">
        <v>706</v>
      </c>
      <c r="D489" s="219" t="s">
        <v>137</v>
      </c>
      <c r="E489" s="220" t="s">
        <v>707</v>
      </c>
      <c r="F489" s="221" t="s">
        <v>708</v>
      </c>
      <c r="G489" s="222" t="s">
        <v>408</v>
      </c>
      <c r="H489" s="223">
        <v>1</v>
      </c>
      <c r="I489" s="224"/>
      <c r="J489" s="225">
        <f>ROUND(I489*H489,2)</f>
        <v>0</v>
      </c>
      <c r="K489" s="221" t="s">
        <v>1</v>
      </c>
      <c r="L489" s="44"/>
      <c r="M489" s="226" t="s">
        <v>1</v>
      </c>
      <c r="N489" s="227" t="s">
        <v>38</v>
      </c>
      <c r="O489" s="91"/>
      <c r="P489" s="228">
        <f>O489*H489</f>
        <v>0</v>
      </c>
      <c r="Q489" s="228">
        <v>0</v>
      </c>
      <c r="R489" s="228">
        <f>Q489*H489</f>
        <v>0</v>
      </c>
      <c r="S489" s="228">
        <v>0</v>
      </c>
      <c r="T489" s="229">
        <f>S489*H489</f>
        <v>0</v>
      </c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R489" s="230" t="s">
        <v>142</v>
      </c>
      <c r="AT489" s="230" t="s">
        <v>137</v>
      </c>
      <c r="AU489" s="230" t="s">
        <v>156</v>
      </c>
      <c r="AY489" s="17" t="s">
        <v>135</v>
      </c>
      <c r="BE489" s="231">
        <f>IF(N489="základní",J489,0)</f>
        <v>0</v>
      </c>
      <c r="BF489" s="231">
        <f>IF(N489="snížená",J489,0)</f>
        <v>0</v>
      </c>
      <c r="BG489" s="231">
        <f>IF(N489="zákl. přenesená",J489,0)</f>
        <v>0</v>
      </c>
      <c r="BH489" s="231">
        <f>IF(N489="sníž. přenesená",J489,0)</f>
        <v>0</v>
      </c>
      <c r="BI489" s="231">
        <f>IF(N489="nulová",J489,0)</f>
        <v>0</v>
      </c>
      <c r="BJ489" s="17" t="s">
        <v>81</v>
      </c>
      <c r="BK489" s="231">
        <f>ROUND(I489*H489,2)</f>
        <v>0</v>
      </c>
      <c r="BL489" s="17" t="s">
        <v>142</v>
      </c>
      <c r="BM489" s="230" t="s">
        <v>709</v>
      </c>
    </row>
    <row r="490" s="2" customFormat="1">
      <c r="A490" s="38"/>
      <c r="B490" s="39"/>
      <c r="C490" s="40"/>
      <c r="D490" s="232" t="s">
        <v>144</v>
      </c>
      <c r="E490" s="40"/>
      <c r="F490" s="233" t="s">
        <v>710</v>
      </c>
      <c r="G490" s="40"/>
      <c r="H490" s="40"/>
      <c r="I490" s="234"/>
      <c r="J490" s="40"/>
      <c r="K490" s="40"/>
      <c r="L490" s="44"/>
      <c r="M490" s="235"/>
      <c r="N490" s="236"/>
      <c r="O490" s="91"/>
      <c r="P490" s="91"/>
      <c r="Q490" s="91"/>
      <c r="R490" s="91"/>
      <c r="S490" s="91"/>
      <c r="T490" s="92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T490" s="17" t="s">
        <v>144</v>
      </c>
      <c r="AU490" s="17" t="s">
        <v>156</v>
      </c>
    </row>
    <row r="491" s="13" customFormat="1">
      <c r="A491" s="13"/>
      <c r="B491" s="239"/>
      <c r="C491" s="240"/>
      <c r="D491" s="232" t="s">
        <v>148</v>
      </c>
      <c r="E491" s="241" t="s">
        <v>1</v>
      </c>
      <c r="F491" s="242" t="s">
        <v>81</v>
      </c>
      <c r="G491" s="240"/>
      <c r="H491" s="243">
        <v>1</v>
      </c>
      <c r="I491" s="244"/>
      <c r="J491" s="240"/>
      <c r="K491" s="240"/>
      <c r="L491" s="245"/>
      <c r="M491" s="246"/>
      <c r="N491" s="247"/>
      <c r="O491" s="247"/>
      <c r="P491" s="247"/>
      <c r="Q491" s="247"/>
      <c r="R491" s="247"/>
      <c r="S491" s="247"/>
      <c r="T491" s="248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9" t="s">
        <v>148</v>
      </c>
      <c r="AU491" s="249" t="s">
        <v>156</v>
      </c>
      <c r="AV491" s="13" t="s">
        <v>83</v>
      </c>
      <c r="AW491" s="13" t="s">
        <v>30</v>
      </c>
      <c r="AX491" s="13" t="s">
        <v>81</v>
      </c>
      <c r="AY491" s="249" t="s">
        <v>135</v>
      </c>
    </row>
    <row r="492" s="2" customFormat="1" ht="21.75" customHeight="1">
      <c r="A492" s="38"/>
      <c r="B492" s="39"/>
      <c r="C492" s="219" t="s">
        <v>711</v>
      </c>
      <c r="D492" s="219" t="s">
        <v>137</v>
      </c>
      <c r="E492" s="220" t="s">
        <v>712</v>
      </c>
      <c r="F492" s="221" t="s">
        <v>713</v>
      </c>
      <c r="G492" s="222" t="s">
        <v>408</v>
      </c>
      <c r="H492" s="223">
        <v>1</v>
      </c>
      <c r="I492" s="224"/>
      <c r="J492" s="225">
        <f>ROUND(I492*H492,2)</f>
        <v>0</v>
      </c>
      <c r="K492" s="221" t="s">
        <v>1</v>
      </c>
      <c r="L492" s="44"/>
      <c r="M492" s="226" t="s">
        <v>1</v>
      </c>
      <c r="N492" s="227" t="s">
        <v>38</v>
      </c>
      <c r="O492" s="91"/>
      <c r="P492" s="228">
        <f>O492*H492</f>
        <v>0</v>
      </c>
      <c r="Q492" s="228">
        <v>2.0000000000000002E-05</v>
      </c>
      <c r="R492" s="228">
        <f>Q492*H492</f>
        <v>2.0000000000000002E-05</v>
      </c>
      <c r="S492" s="228">
        <v>0</v>
      </c>
      <c r="T492" s="229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230" t="s">
        <v>142</v>
      </c>
      <c r="AT492" s="230" t="s">
        <v>137</v>
      </c>
      <c r="AU492" s="230" t="s">
        <v>156</v>
      </c>
      <c r="AY492" s="17" t="s">
        <v>135</v>
      </c>
      <c r="BE492" s="231">
        <f>IF(N492="základní",J492,0)</f>
        <v>0</v>
      </c>
      <c r="BF492" s="231">
        <f>IF(N492="snížená",J492,0)</f>
        <v>0</v>
      </c>
      <c r="BG492" s="231">
        <f>IF(N492="zákl. přenesená",J492,0)</f>
        <v>0</v>
      </c>
      <c r="BH492" s="231">
        <f>IF(N492="sníž. přenesená",J492,0)</f>
        <v>0</v>
      </c>
      <c r="BI492" s="231">
        <f>IF(N492="nulová",J492,0)</f>
        <v>0</v>
      </c>
      <c r="BJ492" s="17" t="s">
        <v>81</v>
      </c>
      <c r="BK492" s="231">
        <f>ROUND(I492*H492,2)</f>
        <v>0</v>
      </c>
      <c r="BL492" s="17" t="s">
        <v>142</v>
      </c>
      <c r="BM492" s="230" t="s">
        <v>714</v>
      </c>
    </row>
    <row r="493" s="2" customFormat="1">
      <c r="A493" s="38"/>
      <c r="B493" s="39"/>
      <c r="C493" s="40"/>
      <c r="D493" s="232" t="s">
        <v>144</v>
      </c>
      <c r="E493" s="40"/>
      <c r="F493" s="233" t="s">
        <v>715</v>
      </c>
      <c r="G493" s="40"/>
      <c r="H493" s="40"/>
      <c r="I493" s="234"/>
      <c r="J493" s="40"/>
      <c r="K493" s="40"/>
      <c r="L493" s="44"/>
      <c r="M493" s="235"/>
      <c r="N493" s="236"/>
      <c r="O493" s="91"/>
      <c r="P493" s="91"/>
      <c r="Q493" s="91"/>
      <c r="R493" s="91"/>
      <c r="S493" s="91"/>
      <c r="T493" s="92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T493" s="17" t="s">
        <v>144</v>
      </c>
      <c r="AU493" s="17" t="s">
        <v>156</v>
      </c>
    </row>
    <row r="494" s="13" customFormat="1">
      <c r="A494" s="13"/>
      <c r="B494" s="239"/>
      <c r="C494" s="240"/>
      <c r="D494" s="232" t="s">
        <v>148</v>
      </c>
      <c r="E494" s="241" t="s">
        <v>1</v>
      </c>
      <c r="F494" s="242" t="s">
        <v>81</v>
      </c>
      <c r="G494" s="240"/>
      <c r="H494" s="243">
        <v>1</v>
      </c>
      <c r="I494" s="244"/>
      <c r="J494" s="240"/>
      <c r="K494" s="240"/>
      <c r="L494" s="245"/>
      <c r="M494" s="246"/>
      <c r="N494" s="247"/>
      <c r="O494" s="247"/>
      <c r="P494" s="247"/>
      <c r="Q494" s="247"/>
      <c r="R494" s="247"/>
      <c r="S494" s="247"/>
      <c r="T494" s="248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9" t="s">
        <v>148</v>
      </c>
      <c r="AU494" s="249" t="s">
        <v>156</v>
      </c>
      <c r="AV494" s="13" t="s">
        <v>83</v>
      </c>
      <c r="AW494" s="13" t="s">
        <v>30</v>
      </c>
      <c r="AX494" s="13" t="s">
        <v>81</v>
      </c>
      <c r="AY494" s="249" t="s">
        <v>135</v>
      </c>
    </row>
    <row r="495" s="2" customFormat="1" ht="44.25" customHeight="1">
      <c r="A495" s="38"/>
      <c r="B495" s="39"/>
      <c r="C495" s="271" t="s">
        <v>716</v>
      </c>
      <c r="D495" s="271" t="s">
        <v>360</v>
      </c>
      <c r="E495" s="272" t="s">
        <v>717</v>
      </c>
      <c r="F495" s="273" t="s">
        <v>718</v>
      </c>
      <c r="G495" s="274" t="s">
        <v>178</v>
      </c>
      <c r="H495" s="275">
        <v>124.74</v>
      </c>
      <c r="I495" s="276"/>
      <c r="J495" s="277">
        <f>ROUND(I495*H495,2)</f>
        <v>0</v>
      </c>
      <c r="K495" s="273" t="s">
        <v>1</v>
      </c>
      <c r="L495" s="278"/>
      <c r="M495" s="279" t="s">
        <v>1</v>
      </c>
      <c r="N495" s="280" t="s">
        <v>38</v>
      </c>
      <c r="O495" s="91"/>
      <c r="P495" s="228">
        <f>O495*H495</f>
        <v>0</v>
      </c>
      <c r="Q495" s="228">
        <v>0.014930000000000001</v>
      </c>
      <c r="R495" s="228">
        <f>Q495*H495</f>
        <v>1.8623681999999999</v>
      </c>
      <c r="S495" s="228">
        <v>0</v>
      </c>
      <c r="T495" s="229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230" t="s">
        <v>199</v>
      </c>
      <c r="AT495" s="230" t="s">
        <v>360</v>
      </c>
      <c r="AU495" s="230" t="s">
        <v>156</v>
      </c>
      <c r="AY495" s="17" t="s">
        <v>135</v>
      </c>
      <c r="BE495" s="231">
        <f>IF(N495="základní",J495,0)</f>
        <v>0</v>
      </c>
      <c r="BF495" s="231">
        <f>IF(N495="snížená",J495,0)</f>
        <v>0</v>
      </c>
      <c r="BG495" s="231">
        <f>IF(N495="zákl. přenesená",J495,0)</f>
        <v>0</v>
      </c>
      <c r="BH495" s="231">
        <f>IF(N495="sníž. přenesená",J495,0)</f>
        <v>0</v>
      </c>
      <c r="BI495" s="231">
        <f>IF(N495="nulová",J495,0)</f>
        <v>0</v>
      </c>
      <c r="BJ495" s="17" t="s">
        <v>81</v>
      </c>
      <c r="BK495" s="231">
        <f>ROUND(I495*H495,2)</f>
        <v>0</v>
      </c>
      <c r="BL495" s="17" t="s">
        <v>142</v>
      </c>
      <c r="BM495" s="230" t="s">
        <v>719</v>
      </c>
    </row>
    <row r="496" s="2" customFormat="1">
      <c r="A496" s="38"/>
      <c r="B496" s="39"/>
      <c r="C496" s="40"/>
      <c r="D496" s="232" t="s">
        <v>144</v>
      </c>
      <c r="E496" s="40"/>
      <c r="F496" s="233" t="s">
        <v>720</v>
      </c>
      <c r="G496" s="40"/>
      <c r="H496" s="40"/>
      <c r="I496" s="234"/>
      <c r="J496" s="40"/>
      <c r="K496" s="40"/>
      <c r="L496" s="44"/>
      <c r="M496" s="235"/>
      <c r="N496" s="236"/>
      <c r="O496" s="91"/>
      <c r="P496" s="91"/>
      <c r="Q496" s="91"/>
      <c r="R496" s="91"/>
      <c r="S496" s="91"/>
      <c r="T496" s="92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T496" s="17" t="s">
        <v>144</v>
      </c>
      <c r="AU496" s="17" t="s">
        <v>156</v>
      </c>
    </row>
    <row r="497" s="13" customFormat="1">
      <c r="A497" s="13"/>
      <c r="B497" s="239"/>
      <c r="C497" s="240"/>
      <c r="D497" s="232" t="s">
        <v>148</v>
      </c>
      <c r="E497" s="241" t="s">
        <v>1</v>
      </c>
      <c r="F497" s="242" t="s">
        <v>623</v>
      </c>
      <c r="G497" s="240"/>
      <c r="H497" s="243">
        <v>113.40000000000001</v>
      </c>
      <c r="I497" s="244"/>
      <c r="J497" s="240"/>
      <c r="K497" s="240"/>
      <c r="L497" s="245"/>
      <c r="M497" s="246"/>
      <c r="N497" s="247"/>
      <c r="O497" s="247"/>
      <c r="P497" s="247"/>
      <c r="Q497" s="247"/>
      <c r="R497" s="247"/>
      <c r="S497" s="247"/>
      <c r="T497" s="248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9" t="s">
        <v>148</v>
      </c>
      <c r="AU497" s="249" t="s">
        <v>156</v>
      </c>
      <c r="AV497" s="13" t="s">
        <v>83</v>
      </c>
      <c r="AW497" s="13" t="s">
        <v>30</v>
      </c>
      <c r="AX497" s="13" t="s">
        <v>73</v>
      </c>
      <c r="AY497" s="249" t="s">
        <v>135</v>
      </c>
    </row>
    <row r="498" s="13" customFormat="1">
      <c r="A498" s="13"/>
      <c r="B498" s="239"/>
      <c r="C498" s="240"/>
      <c r="D498" s="232" t="s">
        <v>148</v>
      </c>
      <c r="E498" s="241" t="s">
        <v>1</v>
      </c>
      <c r="F498" s="242" t="s">
        <v>721</v>
      </c>
      <c r="G498" s="240"/>
      <c r="H498" s="243">
        <v>11.34</v>
      </c>
      <c r="I498" s="244"/>
      <c r="J498" s="240"/>
      <c r="K498" s="240"/>
      <c r="L498" s="245"/>
      <c r="M498" s="246"/>
      <c r="N498" s="247"/>
      <c r="O498" s="247"/>
      <c r="P498" s="247"/>
      <c r="Q498" s="247"/>
      <c r="R498" s="247"/>
      <c r="S498" s="247"/>
      <c r="T498" s="248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9" t="s">
        <v>148</v>
      </c>
      <c r="AU498" s="249" t="s">
        <v>156</v>
      </c>
      <c r="AV498" s="13" t="s">
        <v>83</v>
      </c>
      <c r="AW498" s="13" t="s">
        <v>30</v>
      </c>
      <c r="AX498" s="13" t="s">
        <v>73</v>
      </c>
      <c r="AY498" s="249" t="s">
        <v>135</v>
      </c>
    </row>
    <row r="499" s="15" customFormat="1">
      <c r="A499" s="15"/>
      <c r="B499" s="260"/>
      <c r="C499" s="261"/>
      <c r="D499" s="232" t="s">
        <v>148</v>
      </c>
      <c r="E499" s="262" t="s">
        <v>1</v>
      </c>
      <c r="F499" s="263" t="s">
        <v>183</v>
      </c>
      <c r="G499" s="261"/>
      <c r="H499" s="264">
        <v>124.74000000000001</v>
      </c>
      <c r="I499" s="265"/>
      <c r="J499" s="261"/>
      <c r="K499" s="261"/>
      <c r="L499" s="266"/>
      <c r="M499" s="267"/>
      <c r="N499" s="268"/>
      <c r="O499" s="268"/>
      <c r="P499" s="268"/>
      <c r="Q499" s="268"/>
      <c r="R499" s="268"/>
      <c r="S499" s="268"/>
      <c r="T499" s="269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70" t="s">
        <v>148</v>
      </c>
      <c r="AU499" s="270" t="s">
        <v>156</v>
      </c>
      <c r="AV499" s="15" t="s">
        <v>142</v>
      </c>
      <c r="AW499" s="15" t="s">
        <v>30</v>
      </c>
      <c r="AX499" s="15" t="s">
        <v>81</v>
      </c>
      <c r="AY499" s="270" t="s">
        <v>135</v>
      </c>
    </row>
    <row r="500" s="12" customFormat="1" ht="22.8" customHeight="1">
      <c r="A500" s="12"/>
      <c r="B500" s="203"/>
      <c r="C500" s="204"/>
      <c r="D500" s="205" t="s">
        <v>72</v>
      </c>
      <c r="E500" s="217" t="s">
        <v>206</v>
      </c>
      <c r="F500" s="217" t="s">
        <v>722</v>
      </c>
      <c r="G500" s="204"/>
      <c r="H500" s="204"/>
      <c r="I500" s="207"/>
      <c r="J500" s="218">
        <f>BK500</f>
        <v>0</v>
      </c>
      <c r="K500" s="204"/>
      <c r="L500" s="209"/>
      <c r="M500" s="210"/>
      <c r="N500" s="211"/>
      <c r="O500" s="211"/>
      <c r="P500" s="212">
        <f>SUM(P501:P515)</f>
        <v>0</v>
      </c>
      <c r="Q500" s="211"/>
      <c r="R500" s="212">
        <f>SUM(R501:R515)</f>
        <v>0.0029160000000000002</v>
      </c>
      <c r="S500" s="211"/>
      <c r="T500" s="213">
        <f>SUM(T501:T515)</f>
        <v>0</v>
      </c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R500" s="214" t="s">
        <v>81</v>
      </c>
      <c r="AT500" s="215" t="s">
        <v>72</v>
      </c>
      <c r="AU500" s="215" t="s">
        <v>81</v>
      </c>
      <c r="AY500" s="214" t="s">
        <v>135</v>
      </c>
      <c r="BK500" s="216">
        <f>SUM(BK501:BK515)</f>
        <v>0</v>
      </c>
    </row>
    <row r="501" s="2" customFormat="1" ht="24.15" customHeight="1">
      <c r="A501" s="38"/>
      <c r="B501" s="39"/>
      <c r="C501" s="219" t="s">
        <v>723</v>
      </c>
      <c r="D501" s="219" t="s">
        <v>137</v>
      </c>
      <c r="E501" s="220" t="s">
        <v>724</v>
      </c>
      <c r="F501" s="221" t="s">
        <v>725</v>
      </c>
      <c r="G501" s="222" t="s">
        <v>178</v>
      </c>
      <c r="H501" s="223">
        <v>16.199999999999999</v>
      </c>
      <c r="I501" s="224"/>
      <c r="J501" s="225">
        <f>ROUND(I501*H501,2)</f>
        <v>0</v>
      </c>
      <c r="K501" s="221" t="s">
        <v>141</v>
      </c>
      <c r="L501" s="44"/>
      <c r="M501" s="226" t="s">
        <v>1</v>
      </c>
      <c r="N501" s="227" t="s">
        <v>38</v>
      </c>
      <c r="O501" s="91"/>
      <c r="P501" s="228">
        <f>O501*H501</f>
        <v>0</v>
      </c>
      <c r="Q501" s="228">
        <v>0</v>
      </c>
      <c r="R501" s="228">
        <f>Q501*H501</f>
        <v>0</v>
      </c>
      <c r="S501" s="228">
        <v>0</v>
      </c>
      <c r="T501" s="229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230" t="s">
        <v>142</v>
      </c>
      <c r="AT501" s="230" t="s">
        <v>137</v>
      </c>
      <c r="AU501" s="230" t="s">
        <v>83</v>
      </c>
      <c r="AY501" s="17" t="s">
        <v>135</v>
      </c>
      <c r="BE501" s="231">
        <f>IF(N501="základní",J501,0)</f>
        <v>0</v>
      </c>
      <c r="BF501" s="231">
        <f>IF(N501="snížená",J501,0)</f>
        <v>0</v>
      </c>
      <c r="BG501" s="231">
        <f>IF(N501="zákl. přenesená",J501,0)</f>
        <v>0</v>
      </c>
      <c r="BH501" s="231">
        <f>IF(N501="sníž. přenesená",J501,0)</f>
        <v>0</v>
      </c>
      <c r="BI501" s="231">
        <f>IF(N501="nulová",J501,0)</f>
        <v>0</v>
      </c>
      <c r="BJ501" s="17" t="s">
        <v>81</v>
      </c>
      <c r="BK501" s="231">
        <f>ROUND(I501*H501,2)</f>
        <v>0</v>
      </c>
      <c r="BL501" s="17" t="s">
        <v>142</v>
      </c>
      <c r="BM501" s="230" t="s">
        <v>726</v>
      </c>
    </row>
    <row r="502" s="2" customFormat="1">
      <c r="A502" s="38"/>
      <c r="B502" s="39"/>
      <c r="C502" s="40"/>
      <c r="D502" s="232" t="s">
        <v>144</v>
      </c>
      <c r="E502" s="40"/>
      <c r="F502" s="233" t="s">
        <v>727</v>
      </c>
      <c r="G502" s="40"/>
      <c r="H502" s="40"/>
      <c r="I502" s="234"/>
      <c r="J502" s="40"/>
      <c r="K502" s="40"/>
      <c r="L502" s="44"/>
      <c r="M502" s="235"/>
      <c r="N502" s="236"/>
      <c r="O502" s="91"/>
      <c r="P502" s="91"/>
      <c r="Q502" s="91"/>
      <c r="R502" s="91"/>
      <c r="S502" s="91"/>
      <c r="T502" s="92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T502" s="17" t="s">
        <v>144</v>
      </c>
      <c r="AU502" s="17" t="s">
        <v>83</v>
      </c>
    </row>
    <row r="503" s="2" customFormat="1">
      <c r="A503" s="38"/>
      <c r="B503" s="39"/>
      <c r="C503" s="40"/>
      <c r="D503" s="237" t="s">
        <v>146</v>
      </c>
      <c r="E503" s="40"/>
      <c r="F503" s="238" t="s">
        <v>728</v>
      </c>
      <c r="G503" s="40"/>
      <c r="H503" s="40"/>
      <c r="I503" s="234"/>
      <c r="J503" s="40"/>
      <c r="K503" s="40"/>
      <c r="L503" s="44"/>
      <c r="M503" s="235"/>
      <c r="N503" s="236"/>
      <c r="O503" s="91"/>
      <c r="P503" s="91"/>
      <c r="Q503" s="91"/>
      <c r="R503" s="91"/>
      <c r="S503" s="91"/>
      <c r="T503" s="92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T503" s="17" t="s">
        <v>146</v>
      </c>
      <c r="AU503" s="17" t="s">
        <v>83</v>
      </c>
    </row>
    <row r="504" s="13" customFormat="1">
      <c r="A504" s="13"/>
      <c r="B504" s="239"/>
      <c r="C504" s="240"/>
      <c r="D504" s="232" t="s">
        <v>148</v>
      </c>
      <c r="E504" s="241" t="s">
        <v>1</v>
      </c>
      <c r="F504" s="242" t="s">
        <v>729</v>
      </c>
      <c r="G504" s="240"/>
      <c r="H504" s="243">
        <v>16.199999999999999</v>
      </c>
      <c r="I504" s="244"/>
      <c r="J504" s="240"/>
      <c r="K504" s="240"/>
      <c r="L504" s="245"/>
      <c r="M504" s="246"/>
      <c r="N504" s="247"/>
      <c r="O504" s="247"/>
      <c r="P504" s="247"/>
      <c r="Q504" s="247"/>
      <c r="R504" s="247"/>
      <c r="S504" s="247"/>
      <c r="T504" s="248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9" t="s">
        <v>148</v>
      </c>
      <c r="AU504" s="249" t="s">
        <v>83</v>
      </c>
      <c r="AV504" s="13" t="s">
        <v>83</v>
      </c>
      <c r="AW504" s="13" t="s">
        <v>30</v>
      </c>
      <c r="AX504" s="13" t="s">
        <v>81</v>
      </c>
      <c r="AY504" s="249" t="s">
        <v>135</v>
      </c>
    </row>
    <row r="505" s="2" customFormat="1" ht="24.15" customHeight="1">
      <c r="A505" s="38"/>
      <c r="B505" s="39"/>
      <c r="C505" s="219" t="s">
        <v>730</v>
      </c>
      <c r="D505" s="219" t="s">
        <v>137</v>
      </c>
      <c r="E505" s="220" t="s">
        <v>731</v>
      </c>
      <c r="F505" s="221" t="s">
        <v>732</v>
      </c>
      <c r="G505" s="222" t="s">
        <v>178</v>
      </c>
      <c r="H505" s="223">
        <v>16.199999999999999</v>
      </c>
      <c r="I505" s="224"/>
      <c r="J505" s="225">
        <f>ROUND(I505*H505,2)</f>
        <v>0</v>
      </c>
      <c r="K505" s="221" t="s">
        <v>141</v>
      </c>
      <c r="L505" s="44"/>
      <c r="M505" s="226" t="s">
        <v>1</v>
      </c>
      <c r="N505" s="227" t="s">
        <v>38</v>
      </c>
      <c r="O505" s="91"/>
      <c r="P505" s="228">
        <f>O505*H505</f>
        <v>0</v>
      </c>
      <c r="Q505" s="228">
        <v>0.00018000000000000001</v>
      </c>
      <c r="R505" s="228">
        <f>Q505*H505</f>
        <v>0.0029160000000000002</v>
      </c>
      <c r="S505" s="228">
        <v>0</v>
      </c>
      <c r="T505" s="229">
        <f>S505*H505</f>
        <v>0</v>
      </c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R505" s="230" t="s">
        <v>142</v>
      </c>
      <c r="AT505" s="230" t="s">
        <v>137</v>
      </c>
      <c r="AU505" s="230" t="s">
        <v>83</v>
      </c>
      <c r="AY505" s="17" t="s">
        <v>135</v>
      </c>
      <c r="BE505" s="231">
        <f>IF(N505="základní",J505,0)</f>
        <v>0</v>
      </c>
      <c r="BF505" s="231">
        <f>IF(N505="snížená",J505,0)</f>
        <v>0</v>
      </c>
      <c r="BG505" s="231">
        <f>IF(N505="zákl. přenesená",J505,0)</f>
        <v>0</v>
      </c>
      <c r="BH505" s="231">
        <f>IF(N505="sníž. přenesená",J505,0)</f>
        <v>0</v>
      </c>
      <c r="BI505" s="231">
        <f>IF(N505="nulová",J505,0)</f>
        <v>0</v>
      </c>
      <c r="BJ505" s="17" t="s">
        <v>81</v>
      </c>
      <c r="BK505" s="231">
        <f>ROUND(I505*H505,2)</f>
        <v>0</v>
      </c>
      <c r="BL505" s="17" t="s">
        <v>142</v>
      </c>
      <c r="BM505" s="230" t="s">
        <v>733</v>
      </c>
    </row>
    <row r="506" s="2" customFormat="1">
      <c r="A506" s="38"/>
      <c r="B506" s="39"/>
      <c r="C506" s="40"/>
      <c r="D506" s="232" t="s">
        <v>144</v>
      </c>
      <c r="E506" s="40"/>
      <c r="F506" s="233" t="s">
        <v>734</v>
      </c>
      <c r="G506" s="40"/>
      <c r="H506" s="40"/>
      <c r="I506" s="234"/>
      <c r="J506" s="40"/>
      <c r="K506" s="40"/>
      <c r="L506" s="44"/>
      <c r="M506" s="235"/>
      <c r="N506" s="236"/>
      <c r="O506" s="91"/>
      <c r="P506" s="91"/>
      <c r="Q506" s="91"/>
      <c r="R506" s="91"/>
      <c r="S506" s="91"/>
      <c r="T506" s="92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T506" s="17" t="s">
        <v>144</v>
      </c>
      <c r="AU506" s="17" t="s">
        <v>83</v>
      </c>
    </row>
    <row r="507" s="2" customFormat="1">
      <c r="A507" s="38"/>
      <c r="B507" s="39"/>
      <c r="C507" s="40"/>
      <c r="D507" s="237" t="s">
        <v>146</v>
      </c>
      <c r="E507" s="40"/>
      <c r="F507" s="238" t="s">
        <v>735</v>
      </c>
      <c r="G507" s="40"/>
      <c r="H507" s="40"/>
      <c r="I507" s="234"/>
      <c r="J507" s="40"/>
      <c r="K507" s="40"/>
      <c r="L507" s="44"/>
      <c r="M507" s="235"/>
      <c r="N507" s="236"/>
      <c r="O507" s="91"/>
      <c r="P507" s="91"/>
      <c r="Q507" s="91"/>
      <c r="R507" s="91"/>
      <c r="S507" s="91"/>
      <c r="T507" s="92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T507" s="17" t="s">
        <v>146</v>
      </c>
      <c r="AU507" s="17" t="s">
        <v>83</v>
      </c>
    </row>
    <row r="508" s="13" customFormat="1">
      <c r="A508" s="13"/>
      <c r="B508" s="239"/>
      <c r="C508" s="240"/>
      <c r="D508" s="232" t="s">
        <v>148</v>
      </c>
      <c r="E508" s="241" t="s">
        <v>1</v>
      </c>
      <c r="F508" s="242" t="s">
        <v>729</v>
      </c>
      <c r="G508" s="240"/>
      <c r="H508" s="243">
        <v>16.199999999999999</v>
      </c>
      <c r="I508" s="244"/>
      <c r="J508" s="240"/>
      <c r="K508" s="240"/>
      <c r="L508" s="245"/>
      <c r="M508" s="246"/>
      <c r="N508" s="247"/>
      <c r="O508" s="247"/>
      <c r="P508" s="247"/>
      <c r="Q508" s="247"/>
      <c r="R508" s="247"/>
      <c r="S508" s="247"/>
      <c r="T508" s="248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9" t="s">
        <v>148</v>
      </c>
      <c r="AU508" s="249" t="s">
        <v>83</v>
      </c>
      <c r="AV508" s="13" t="s">
        <v>83</v>
      </c>
      <c r="AW508" s="13" t="s">
        <v>30</v>
      </c>
      <c r="AX508" s="13" t="s">
        <v>81</v>
      </c>
      <c r="AY508" s="249" t="s">
        <v>135</v>
      </c>
    </row>
    <row r="509" s="2" customFormat="1" ht="24.15" customHeight="1">
      <c r="A509" s="38"/>
      <c r="B509" s="39"/>
      <c r="C509" s="219" t="s">
        <v>736</v>
      </c>
      <c r="D509" s="219" t="s">
        <v>137</v>
      </c>
      <c r="E509" s="220" t="s">
        <v>737</v>
      </c>
      <c r="F509" s="221" t="s">
        <v>738</v>
      </c>
      <c r="G509" s="222" t="s">
        <v>178</v>
      </c>
      <c r="H509" s="223">
        <v>230</v>
      </c>
      <c r="I509" s="224"/>
      <c r="J509" s="225">
        <f>ROUND(I509*H509,2)</f>
        <v>0</v>
      </c>
      <c r="K509" s="221" t="s">
        <v>141</v>
      </c>
      <c r="L509" s="44"/>
      <c r="M509" s="226" t="s">
        <v>1</v>
      </c>
      <c r="N509" s="227" t="s">
        <v>38</v>
      </c>
      <c r="O509" s="91"/>
      <c r="P509" s="228">
        <f>O509*H509</f>
        <v>0</v>
      </c>
      <c r="Q509" s="228">
        <v>0</v>
      </c>
      <c r="R509" s="228">
        <f>Q509*H509</f>
        <v>0</v>
      </c>
      <c r="S509" s="228">
        <v>0</v>
      </c>
      <c r="T509" s="229">
        <f>S509*H509</f>
        <v>0</v>
      </c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R509" s="230" t="s">
        <v>142</v>
      </c>
      <c r="AT509" s="230" t="s">
        <v>137</v>
      </c>
      <c r="AU509" s="230" t="s">
        <v>83</v>
      </c>
      <c r="AY509" s="17" t="s">
        <v>135</v>
      </c>
      <c r="BE509" s="231">
        <f>IF(N509="základní",J509,0)</f>
        <v>0</v>
      </c>
      <c r="BF509" s="231">
        <f>IF(N509="snížená",J509,0)</f>
        <v>0</v>
      </c>
      <c r="BG509" s="231">
        <f>IF(N509="zákl. přenesená",J509,0)</f>
        <v>0</v>
      </c>
      <c r="BH509" s="231">
        <f>IF(N509="sníž. přenesená",J509,0)</f>
        <v>0</v>
      </c>
      <c r="BI509" s="231">
        <f>IF(N509="nulová",J509,0)</f>
        <v>0</v>
      </c>
      <c r="BJ509" s="17" t="s">
        <v>81</v>
      </c>
      <c r="BK509" s="231">
        <f>ROUND(I509*H509,2)</f>
        <v>0</v>
      </c>
      <c r="BL509" s="17" t="s">
        <v>142</v>
      </c>
      <c r="BM509" s="230" t="s">
        <v>739</v>
      </c>
    </row>
    <row r="510" s="2" customFormat="1">
      <c r="A510" s="38"/>
      <c r="B510" s="39"/>
      <c r="C510" s="40"/>
      <c r="D510" s="232" t="s">
        <v>144</v>
      </c>
      <c r="E510" s="40"/>
      <c r="F510" s="233" t="s">
        <v>740</v>
      </c>
      <c r="G510" s="40"/>
      <c r="H510" s="40"/>
      <c r="I510" s="234"/>
      <c r="J510" s="40"/>
      <c r="K510" s="40"/>
      <c r="L510" s="44"/>
      <c r="M510" s="235"/>
      <c r="N510" s="236"/>
      <c r="O510" s="91"/>
      <c r="P510" s="91"/>
      <c r="Q510" s="91"/>
      <c r="R510" s="91"/>
      <c r="S510" s="91"/>
      <c r="T510" s="92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T510" s="17" t="s">
        <v>144</v>
      </c>
      <c r="AU510" s="17" t="s">
        <v>83</v>
      </c>
    </row>
    <row r="511" s="2" customFormat="1">
      <c r="A511" s="38"/>
      <c r="B511" s="39"/>
      <c r="C511" s="40"/>
      <c r="D511" s="237" t="s">
        <v>146</v>
      </c>
      <c r="E511" s="40"/>
      <c r="F511" s="238" t="s">
        <v>741</v>
      </c>
      <c r="G511" s="40"/>
      <c r="H511" s="40"/>
      <c r="I511" s="234"/>
      <c r="J511" s="40"/>
      <c r="K511" s="40"/>
      <c r="L511" s="44"/>
      <c r="M511" s="235"/>
      <c r="N511" s="236"/>
      <c r="O511" s="91"/>
      <c r="P511" s="91"/>
      <c r="Q511" s="91"/>
      <c r="R511" s="91"/>
      <c r="S511" s="91"/>
      <c r="T511" s="92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T511" s="17" t="s">
        <v>146</v>
      </c>
      <c r="AU511" s="17" t="s">
        <v>83</v>
      </c>
    </row>
    <row r="512" s="13" customFormat="1">
      <c r="A512" s="13"/>
      <c r="B512" s="239"/>
      <c r="C512" s="240"/>
      <c r="D512" s="232" t="s">
        <v>148</v>
      </c>
      <c r="E512" s="241" t="s">
        <v>1</v>
      </c>
      <c r="F512" s="242" t="s">
        <v>742</v>
      </c>
      <c r="G512" s="240"/>
      <c r="H512" s="243">
        <v>230</v>
      </c>
      <c r="I512" s="244"/>
      <c r="J512" s="240"/>
      <c r="K512" s="240"/>
      <c r="L512" s="245"/>
      <c r="M512" s="246"/>
      <c r="N512" s="247"/>
      <c r="O512" s="247"/>
      <c r="P512" s="247"/>
      <c r="Q512" s="247"/>
      <c r="R512" s="247"/>
      <c r="S512" s="247"/>
      <c r="T512" s="248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9" t="s">
        <v>148</v>
      </c>
      <c r="AU512" s="249" t="s">
        <v>83</v>
      </c>
      <c r="AV512" s="13" t="s">
        <v>83</v>
      </c>
      <c r="AW512" s="13" t="s">
        <v>30</v>
      </c>
      <c r="AX512" s="13" t="s">
        <v>81</v>
      </c>
      <c r="AY512" s="249" t="s">
        <v>135</v>
      </c>
    </row>
    <row r="513" s="2" customFormat="1" ht="16.5" customHeight="1">
      <c r="A513" s="38"/>
      <c r="B513" s="39"/>
      <c r="C513" s="219" t="s">
        <v>743</v>
      </c>
      <c r="D513" s="219" t="s">
        <v>137</v>
      </c>
      <c r="E513" s="220" t="s">
        <v>744</v>
      </c>
      <c r="F513" s="221" t="s">
        <v>745</v>
      </c>
      <c r="G513" s="222" t="s">
        <v>408</v>
      </c>
      <c r="H513" s="223">
        <v>1</v>
      </c>
      <c r="I513" s="224"/>
      <c r="J513" s="225">
        <f>ROUND(I513*H513,2)</f>
        <v>0</v>
      </c>
      <c r="K513" s="221" t="s">
        <v>1</v>
      </c>
      <c r="L513" s="44"/>
      <c r="M513" s="226" t="s">
        <v>1</v>
      </c>
      <c r="N513" s="227" t="s">
        <v>38</v>
      </c>
      <c r="O513" s="91"/>
      <c r="P513" s="228">
        <f>O513*H513</f>
        <v>0</v>
      </c>
      <c r="Q513" s="228">
        <v>0</v>
      </c>
      <c r="R513" s="228">
        <f>Q513*H513</f>
        <v>0</v>
      </c>
      <c r="S513" s="228">
        <v>0</v>
      </c>
      <c r="T513" s="229">
        <f>S513*H513</f>
        <v>0</v>
      </c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R513" s="230" t="s">
        <v>142</v>
      </c>
      <c r="AT513" s="230" t="s">
        <v>137</v>
      </c>
      <c r="AU513" s="230" t="s">
        <v>83</v>
      </c>
      <c r="AY513" s="17" t="s">
        <v>135</v>
      </c>
      <c r="BE513" s="231">
        <f>IF(N513="základní",J513,0)</f>
        <v>0</v>
      </c>
      <c r="BF513" s="231">
        <f>IF(N513="snížená",J513,0)</f>
        <v>0</v>
      </c>
      <c r="BG513" s="231">
        <f>IF(N513="zákl. přenesená",J513,0)</f>
        <v>0</v>
      </c>
      <c r="BH513" s="231">
        <f>IF(N513="sníž. přenesená",J513,0)</f>
        <v>0</v>
      </c>
      <c r="BI513" s="231">
        <f>IF(N513="nulová",J513,0)</f>
        <v>0</v>
      </c>
      <c r="BJ513" s="17" t="s">
        <v>81</v>
      </c>
      <c r="BK513" s="231">
        <f>ROUND(I513*H513,2)</f>
        <v>0</v>
      </c>
      <c r="BL513" s="17" t="s">
        <v>142</v>
      </c>
      <c r="BM513" s="230" t="s">
        <v>746</v>
      </c>
    </row>
    <row r="514" s="2" customFormat="1">
      <c r="A514" s="38"/>
      <c r="B514" s="39"/>
      <c r="C514" s="40"/>
      <c r="D514" s="232" t="s">
        <v>144</v>
      </c>
      <c r="E514" s="40"/>
      <c r="F514" s="233" t="s">
        <v>747</v>
      </c>
      <c r="G514" s="40"/>
      <c r="H514" s="40"/>
      <c r="I514" s="234"/>
      <c r="J514" s="40"/>
      <c r="K514" s="40"/>
      <c r="L514" s="44"/>
      <c r="M514" s="235"/>
      <c r="N514" s="236"/>
      <c r="O514" s="91"/>
      <c r="P514" s="91"/>
      <c r="Q514" s="91"/>
      <c r="R514" s="91"/>
      <c r="S514" s="91"/>
      <c r="T514" s="92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T514" s="17" t="s">
        <v>144</v>
      </c>
      <c r="AU514" s="17" t="s">
        <v>83</v>
      </c>
    </row>
    <row r="515" s="13" customFormat="1">
      <c r="A515" s="13"/>
      <c r="B515" s="239"/>
      <c r="C515" s="240"/>
      <c r="D515" s="232" t="s">
        <v>148</v>
      </c>
      <c r="E515" s="241" t="s">
        <v>1</v>
      </c>
      <c r="F515" s="242" t="s">
        <v>81</v>
      </c>
      <c r="G515" s="240"/>
      <c r="H515" s="243">
        <v>1</v>
      </c>
      <c r="I515" s="244"/>
      <c r="J515" s="240"/>
      <c r="K515" s="240"/>
      <c r="L515" s="245"/>
      <c r="M515" s="246"/>
      <c r="N515" s="247"/>
      <c r="O515" s="247"/>
      <c r="P515" s="247"/>
      <c r="Q515" s="247"/>
      <c r="R515" s="247"/>
      <c r="S515" s="247"/>
      <c r="T515" s="248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9" t="s">
        <v>148</v>
      </c>
      <c r="AU515" s="249" t="s">
        <v>83</v>
      </c>
      <c r="AV515" s="13" t="s">
        <v>83</v>
      </c>
      <c r="AW515" s="13" t="s">
        <v>30</v>
      </c>
      <c r="AX515" s="13" t="s">
        <v>81</v>
      </c>
      <c r="AY515" s="249" t="s">
        <v>135</v>
      </c>
    </row>
    <row r="516" s="12" customFormat="1" ht="22.8" customHeight="1">
      <c r="A516" s="12"/>
      <c r="B516" s="203"/>
      <c r="C516" s="204"/>
      <c r="D516" s="205" t="s">
        <v>72</v>
      </c>
      <c r="E516" s="217" t="s">
        <v>748</v>
      </c>
      <c r="F516" s="217" t="s">
        <v>749</v>
      </c>
      <c r="G516" s="204"/>
      <c r="H516" s="204"/>
      <c r="I516" s="207"/>
      <c r="J516" s="218">
        <f>BK516</f>
        <v>0</v>
      </c>
      <c r="K516" s="204"/>
      <c r="L516" s="209"/>
      <c r="M516" s="210"/>
      <c r="N516" s="211"/>
      <c r="O516" s="211"/>
      <c r="P516" s="212">
        <f>SUM(P517:P531)</f>
        <v>0</v>
      </c>
      <c r="Q516" s="211"/>
      <c r="R516" s="212">
        <f>SUM(R517:R531)</f>
        <v>0</v>
      </c>
      <c r="S516" s="211"/>
      <c r="T516" s="213">
        <f>SUM(T517:T531)</f>
        <v>0</v>
      </c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R516" s="214" t="s">
        <v>81</v>
      </c>
      <c r="AT516" s="215" t="s">
        <v>72</v>
      </c>
      <c r="AU516" s="215" t="s">
        <v>81</v>
      </c>
      <c r="AY516" s="214" t="s">
        <v>135</v>
      </c>
      <c r="BK516" s="216">
        <f>SUM(BK517:BK531)</f>
        <v>0</v>
      </c>
    </row>
    <row r="517" s="2" customFormat="1" ht="21.75" customHeight="1">
      <c r="A517" s="38"/>
      <c r="B517" s="39"/>
      <c r="C517" s="219" t="s">
        <v>750</v>
      </c>
      <c r="D517" s="219" t="s">
        <v>137</v>
      </c>
      <c r="E517" s="220" t="s">
        <v>751</v>
      </c>
      <c r="F517" s="221" t="s">
        <v>752</v>
      </c>
      <c r="G517" s="222" t="s">
        <v>341</v>
      </c>
      <c r="H517" s="223">
        <v>99.308000000000007</v>
      </c>
      <c r="I517" s="224"/>
      <c r="J517" s="225">
        <f>ROUND(I517*H517,2)</f>
        <v>0</v>
      </c>
      <c r="K517" s="221" t="s">
        <v>141</v>
      </c>
      <c r="L517" s="44"/>
      <c r="M517" s="226" t="s">
        <v>1</v>
      </c>
      <c r="N517" s="227" t="s">
        <v>38</v>
      </c>
      <c r="O517" s="91"/>
      <c r="P517" s="228">
        <f>O517*H517</f>
        <v>0</v>
      </c>
      <c r="Q517" s="228">
        <v>0</v>
      </c>
      <c r="R517" s="228">
        <f>Q517*H517</f>
        <v>0</v>
      </c>
      <c r="S517" s="228">
        <v>0</v>
      </c>
      <c r="T517" s="229">
        <f>S517*H517</f>
        <v>0</v>
      </c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R517" s="230" t="s">
        <v>142</v>
      </c>
      <c r="AT517" s="230" t="s">
        <v>137</v>
      </c>
      <c r="AU517" s="230" t="s">
        <v>83</v>
      </c>
      <c r="AY517" s="17" t="s">
        <v>135</v>
      </c>
      <c r="BE517" s="231">
        <f>IF(N517="základní",J517,0)</f>
        <v>0</v>
      </c>
      <c r="BF517" s="231">
        <f>IF(N517="snížená",J517,0)</f>
        <v>0</v>
      </c>
      <c r="BG517" s="231">
        <f>IF(N517="zákl. přenesená",J517,0)</f>
        <v>0</v>
      </c>
      <c r="BH517" s="231">
        <f>IF(N517="sníž. přenesená",J517,0)</f>
        <v>0</v>
      </c>
      <c r="BI517" s="231">
        <f>IF(N517="nulová",J517,0)</f>
        <v>0</v>
      </c>
      <c r="BJ517" s="17" t="s">
        <v>81</v>
      </c>
      <c r="BK517" s="231">
        <f>ROUND(I517*H517,2)</f>
        <v>0</v>
      </c>
      <c r="BL517" s="17" t="s">
        <v>142</v>
      </c>
      <c r="BM517" s="230" t="s">
        <v>753</v>
      </c>
    </row>
    <row r="518" s="2" customFormat="1">
      <c r="A518" s="38"/>
      <c r="B518" s="39"/>
      <c r="C518" s="40"/>
      <c r="D518" s="232" t="s">
        <v>144</v>
      </c>
      <c r="E518" s="40"/>
      <c r="F518" s="233" t="s">
        <v>754</v>
      </c>
      <c r="G518" s="40"/>
      <c r="H518" s="40"/>
      <c r="I518" s="234"/>
      <c r="J518" s="40"/>
      <c r="K518" s="40"/>
      <c r="L518" s="44"/>
      <c r="M518" s="235"/>
      <c r="N518" s="236"/>
      <c r="O518" s="91"/>
      <c r="P518" s="91"/>
      <c r="Q518" s="91"/>
      <c r="R518" s="91"/>
      <c r="S518" s="91"/>
      <c r="T518" s="92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T518" s="17" t="s">
        <v>144</v>
      </c>
      <c r="AU518" s="17" t="s">
        <v>83</v>
      </c>
    </row>
    <row r="519" s="2" customFormat="1">
      <c r="A519" s="38"/>
      <c r="B519" s="39"/>
      <c r="C519" s="40"/>
      <c r="D519" s="237" t="s">
        <v>146</v>
      </c>
      <c r="E519" s="40"/>
      <c r="F519" s="238" t="s">
        <v>755</v>
      </c>
      <c r="G519" s="40"/>
      <c r="H519" s="40"/>
      <c r="I519" s="234"/>
      <c r="J519" s="40"/>
      <c r="K519" s="40"/>
      <c r="L519" s="44"/>
      <c r="M519" s="235"/>
      <c r="N519" s="236"/>
      <c r="O519" s="91"/>
      <c r="P519" s="91"/>
      <c r="Q519" s="91"/>
      <c r="R519" s="91"/>
      <c r="S519" s="91"/>
      <c r="T519" s="92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T519" s="17" t="s">
        <v>146</v>
      </c>
      <c r="AU519" s="17" t="s">
        <v>83</v>
      </c>
    </row>
    <row r="520" s="2" customFormat="1" ht="24.15" customHeight="1">
      <c r="A520" s="38"/>
      <c r="B520" s="39"/>
      <c r="C520" s="219" t="s">
        <v>756</v>
      </c>
      <c r="D520" s="219" t="s">
        <v>137</v>
      </c>
      <c r="E520" s="220" t="s">
        <v>757</v>
      </c>
      <c r="F520" s="221" t="s">
        <v>758</v>
      </c>
      <c r="G520" s="222" t="s">
        <v>341</v>
      </c>
      <c r="H520" s="223">
        <v>1191.6959999999999</v>
      </c>
      <c r="I520" s="224"/>
      <c r="J520" s="225">
        <f>ROUND(I520*H520,2)</f>
        <v>0</v>
      </c>
      <c r="K520" s="221" t="s">
        <v>141</v>
      </c>
      <c r="L520" s="44"/>
      <c r="M520" s="226" t="s">
        <v>1</v>
      </c>
      <c r="N520" s="227" t="s">
        <v>38</v>
      </c>
      <c r="O520" s="91"/>
      <c r="P520" s="228">
        <f>O520*H520</f>
        <v>0</v>
      </c>
      <c r="Q520" s="228">
        <v>0</v>
      </c>
      <c r="R520" s="228">
        <f>Q520*H520</f>
        <v>0</v>
      </c>
      <c r="S520" s="228">
        <v>0</v>
      </c>
      <c r="T520" s="229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230" t="s">
        <v>142</v>
      </c>
      <c r="AT520" s="230" t="s">
        <v>137</v>
      </c>
      <c r="AU520" s="230" t="s">
        <v>83</v>
      </c>
      <c r="AY520" s="17" t="s">
        <v>135</v>
      </c>
      <c r="BE520" s="231">
        <f>IF(N520="základní",J520,0)</f>
        <v>0</v>
      </c>
      <c r="BF520" s="231">
        <f>IF(N520="snížená",J520,0)</f>
        <v>0</v>
      </c>
      <c r="BG520" s="231">
        <f>IF(N520="zákl. přenesená",J520,0)</f>
        <v>0</v>
      </c>
      <c r="BH520" s="231">
        <f>IF(N520="sníž. přenesená",J520,0)</f>
        <v>0</v>
      </c>
      <c r="BI520" s="231">
        <f>IF(N520="nulová",J520,0)</f>
        <v>0</v>
      </c>
      <c r="BJ520" s="17" t="s">
        <v>81</v>
      </c>
      <c r="BK520" s="231">
        <f>ROUND(I520*H520,2)</f>
        <v>0</v>
      </c>
      <c r="BL520" s="17" t="s">
        <v>142</v>
      </c>
      <c r="BM520" s="230" t="s">
        <v>759</v>
      </c>
    </row>
    <row r="521" s="2" customFormat="1">
      <c r="A521" s="38"/>
      <c r="B521" s="39"/>
      <c r="C521" s="40"/>
      <c r="D521" s="232" t="s">
        <v>144</v>
      </c>
      <c r="E521" s="40"/>
      <c r="F521" s="233" t="s">
        <v>760</v>
      </c>
      <c r="G521" s="40"/>
      <c r="H521" s="40"/>
      <c r="I521" s="234"/>
      <c r="J521" s="40"/>
      <c r="K521" s="40"/>
      <c r="L521" s="44"/>
      <c r="M521" s="235"/>
      <c r="N521" s="236"/>
      <c r="O521" s="91"/>
      <c r="P521" s="91"/>
      <c r="Q521" s="91"/>
      <c r="R521" s="91"/>
      <c r="S521" s="91"/>
      <c r="T521" s="92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T521" s="17" t="s">
        <v>144</v>
      </c>
      <c r="AU521" s="17" t="s">
        <v>83</v>
      </c>
    </row>
    <row r="522" s="2" customFormat="1">
      <c r="A522" s="38"/>
      <c r="B522" s="39"/>
      <c r="C522" s="40"/>
      <c r="D522" s="237" t="s">
        <v>146</v>
      </c>
      <c r="E522" s="40"/>
      <c r="F522" s="238" t="s">
        <v>761</v>
      </c>
      <c r="G522" s="40"/>
      <c r="H522" s="40"/>
      <c r="I522" s="234"/>
      <c r="J522" s="40"/>
      <c r="K522" s="40"/>
      <c r="L522" s="44"/>
      <c r="M522" s="235"/>
      <c r="N522" s="236"/>
      <c r="O522" s="91"/>
      <c r="P522" s="91"/>
      <c r="Q522" s="91"/>
      <c r="R522" s="91"/>
      <c r="S522" s="91"/>
      <c r="T522" s="92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T522" s="17" t="s">
        <v>146</v>
      </c>
      <c r="AU522" s="17" t="s">
        <v>83</v>
      </c>
    </row>
    <row r="523" s="13" customFormat="1">
      <c r="A523" s="13"/>
      <c r="B523" s="239"/>
      <c r="C523" s="240"/>
      <c r="D523" s="232" t="s">
        <v>148</v>
      </c>
      <c r="E523" s="240"/>
      <c r="F523" s="242" t="s">
        <v>762</v>
      </c>
      <c r="G523" s="240"/>
      <c r="H523" s="243">
        <v>1191.6959999999999</v>
      </c>
      <c r="I523" s="244"/>
      <c r="J523" s="240"/>
      <c r="K523" s="240"/>
      <c r="L523" s="245"/>
      <c r="M523" s="246"/>
      <c r="N523" s="247"/>
      <c r="O523" s="247"/>
      <c r="P523" s="247"/>
      <c r="Q523" s="247"/>
      <c r="R523" s="247"/>
      <c r="S523" s="247"/>
      <c r="T523" s="248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9" t="s">
        <v>148</v>
      </c>
      <c r="AU523" s="249" t="s">
        <v>83</v>
      </c>
      <c r="AV523" s="13" t="s">
        <v>83</v>
      </c>
      <c r="AW523" s="13" t="s">
        <v>4</v>
      </c>
      <c r="AX523" s="13" t="s">
        <v>81</v>
      </c>
      <c r="AY523" s="249" t="s">
        <v>135</v>
      </c>
    </row>
    <row r="524" s="2" customFormat="1" ht="44.25" customHeight="1">
      <c r="A524" s="38"/>
      <c r="B524" s="39"/>
      <c r="C524" s="219" t="s">
        <v>763</v>
      </c>
      <c r="D524" s="219" t="s">
        <v>137</v>
      </c>
      <c r="E524" s="220" t="s">
        <v>764</v>
      </c>
      <c r="F524" s="221" t="s">
        <v>765</v>
      </c>
      <c r="G524" s="222" t="s">
        <v>341</v>
      </c>
      <c r="H524" s="223">
        <v>57.798000000000002</v>
      </c>
      <c r="I524" s="224"/>
      <c r="J524" s="225">
        <f>ROUND(I524*H524,2)</f>
        <v>0</v>
      </c>
      <c r="K524" s="221" t="s">
        <v>141</v>
      </c>
      <c r="L524" s="44"/>
      <c r="M524" s="226" t="s">
        <v>1</v>
      </c>
      <c r="N524" s="227" t="s">
        <v>38</v>
      </c>
      <c r="O524" s="91"/>
      <c r="P524" s="228">
        <f>O524*H524</f>
        <v>0</v>
      </c>
      <c r="Q524" s="228">
        <v>0</v>
      </c>
      <c r="R524" s="228">
        <f>Q524*H524</f>
        <v>0</v>
      </c>
      <c r="S524" s="228">
        <v>0</v>
      </c>
      <c r="T524" s="229">
        <f>S524*H524</f>
        <v>0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230" t="s">
        <v>142</v>
      </c>
      <c r="AT524" s="230" t="s">
        <v>137</v>
      </c>
      <c r="AU524" s="230" t="s">
        <v>83</v>
      </c>
      <c r="AY524" s="17" t="s">
        <v>135</v>
      </c>
      <c r="BE524" s="231">
        <f>IF(N524="základní",J524,0)</f>
        <v>0</v>
      </c>
      <c r="BF524" s="231">
        <f>IF(N524="snížená",J524,0)</f>
        <v>0</v>
      </c>
      <c r="BG524" s="231">
        <f>IF(N524="zákl. přenesená",J524,0)</f>
        <v>0</v>
      </c>
      <c r="BH524" s="231">
        <f>IF(N524="sníž. přenesená",J524,0)</f>
        <v>0</v>
      </c>
      <c r="BI524" s="231">
        <f>IF(N524="nulová",J524,0)</f>
        <v>0</v>
      </c>
      <c r="BJ524" s="17" t="s">
        <v>81</v>
      </c>
      <c r="BK524" s="231">
        <f>ROUND(I524*H524,2)</f>
        <v>0</v>
      </c>
      <c r="BL524" s="17" t="s">
        <v>142</v>
      </c>
      <c r="BM524" s="230" t="s">
        <v>766</v>
      </c>
    </row>
    <row r="525" s="2" customFormat="1">
      <c r="A525" s="38"/>
      <c r="B525" s="39"/>
      <c r="C525" s="40"/>
      <c r="D525" s="232" t="s">
        <v>144</v>
      </c>
      <c r="E525" s="40"/>
      <c r="F525" s="233" t="s">
        <v>343</v>
      </c>
      <c r="G525" s="40"/>
      <c r="H525" s="40"/>
      <c r="I525" s="234"/>
      <c r="J525" s="40"/>
      <c r="K525" s="40"/>
      <c r="L525" s="44"/>
      <c r="M525" s="235"/>
      <c r="N525" s="236"/>
      <c r="O525" s="91"/>
      <c r="P525" s="91"/>
      <c r="Q525" s="91"/>
      <c r="R525" s="91"/>
      <c r="S525" s="91"/>
      <c r="T525" s="92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T525" s="17" t="s">
        <v>144</v>
      </c>
      <c r="AU525" s="17" t="s">
        <v>83</v>
      </c>
    </row>
    <row r="526" s="2" customFormat="1">
      <c r="A526" s="38"/>
      <c r="B526" s="39"/>
      <c r="C526" s="40"/>
      <c r="D526" s="237" t="s">
        <v>146</v>
      </c>
      <c r="E526" s="40"/>
      <c r="F526" s="238" t="s">
        <v>767</v>
      </c>
      <c r="G526" s="40"/>
      <c r="H526" s="40"/>
      <c r="I526" s="234"/>
      <c r="J526" s="40"/>
      <c r="K526" s="40"/>
      <c r="L526" s="44"/>
      <c r="M526" s="235"/>
      <c r="N526" s="236"/>
      <c r="O526" s="91"/>
      <c r="P526" s="91"/>
      <c r="Q526" s="91"/>
      <c r="R526" s="91"/>
      <c r="S526" s="91"/>
      <c r="T526" s="92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T526" s="17" t="s">
        <v>146</v>
      </c>
      <c r="AU526" s="17" t="s">
        <v>83</v>
      </c>
    </row>
    <row r="527" s="13" customFormat="1">
      <c r="A527" s="13"/>
      <c r="B527" s="239"/>
      <c r="C527" s="240"/>
      <c r="D527" s="232" t="s">
        <v>148</v>
      </c>
      <c r="E527" s="241" t="s">
        <v>1</v>
      </c>
      <c r="F527" s="242" t="s">
        <v>768</v>
      </c>
      <c r="G527" s="240"/>
      <c r="H527" s="243">
        <v>57.798000000000002</v>
      </c>
      <c r="I527" s="244"/>
      <c r="J527" s="240"/>
      <c r="K527" s="240"/>
      <c r="L527" s="245"/>
      <c r="M527" s="246"/>
      <c r="N527" s="247"/>
      <c r="O527" s="247"/>
      <c r="P527" s="247"/>
      <c r="Q527" s="247"/>
      <c r="R527" s="247"/>
      <c r="S527" s="247"/>
      <c r="T527" s="248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9" t="s">
        <v>148</v>
      </c>
      <c r="AU527" s="249" t="s">
        <v>83</v>
      </c>
      <c r="AV527" s="13" t="s">
        <v>83</v>
      </c>
      <c r="AW527" s="13" t="s">
        <v>30</v>
      </c>
      <c r="AX527" s="13" t="s">
        <v>81</v>
      </c>
      <c r="AY527" s="249" t="s">
        <v>135</v>
      </c>
    </row>
    <row r="528" s="2" customFormat="1" ht="44.25" customHeight="1">
      <c r="A528" s="38"/>
      <c r="B528" s="39"/>
      <c r="C528" s="219" t="s">
        <v>769</v>
      </c>
      <c r="D528" s="219" t="s">
        <v>137</v>
      </c>
      <c r="E528" s="220" t="s">
        <v>770</v>
      </c>
      <c r="F528" s="221" t="s">
        <v>771</v>
      </c>
      <c r="G528" s="222" t="s">
        <v>341</v>
      </c>
      <c r="H528" s="223">
        <v>41.509999999999998</v>
      </c>
      <c r="I528" s="224"/>
      <c r="J528" s="225">
        <f>ROUND(I528*H528,2)</f>
        <v>0</v>
      </c>
      <c r="K528" s="221" t="s">
        <v>141</v>
      </c>
      <c r="L528" s="44"/>
      <c r="M528" s="226" t="s">
        <v>1</v>
      </c>
      <c r="N528" s="227" t="s">
        <v>38</v>
      </c>
      <c r="O528" s="91"/>
      <c r="P528" s="228">
        <f>O528*H528</f>
        <v>0</v>
      </c>
      <c r="Q528" s="228">
        <v>0</v>
      </c>
      <c r="R528" s="228">
        <f>Q528*H528</f>
        <v>0</v>
      </c>
      <c r="S528" s="228">
        <v>0</v>
      </c>
      <c r="T528" s="229">
        <f>S528*H528</f>
        <v>0</v>
      </c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R528" s="230" t="s">
        <v>142</v>
      </c>
      <c r="AT528" s="230" t="s">
        <v>137</v>
      </c>
      <c r="AU528" s="230" t="s">
        <v>83</v>
      </c>
      <c r="AY528" s="17" t="s">
        <v>135</v>
      </c>
      <c r="BE528" s="231">
        <f>IF(N528="základní",J528,0)</f>
        <v>0</v>
      </c>
      <c r="BF528" s="231">
        <f>IF(N528="snížená",J528,0)</f>
        <v>0</v>
      </c>
      <c r="BG528" s="231">
        <f>IF(N528="zákl. přenesená",J528,0)</f>
        <v>0</v>
      </c>
      <c r="BH528" s="231">
        <f>IF(N528="sníž. přenesená",J528,0)</f>
        <v>0</v>
      </c>
      <c r="BI528" s="231">
        <f>IF(N528="nulová",J528,0)</f>
        <v>0</v>
      </c>
      <c r="BJ528" s="17" t="s">
        <v>81</v>
      </c>
      <c r="BK528" s="231">
        <f>ROUND(I528*H528,2)</f>
        <v>0</v>
      </c>
      <c r="BL528" s="17" t="s">
        <v>142</v>
      </c>
      <c r="BM528" s="230" t="s">
        <v>772</v>
      </c>
    </row>
    <row r="529" s="2" customFormat="1">
      <c r="A529" s="38"/>
      <c r="B529" s="39"/>
      <c r="C529" s="40"/>
      <c r="D529" s="232" t="s">
        <v>144</v>
      </c>
      <c r="E529" s="40"/>
      <c r="F529" s="233" t="s">
        <v>773</v>
      </c>
      <c r="G529" s="40"/>
      <c r="H529" s="40"/>
      <c r="I529" s="234"/>
      <c r="J529" s="40"/>
      <c r="K529" s="40"/>
      <c r="L529" s="44"/>
      <c r="M529" s="235"/>
      <c r="N529" s="236"/>
      <c r="O529" s="91"/>
      <c r="P529" s="91"/>
      <c r="Q529" s="91"/>
      <c r="R529" s="91"/>
      <c r="S529" s="91"/>
      <c r="T529" s="92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T529" s="17" t="s">
        <v>144</v>
      </c>
      <c r="AU529" s="17" t="s">
        <v>83</v>
      </c>
    </row>
    <row r="530" s="2" customFormat="1">
      <c r="A530" s="38"/>
      <c r="B530" s="39"/>
      <c r="C530" s="40"/>
      <c r="D530" s="237" t="s">
        <v>146</v>
      </c>
      <c r="E530" s="40"/>
      <c r="F530" s="238" t="s">
        <v>774</v>
      </c>
      <c r="G530" s="40"/>
      <c r="H530" s="40"/>
      <c r="I530" s="234"/>
      <c r="J530" s="40"/>
      <c r="K530" s="40"/>
      <c r="L530" s="44"/>
      <c r="M530" s="235"/>
      <c r="N530" s="236"/>
      <c r="O530" s="91"/>
      <c r="P530" s="91"/>
      <c r="Q530" s="91"/>
      <c r="R530" s="91"/>
      <c r="S530" s="91"/>
      <c r="T530" s="92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T530" s="17" t="s">
        <v>146</v>
      </c>
      <c r="AU530" s="17" t="s">
        <v>83</v>
      </c>
    </row>
    <row r="531" s="13" customFormat="1">
      <c r="A531" s="13"/>
      <c r="B531" s="239"/>
      <c r="C531" s="240"/>
      <c r="D531" s="232" t="s">
        <v>148</v>
      </c>
      <c r="E531" s="241" t="s">
        <v>1</v>
      </c>
      <c r="F531" s="242" t="s">
        <v>775</v>
      </c>
      <c r="G531" s="240"/>
      <c r="H531" s="243">
        <v>41.509999999999998</v>
      </c>
      <c r="I531" s="244"/>
      <c r="J531" s="240"/>
      <c r="K531" s="240"/>
      <c r="L531" s="245"/>
      <c r="M531" s="246"/>
      <c r="N531" s="247"/>
      <c r="O531" s="247"/>
      <c r="P531" s="247"/>
      <c r="Q531" s="247"/>
      <c r="R531" s="247"/>
      <c r="S531" s="247"/>
      <c r="T531" s="248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9" t="s">
        <v>148</v>
      </c>
      <c r="AU531" s="249" t="s">
        <v>83</v>
      </c>
      <c r="AV531" s="13" t="s">
        <v>83</v>
      </c>
      <c r="AW531" s="13" t="s">
        <v>30</v>
      </c>
      <c r="AX531" s="13" t="s">
        <v>81</v>
      </c>
      <c r="AY531" s="249" t="s">
        <v>135</v>
      </c>
    </row>
    <row r="532" s="12" customFormat="1" ht="22.8" customHeight="1">
      <c r="A532" s="12"/>
      <c r="B532" s="203"/>
      <c r="C532" s="204"/>
      <c r="D532" s="205" t="s">
        <v>72</v>
      </c>
      <c r="E532" s="217" t="s">
        <v>776</v>
      </c>
      <c r="F532" s="217" t="s">
        <v>777</v>
      </c>
      <c r="G532" s="204"/>
      <c r="H532" s="204"/>
      <c r="I532" s="207"/>
      <c r="J532" s="218">
        <f>BK532</f>
        <v>0</v>
      </c>
      <c r="K532" s="204"/>
      <c r="L532" s="209"/>
      <c r="M532" s="210"/>
      <c r="N532" s="211"/>
      <c r="O532" s="211"/>
      <c r="P532" s="212">
        <f>SUM(P533:P535)</f>
        <v>0</v>
      </c>
      <c r="Q532" s="211"/>
      <c r="R532" s="212">
        <f>SUM(R533:R535)</f>
        <v>0</v>
      </c>
      <c r="S532" s="211"/>
      <c r="T532" s="213">
        <f>SUM(T533:T535)</f>
        <v>0</v>
      </c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R532" s="214" t="s">
        <v>81</v>
      </c>
      <c r="AT532" s="215" t="s">
        <v>72</v>
      </c>
      <c r="AU532" s="215" t="s">
        <v>81</v>
      </c>
      <c r="AY532" s="214" t="s">
        <v>135</v>
      </c>
      <c r="BK532" s="216">
        <f>SUM(BK533:BK535)</f>
        <v>0</v>
      </c>
    </row>
    <row r="533" s="2" customFormat="1" ht="24.15" customHeight="1">
      <c r="A533" s="38"/>
      <c r="B533" s="39"/>
      <c r="C533" s="219" t="s">
        <v>778</v>
      </c>
      <c r="D533" s="219" t="s">
        <v>137</v>
      </c>
      <c r="E533" s="220" t="s">
        <v>779</v>
      </c>
      <c r="F533" s="221" t="s">
        <v>780</v>
      </c>
      <c r="G533" s="222" t="s">
        <v>341</v>
      </c>
      <c r="H533" s="223">
        <v>745.63300000000004</v>
      </c>
      <c r="I533" s="224"/>
      <c r="J533" s="225">
        <f>ROUND(I533*H533,2)</f>
        <v>0</v>
      </c>
      <c r="K533" s="221" t="s">
        <v>141</v>
      </c>
      <c r="L533" s="44"/>
      <c r="M533" s="226" t="s">
        <v>1</v>
      </c>
      <c r="N533" s="227" t="s">
        <v>38</v>
      </c>
      <c r="O533" s="91"/>
      <c r="P533" s="228">
        <f>O533*H533</f>
        <v>0</v>
      </c>
      <c r="Q533" s="228">
        <v>0</v>
      </c>
      <c r="R533" s="228">
        <f>Q533*H533</f>
        <v>0</v>
      </c>
      <c r="S533" s="228">
        <v>0</v>
      </c>
      <c r="T533" s="229">
        <f>S533*H533</f>
        <v>0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230" t="s">
        <v>142</v>
      </c>
      <c r="AT533" s="230" t="s">
        <v>137</v>
      </c>
      <c r="AU533" s="230" t="s">
        <v>83</v>
      </c>
      <c r="AY533" s="17" t="s">
        <v>135</v>
      </c>
      <c r="BE533" s="231">
        <f>IF(N533="základní",J533,0)</f>
        <v>0</v>
      </c>
      <c r="BF533" s="231">
        <f>IF(N533="snížená",J533,0)</f>
        <v>0</v>
      </c>
      <c r="BG533" s="231">
        <f>IF(N533="zákl. přenesená",J533,0)</f>
        <v>0</v>
      </c>
      <c r="BH533" s="231">
        <f>IF(N533="sníž. přenesená",J533,0)</f>
        <v>0</v>
      </c>
      <c r="BI533" s="231">
        <f>IF(N533="nulová",J533,0)</f>
        <v>0</v>
      </c>
      <c r="BJ533" s="17" t="s">
        <v>81</v>
      </c>
      <c r="BK533" s="231">
        <f>ROUND(I533*H533,2)</f>
        <v>0</v>
      </c>
      <c r="BL533" s="17" t="s">
        <v>142</v>
      </c>
      <c r="BM533" s="230" t="s">
        <v>781</v>
      </c>
    </row>
    <row r="534" s="2" customFormat="1">
      <c r="A534" s="38"/>
      <c r="B534" s="39"/>
      <c r="C534" s="40"/>
      <c r="D534" s="232" t="s">
        <v>144</v>
      </c>
      <c r="E534" s="40"/>
      <c r="F534" s="233" t="s">
        <v>782</v>
      </c>
      <c r="G534" s="40"/>
      <c r="H534" s="40"/>
      <c r="I534" s="234"/>
      <c r="J534" s="40"/>
      <c r="K534" s="40"/>
      <c r="L534" s="44"/>
      <c r="M534" s="235"/>
      <c r="N534" s="236"/>
      <c r="O534" s="91"/>
      <c r="P534" s="91"/>
      <c r="Q534" s="91"/>
      <c r="R534" s="91"/>
      <c r="S534" s="91"/>
      <c r="T534" s="92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T534" s="17" t="s">
        <v>144</v>
      </c>
      <c r="AU534" s="17" t="s">
        <v>83</v>
      </c>
    </row>
    <row r="535" s="2" customFormat="1">
      <c r="A535" s="38"/>
      <c r="B535" s="39"/>
      <c r="C535" s="40"/>
      <c r="D535" s="237" t="s">
        <v>146</v>
      </c>
      <c r="E535" s="40"/>
      <c r="F535" s="238" t="s">
        <v>783</v>
      </c>
      <c r="G535" s="40"/>
      <c r="H535" s="40"/>
      <c r="I535" s="234"/>
      <c r="J535" s="40"/>
      <c r="K535" s="40"/>
      <c r="L535" s="44"/>
      <c r="M535" s="282"/>
      <c r="N535" s="283"/>
      <c r="O535" s="284"/>
      <c r="P535" s="284"/>
      <c r="Q535" s="284"/>
      <c r="R535" s="284"/>
      <c r="S535" s="284"/>
      <c r="T535" s="285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T535" s="17" t="s">
        <v>146</v>
      </c>
      <c r="AU535" s="17" t="s">
        <v>83</v>
      </c>
    </row>
    <row r="536" s="2" customFormat="1" ht="6.96" customHeight="1">
      <c r="A536" s="38"/>
      <c r="B536" s="66"/>
      <c r="C536" s="67"/>
      <c r="D536" s="67"/>
      <c r="E536" s="67"/>
      <c r="F536" s="67"/>
      <c r="G536" s="67"/>
      <c r="H536" s="67"/>
      <c r="I536" s="67"/>
      <c r="J536" s="67"/>
      <c r="K536" s="67"/>
      <c r="L536" s="44"/>
      <c r="M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</row>
  </sheetData>
  <sheetProtection sheet="1" autoFilter="0" formatColumns="0" formatRows="0" objects="1" scenarios="1" spinCount="100000" saltValue="3Nid6v8qnGZj8JTymg7MMExB8Uwgu3cRvGBfCPaRw+qOmYCqZc5qowGTPdVSGnowGLlGsVLFq7TJKBvKi3sfNw==" hashValue="rmPemyqv1hy2SEASEiXoe3pSyg6wMFmq4mcnLRxS8iXECCXhBJexlGO5vYHjXMQetJDdDrj/Upw+DTQdFqRpFw==" algorithmName="SHA-512" password="ED53"/>
  <autoFilter ref="C125:K535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hyperlinks>
    <hyperlink ref="F131" r:id="rId1" display="https://podminky.urs.cz/item/CS_URS_2025_01/113107223"/>
    <hyperlink ref="F135" r:id="rId2" display="https://podminky.urs.cz/item/CS_URS_2025_01/113107243"/>
    <hyperlink ref="F141" r:id="rId3" display="https://podminky.urs.cz/item/CS_URS_2025_01/115101201"/>
    <hyperlink ref="F149" r:id="rId4" display="https://podminky.urs.cz/item/CS_URS_2025_01/115101301"/>
    <hyperlink ref="F153" r:id="rId5" display="https://podminky.urs.cz/item/CS_URS_2025_01/119001401"/>
    <hyperlink ref="F158" r:id="rId6" display="https://podminky.urs.cz/item/CS_URS_2025_01/119001421"/>
    <hyperlink ref="F163" r:id="rId7" display="https://podminky.urs.cz/item/CS_URS_2025_01/119002411"/>
    <hyperlink ref="F168" r:id="rId8" display="https://podminky.urs.cz/item/CS_URS_2025_01/119002412"/>
    <hyperlink ref="F172" r:id="rId9" display="https://podminky.urs.cz/item/CS_URS_2025_01/132112221"/>
    <hyperlink ref="F176" r:id="rId10" display="https://podminky.urs.cz/item/CS_URS_2025_01/132251255"/>
    <hyperlink ref="F182" r:id="rId11" display="https://podminky.urs.cz/item/CS_URS_2025_01/132351254"/>
    <hyperlink ref="F187" r:id="rId12" display="https://podminky.urs.cz/item/CS_URS_2025_01/139001101"/>
    <hyperlink ref="F192" r:id="rId13" display="https://podminky.urs.cz/item/CS_URS_2025_01/151101101"/>
    <hyperlink ref="F196" r:id="rId14" display="https://podminky.urs.cz/item/CS_URS_2025_01/151101111"/>
    <hyperlink ref="F200" r:id="rId15" display="https://podminky.urs.cz/item/CS_URS_2025_01/151101201"/>
    <hyperlink ref="F204" r:id="rId16" display="https://podminky.urs.cz/item/CS_URS_2025_01/151101211"/>
    <hyperlink ref="F208" r:id="rId17" display="https://podminky.urs.cz/item/CS_URS_2025_01/151101301"/>
    <hyperlink ref="F212" r:id="rId18" display="https://podminky.urs.cz/item/CS_URS_2025_01/151101311"/>
    <hyperlink ref="F216" r:id="rId19" display="https://podminky.urs.cz/item/CS_URS_2025_01/151201211"/>
    <hyperlink ref="F220" r:id="rId20" display="https://podminky.urs.cz/item/CS_URS_2025_01/151201301"/>
    <hyperlink ref="F223" r:id="rId21" display="https://podminky.urs.cz/item/CS_URS_2025_01/151201311"/>
    <hyperlink ref="F226" r:id="rId22" display="https://podminky.urs.cz/item/CS_URS_2025_01/151201901"/>
    <hyperlink ref="F230" r:id="rId23" display="https://podminky.urs.cz/item/CS_URS_2025_01/162751117"/>
    <hyperlink ref="F234" r:id="rId24" display="https://podminky.urs.cz/item/CS_URS_2025_01/162751119"/>
    <hyperlink ref="F239" r:id="rId25" display="https://podminky.urs.cz/item/CS_URS_2025_01/162751137"/>
    <hyperlink ref="F243" r:id="rId26" display="https://podminky.urs.cz/item/CS_URS_2025_01/162751139"/>
    <hyperlink ref="F248" r:id="rId27" display="https://podminky.urs.cz/item/CS_URS_2025_01/166151101"/>
    <hyperlink ref="F256" r:id="rId28" display="https://podminky.urs.cz/item/CS_URS_2025_01/171201231"/>
    <hyperlink ref="F260" r:id="rId29" display="https://podminky.urs.cz/item/CS_URS_2025_01/171251201"/>
    <hyperlink ref="F264" r:id="rId30" display="https://podminky.urs.cz/item/CS_URS_2025_01/174151101"/>
    <hyperlink ref="F272" r:id="rId31" display="https://podminky.urs.cz/item/CS_URS_2025_01/175111101"/>
    <hyperlink ref="F284" r:id="rId32" display="https://podminky.urs.cz/item/CS_URS_2025_01/181951112"/>
    <hyperlink ref="F295" r:id="rId33" display="https://podminky.urs.cz/item/CS_URS_2025_01/460671112"/>
    <hyperlink ref="F312" r:id="rId34" display="https://podminky.urs.cz/item/CS_URS_2025_01/451573111"/>
    <hyperlink ref="F317" r:id="rId35" display="https://podminky.urs.cz/item/CS_URS_2025_01/564851011"/>
    <hyperlink ref="F320" r:id="rId36" display="https://podminky.urs.cz/item/CS_URS_2025_01/564861111"/>
    <hyperlink ref="F324" r:id="rId37" display="https://podminky.urs.cz/item/CS_URS_2025_01/564941411"/>
    <hyperlink ref="F327" r:id="rId38" display="https://podminky.urs.cz/item/CS_URS_2025_01/565125101"/>
    <hyperlink ref="F330" r:id="rId39" display="https://podminky.urs.cz/item/CS_URS_2025_01/565176101"/>
    <hyperlink ref="F334" r:id="rId40" display="https://podminky.urs.cz/item/CS_URS_2025_01/567122114"/>
    <hyperlink ref="F338" r:id="rId41" display="https://podminky.urs.cz/item/CS_URS_2025_01/573111112"/>
    <hyperlink ref="F342" r:id="rId42" display="https://podminky.urs.cz/item/CS_URS_2025_01/573231108"/>
    <hyperlink ref="F346" r:id="rId43" display="https://podminky.urs.cz/item/CS_URS_2025_01/577144121"/>
    <hyperlink ref="F351" r:id="rId44" display="https://podminky.urs.cz/item/CS_URS_2025_01/857242122"/>
    <hyperlink ref="F357" r:id="rId45" display="https://podminky.urs.cz/item/CS_URS_2025_01/857244122"/>
    <hyperlink ref="F362" r:id="rId46" display="https://podminky.urs.cz/item/CS_URS_2025_01/857262122"/>
    <hyperlink ref="F381" r:id="rId47" display="https://podminky.urs.cz/item/CS_URS_2025_01/857263131"/>
    <hyperlink ref="F387" r:id="rId48" display="https://podminky.urs.cz/item/CS_URS_2025_01/857264122"/>
    <hyperlink ref="F392" r:id="rId49" display="https://podminky.urs.cz/item/CS_URS_2025_01/891241112"/>
    <hyperlink ref="F398" r:id="rId50" display="https://podminky.urs.cz/item/CS_URS_2025_01/891261112"/>
    <hyperlink ref="F410" r:id="rId51" display="https://podminky.urs.cz/item/CS_URS_2025_01/899623141"/>
    <hyperlink ref="F414" r:id="rId52" display="https://podminky.urs.cz/item/CS_URS_2025_01/R851321211"/>
    <hyperlink ref="F431" r:id="rId53" display="https://podminky.urs.cz/item/CS_URS_2025_01/851261131"/>
    <hyperlink ref="F435" r:id="rId54" display="https://podminky.urs.cz/item/CS_URS_2025_01/857261131"/>
    <hyperlink ref="F456" r:id="rId55" display="https://podminky.urs.cz/item/CS_URS_2025_01/899401112"/>
    <hyperlink ref="F465" r:id="rId56" display="https://podminky.urs.cz/item/CS_URS_2025_01/899401113"/>
    <hyperlink ref="F503" r:id="rId57" display="https://podminky.urs.cz/item/CS_URS_2025_01/919112223"/>
    <hyperlink ref="F507" r:id="rId58" display="https://podminky.urs.cz/item/CS_URS_2025_01/919121122"/>
    <hyperlink ref="F511" r:id="rId59" display="https://podminky.urs.cz/item/CS_URS_2025_01/919735112"/>
    <hyperlink ref="F519" r:id="rId60" display="https://podminky.urs.cz/item/CS_URS_2025_01/997221551"/>
    <hyperlink ref="F522" r:id="rId61" display="https://podminky.urs.cz/item/CS_URS_2025_01/997221559"/>
    <hyperlink ref="F526" r:id="rId62" display="https://podminky.urs.cz/item/CS_URS_2025_01/997221873"/>
    <hyperlink ref="F530" r:id="rId63" display="https://podminky.urs.cz/item/CS_URS_2025_01/997221875"/>
    <hyperlink ref="F535" r:id="rId64" display="https://podminky.urs.cz/item/CS_URS_2025_01/9982731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  <c r="AZ2" s="136" t="s">
        <v>784</v>
      </c>
      <c r="BA2" s="136" t="s">
        <v>784</v>
      </c>
      <c r="BB2" s="136" t="s">
        <v>1</v>
      </c>
      <c r="BC2" s="136" t="s">
        <v>785</v>
      </c>
      <c r="BD2" s="136" t="s">
        <v>83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83</v>
      </c>
      <c r="AZ3" s="136" t="s">
        <v>786</v>
      </c>
      <c r="BA3" s="136" t="s">
        <v>786</v>
      </c>
      <c r="BB3" s="136" t="s">
        <v>1</v>
      </c>
      <c r="BC3" s="136" t="s">
        <v>787</v>
      </c>
      <c r="BD3" s="136" t="s">
        <v>83</v>
      </c>
    </row>
    <row r="4" s="1" customFormat="1" ht="24.96" customHeight="1">
      <c r="B4" s="20"/>
      <c r="D4" s="139" t="s">
        <v>94</v>
      </c>
      <c r="L4" s="20"/>
      <c r="M4" s="140" t="s">
        <v>10</v>
      </c>
      <c r="AT4" s="17" t="s">
        <v>4</v>
      </c>
      <c r="AZ4" s="136" t="s">
        <v>788</v>
      </c>
      <c r="BA4" s="136" t="s">
        <v>788</v>
      </c>
      <c r="BB4" s="136" t="s">
        <v>1</v>
      </c>
      <c r="BC4" s="136" t="s">
        <v>789</v>
      </c>
      <c r="BD4" s="136" t="s">
        <v>83</v>
      </c>
    </row>
    <row r="5" s="1" customFormat="1" ht="6.96" customHeight="1">
      <c r="B5" s="20"/>
      <c r="L5" s="20"/>
      <c r="AZ5" s="136" t="s">
        <v>95</v>
      </c>
      <c r="BA5" s="136" t="s">
        <v>95</v>
      </c>
      <c r="BB5" s="136" t="s">
        <v>1</v>
      </c>
      <c r="BC5" s="136" t="s">
        <v>790</v>
      </c>
      <c r="BD5" s="136" t="s">
        <v>83</v>
      </c>
    </row>
    <row r="6" s="1" customFormat="1" ht="12" customHeight="1">
      <c r="B6" s="20"/>
      <c r="D6" s="141" t="s">
        <v>16</v>
      </c>
      <c r="L6" s="20"/>
      <c r="AZ6" s="136" t="s">
        <v>97</v>
      </c>
      <c r="BA6" s="136" t="s">
        <v>97</v>
      </c>
      <c r="BB6" s="136" t="s">
        <v>1</v>
      </c>
      <c r="BC6" s="136" t="s">
        <v>791</v>
      </c>
      <c r="BD6" s="136" t="s">
        <v>83</v>
      </c>
    </row>
    <row r="7" s="1" customFormat="1" ht="16.5" customHeight="1">
      <c r="B7" s="20"/>
      <c r="E7" s="142" t="str">
        <f>'Rekapitulace stavby'!K6</f>
        <v>Brno, Zemkova - rekonstrukce vodovodu</v>
      </c>
      <c r="F7" s="141"/>
      <c r="G7" s="141"/>
      <c r="H7" s="141"/>
      <c r="L7" s="20"/>
      <c r="AZ7" s="136" t="s">
        <v>101</v>
      </c>
      <c r="BA7" s="136" t="s">
        <v>101</v>
      </c>
      <c r="BB7" s="136" t="s">
        <v>1</v>
      </c>
      <c r="BC7" s="136" t="s">
        <v>792</v>
      </c>
      <c r="BD7" s="136" t="s">
        <v>83</v>
      </c>
    </row>
    <row r="8" s="2" customFormat="1" ht="12" customHeight="1">
      <c r="A8" s="38"/>
      <c r="B8" s="44"/>
      <c r="C8" s="38"/>
      <c r="D8" s="141" t="s">
        <v>103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Z8" s="136" t="s">
        <v>793</v>
      </c>
      <c r="BA8" s="136" t="s">
        <v>793</v>
      </c>
      <c r="BB8" s="136" t="s">
        <v>1</v>
      </c>
      <c r="BC8" s="136" t="s">
        <v>794</v>
      </c>
      <c r="BD8" s="136" t="s">
        <v>83</v>
      </c>
    </row>
    <row r="9" s="2" customFormat="1" ht="16.5" customHeight="1">
      <c r="A9" s="38"/>
      <c r="B9" s="44"/>
      <c r="C9" s="38"/>
      <c r="D9" s="38"/>
      <c r="E9" s="143" t="s">
        <v>795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136" t="s">
        <v>796</v>
      </c>
      <c r="BA9" s="136" t="s">
        <v>796</v>
      </c>
      <c r="BB9" s="136" t="s">
        <v>1</v>
      </c>
      <c r="BC9" s="136" t="s">
        <v>797</v>
      </c>
      <c r="BD9" s="136" t="s">
        <v>83</v>
      </c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Z10" s="136" t="s">
        <v>798</v>
      </c>
      <c r="BA10" s="136" t="s">
        <v>798</v>
      </c>
      <c r="BB10" s="136" t="s">
        <v>1</v>
      </c>
      <c r="BC10" s="136" t="s">
        <v>799</v>
      </c>
      <c r="BD10" s="136" t="s">
        <v>83</v>
      </c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Z11" s="136" t="s">
        <v>99</v>
      </c>
      <c r="BA11" s="136" t="s">
        <v>99</v>
      </c>
      <c r="BB11" s="136" t="s">
        <v>1</v>
      </c>
      <c r="BC11" s="136" t="s">
        <v>800</v>
      </c>
      <c r="BD11" s="136" t="s">
        <v>83</v>
      </c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10. 6. 2025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Z12" s="136" t="s">
        <v>801</v>
      </c>
      <c r="BA12" s="136" t="s">
        <v>801</v>
      </c>
      <c r="BB12" s="136" t="s">
        <v>1</v>
      </c>
      <c r="BC12" s="136" t="s">
        <v>802</v>
      </c>
      <c r="BD12" s="136" t="s">
        <v>83</v>
      </c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tr">
        <f>IF('Rekapitulace stavby'!E11="","",'Rekapitulace stavby'!E11)</f>
        <v xml:space="preserve"> </v>
      </c>
      <c r="F15" s="38"/>
      <c r="G15" s="38"/>
      <c r="H15" s="38"/>
      <c r="I15" s="141" t="s">
        <v>26</v>
      </c>
      <c r="J15" s="144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27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29</v>
      </c>
      <c r="E20" s="38"/>
      <c r="F20" s="38"/>
      <c r="G20" s="38"/>
      <c r="H20" s="38"/>
      <c r="I20" s="141" t="s">
        <v>25</v>
      </c>
      <c r="J20" s="144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tr">
        <f>IF('Rekapitulace stavby'!E17="","",'Rekapitulace stavby'!E17)</f>
        <v xml:space="preserve"> </v>
      </c>
      <c r="F21" s="38"/>
      <c r="G21" s="38"/>
      <c r="H21" s="38"/>
      <c r="I21" s="141" t="s">
        <v>26</v>
      </c>
      <c r="J21" s="144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31</v>
      </c>
      <c r="E23" s="38"/>
      <c r="F23" s="38"/>
      <c r="G23" s="38"/>
      <c r="H23" s="38"/>
      <c r="I23" s="141" t="s">
        <v>25</v>
      </c>
      <c r="J23" s="144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tr">
        <f>IF('Rekapitulace stavby'!E20="","",'Rekapitulace stavby'!E20)</f>
        <v xml:space="preserve"> </v>
      </c>
      <c r="F24" s="38"/>
      <c r="G24" s="38"/>
      <c r="H24" s="38"/>
      <c r="I24" s="141" t="s">
        <v>26</v>
      </c>
      <c r="J24" s="144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33</v>
      </c>
      <c r="E30" s="38"/>
      <c r="F30" s="38"/>
      <c r="G30" s="38"/>
      <c r="H30" s="38"/>
      <c r="I30" s="38"/>
      <c r="J30" s="152">
        <f>ROUND(J126,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35</v>
      </c>
      <c r="G32" s="38"/>
      <c r="H32" s="38"/>
      <c r="I32" s="153" t="s">
        <v>34</v>
      </c>
      <c r="J32" s="153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37</v>
      </c>
      <c r="E33" s="141" t="s">
        <v>38</v>
      </c>
      <c r="F33" s="155">
        <f>ROUND((SUM(BE126:BE516)),  2)</f>
        <v>0</v>
      </c>
      <c r="G33" s="38"/>
      <c r="H33" s="38"/>
      <c r="I33" s="156">
        <v>0.20999999999999999</v>
      </c>
      <c r="J33" s="155">
        <f>ROUND(((SUM(BE126:BE516))*I33),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39</v>
      </c>
      <c r="F34" s="155">
        <f>ROUND((SUM(BF126:BF516)),  2)</f>
        <v>0</v>
      </c>
      <c r="G34" s="38"/>
      <c r="H34" s="38"/>
      <c r="I34" s="156">
        <v>0.12</v>
      </c>
      <c r="J34" s="155">
        <f>ROUND(((SUM(BF126:BF516))*I34),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40</v>
      </c>
      <c r="F35" s="155">
        <f>ROUND((SUM(BG126:BG516)),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41</v>
      </c>
      <c r="F36" s="155">
        <f>ROUND((SUM(BH126:BH516)),  2)</f>
        <v>0</v>
      </c>
      <c r="G36" s="38"/>
      <c r="H36" s="38"/>
      <c r="I36" s="156">
        <v>0.12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42</v>
      </c>
      <c r="F37" s="155">
        <f>ROUND((SUM(BI126:BI516)),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Brno, Zemkova - rekonstrukce vodovodu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340 - Stavební část – vodovodní přípojky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10. 6. 2025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106</v>
      </c>
      <c r="D94" s="177"/>
      <c r="E94" s="177"/>
      <c r="F94" s="177"/>
      <c r="G94" s="177"/>
      <c r="H94" s="177"/>
      <c r="I94" s="177"/>
      <c r="J94" s="178" t="s">
        <v>107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108</v>
      </c>
      <c r="D96" s="40"/>
      <c r="E96" s="40"/>
      <c r="F96" s="40"/>
      <c r="G96" s="40"/>
      <c r="H96" s="40"/>
      <c r="I96" s="40"/>
      <c r="J96" s="110">
        <f>J126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109</v>
      </c>
    </row>
    <row r="97" s="9" customFormat="1" ht="24.96" customHeight="1">
      <c r="A97" s="9"/>
      <c r="B97" s="180"/>
      <c r="C97" s="181"/>
      <c r="D97" s="182" t="s">
        <v>110</v>
      </c>
      <c r="E97" s="183"/>
      <c r="F97" s="183"/>
      <c r="G97" s="183"/>
      <c r="H97" s="183"/>
      <c r="I97" s="183"/>
      <c r="J97" s="184">
        <f>J127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111</v>
      </c>
      <c r="E98" s="189"/>
      <c r="F98" s="189"/>
      <c r="G98" s="189"/>
      <c r="H98" s="189"/>
      <c r="I98" s="189"/>
      <c r="J98" s="190">
        <f>J128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112</v>
      </c>
      <c r="E99" s="189"/>
      <c r="F99" s="189"/>
      <c r="G99" s="189"/>
      <c r="H99" s="189"/>
      <c r="I99" s="189"/>
      <c r="J99" s="190">
        <f>J316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113</v>
      </c>
      <c r="E100" s="189"/>
      <c r="F100" s="189"/>
      <c r="G100" s="189"/>
      <c r="H100" s="189"/>
      <c r="I100" s="189"/>
      <c r="J100" s="190">
        <f>J344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114</v>
      </c>
      <c r="E101" s="189"/>
      <c r="F101" s="189"/>
      <c r="G101" s="189"/>
      <c r="H101" s="189"/>
      <c r="I101" s="189"/>
      <c r="J101" s="190">
        <f>J356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115</v>
      </c>
      <c r="E102" s="189"/>
      <c r="F102" s="189"/>
      <c r="G102" s="189"/>
      <c r="H102" s="189"/>
      <c r="I102" s="189"/>
      <c r="J102" s="190">
        <f>J377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117</v>
      </c>
      <c r="E103" s="189"/>
      <c r="F103" s="189"/>
      <c r="G103" s="189"/>
      <c r="H103" s="189"/>
      <c r="I103" s="189"/>
      <c r="J103" s="190">
        <f>J454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118</v>
      </c>
      <c r="E104" s="189"/>
      <c r="F104" s="189"/>
      <c r="G104" s="189"/>
      <c r="H104" s="189"/>
      <c r="I104" s="189"/>
      <c r="J104" s="190">
        <f>J493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0"/>
      <c r="C105" s="181"/>
      <c r="D105" s="182" t="s">
        <v>803</v>
      </c>
      <c r="E105" s="183"/>
      <c r="F105" s="183"/>
      <c r="G105" s="183"/>
      <c r="H105" s="183"/>
      <c r="I105" s="183"/>
      <c r="J105" s="184">
        <f>J506</f>
        <v>0</v>
      </c>
      <c r="K105" s="181"/>
      <c r="L105" s="18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6"/>
      <c r="C106" s="187"/>
      <c r="D106" s="188" t="s">
        <v>804</v>
      </c>
      <c r="E106" s="189"/>
      <c r="F106" s="189"/>
      <c r="G106" s="189"/>
      <c r="H106" s="189"/>
      <c r="I106" s="189"/>
      <c r="J106" s="190">
        <f>J507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120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75" t="str">
        <f>E7</f>
        <v>Brno, Zemkova - rekonstrukce vodovodu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103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E9</f>
        <v>SO 340 - Stavební část – vodovodní přípojky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F12</f>
        <v xml:space="preserve"> </v>
      </c>
      <c r="G120" s="40"/>
      <c r="H120" s="40"/>
      <c r="I120" s="32" t="s">
        <v>22</v>
      </c>
      <c r="J120" s="79" t="str">
        <f>IF(J12="","",J12)</f>
        <v>10. 6. 2025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E15</f>
        <v xml:space="preserve"> </v>
      </c>
      <c r="G122" s="40"/>
      <c r="H122" s="40"/>
      <c r="I122" s="32" t="s">
        <v>29</v>
      </c>
      <c r="J122" s="36" t="str">
        <f>E21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27</v>
      </c>
      <c r="D123" s="40"/>
      <c r="E123" s="40"/>
      <c r="F123" s="27" t="str">
        <f>IF(E18="","",E18)</f>
        <v>Vyplň údaj</v>
      </c>
      <c r="G123" s="40"/>
      <c r="H123" s="40"/>
      <c r="I123" s="32" t="s">
        <v>31</v>
      </c>
      <c r="J123" s="36" t="str">
        <f>E24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92"/>
      <c r="B125" s="193"/>
      <c r="C125" s="194" t="s">
        <v>121</v>
      </c>
      <c r="D125" s="195" t="s">
        <v>58</v>
      </c>
      <c r="E125" s="195" t="s">
        <v>54</v>
      </c>
      <c r="F125" s="195" t="s">
        <v>55</v>
      </c>
      <c r="G125" s="195" t="s">
        <v>122</v>
      </c>
      <c r="H125" s="195" t="s">
        <v>123</v>
      </c>
      <c r="I125" s="195" t="s">
        <v>124</v>
      </c>
      <c r="J125" s="195" t="s">
        <v>107</v>
      </c>
      <c r="K125" s="196" t="s">
        <v>125</v>
      </c>
      <c r="L125" s="197"/>
      <c r="M125" s="100" t="s">
        <v>1</v>
      </c>
      <c r="N125" s="101" t="s">
        <v>37</v>
      </c>
      <c r="O125" s="101" t="s">
        <v>126</v>
      </c>
      <c r="P125" s="101" t="s">
        <v>127</v>
      </c>
      <c r="Q125" s="101" t="s">
        <v>128</v>
      </c>
      <c r="R125" s="101" t="s">
        <v>129</v>
      </c>
      <c r="S125" s="101" t="s">
        <v>130</v>
      </c>
      <c r="T125" s="102" t="s">
        <v>131</v>
      </c>
      <c r="U125" s="192"/>
      <c r="V125" s="192"/>
      <c r="W125" s="192"/>
      <c r="X125" s="192"/>
      <c r="Y125" s="192"/>
      <c r="Z125" s="192"/>
      <c r="AA125" s="192"/>
      <c r="AB125" s="192"/>
      <c r="AC125" s="192"/>
      <c r="AD125" s="192"/>
      <c r="AE125" s="192"/>
    </row>
    <row r="126" s="2" customFormat="1" ht="22.8" customHeight="1">
      <c r="A126" s="38"/>
      <c r="B126" s="39"/>
      <c r="C126" s="107" t="s">
        <v>132</v>
      </c>
      <c r="D126" s="40"/>
      <c r="E126" s="40"/>
      <c r="F126" s="40"/>
      <c r="G126" s="40"/>
      <c r="H126" s="40"/>
      <c r="I126" s="40"/>
      <c r="J126" s="198">
        <f>BK126</f>
        <v>0</v>
      </c>
      <c r="K126" s="40"/>
      <c r="L126" s="44"/>
      <c r="M126" s="103"/>
      <c r="N126" s="199"/>
      <c r="O126" s="104"/>
      <c r="P126" s="200">
        <f>P127+P506</f>
        <v>0</v>
      </c>
      <c r="Q126" s="104"/>
      <c r="R126" s="200">
        <f>R127+R506</f>
        <v>63.250155529999994</v>
      </c>
      <c r="S126" s="104"/>
      <c r="T126" s="201">
        <f>T127+T506</f>
        <v>129.95052000000001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72</v>
      </c>
      <c r="AU126" s="17" t="s">
        <v>109</v>
      </c>
      <c r="BK126" s="202">
        <f>BK127+BK506</f>
        <v>0</v>
      </c>
    </row>
    <row r="127" s="12" customFormat="1" ht="25.92" customHeight="1">
      <c r="A127" s="12"/>
      <c r="B127" s="203"/>
      <c r="C127" s="204"/>
      <c r="D127" s="205" t="s">
        <v>72</v>
      </c>
      <c r="E127" s="206" t="s">
        <v>133</v>
      </c>
      <c r="F127" s="206" t="s">
        <v>134</v>
      </c>
      <c r="G127" s="204"/>
      <c r="H127" s="204"/>
      <c r="I127" s="207"/>
      <c r="J127" s="208">
        <f>BK127</f>
        <v>0</v>
      </c>
      <c r="K127" s="204"/>
      <c r="L127" s="209"/>
      <c r="M127" s="210"/>
      <c r="N127" s="211"/>
      <c r="O127" s="211"/>
      <c r="P127" s="212">
        <f>P128+P316+P344+P356+P377+P454+P493</f>
        <v>0</v>
      </c>
      <c r="Q127" s="211"/>
      <c r="R127" s="212">
        <f>R128+R316+R344+R356+R377+R454+R493</f>
        <v>63.224815529999994</v>
      </c>
      <c r="S127" s="211"/>
      <c r="T127" s="213">
        <f>T128+T316+T344+T356+T377+T454+T493</f>
        <v>129.95052000000001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81</v>
      </c>
      <c r="AT127" s="215" t="s">
        <v>72</v>
      </c>
      <c r="AU127" s="215" t="s">
        <v>73</v>
      </c>
      <c r="AY127" s="214" t="s">
        <v>135</v>
      </c>
      <c r="BK127" s="216">
        <f>BK128+BK316+BK344+BK356+BK377+BK454+BK493</f>
        <v>0</v>
      </c>
    </row>
    <row r="128" s="12" customFormat="1" ht="22.8" customHeight="1">
      <c r="A128" s="12"/>
      <c r="B128" s="203"/>
      <c r="C128" s="204"/>
      <c r="D128" s="205" t="s">
        <v>72</v>
      </c>
      <c r="E128" s="217" t="s">
        <v>81</v>
      </c>
      <c r="F128" s="217" t="s">
        <v>136</v>
      </c>
      <c r="G128" s="204"/>
      <c r="H128" s="204"/>
      <c r="I128" s="207"/>
      <c r="J128" s="218">
        <f>BK128</f>
        <v>0</v>
      </c>
      <c r="K128" s="204"/>
      <c r="L128" s="209"/>
      <c r="M128" s="210"/>
      <c r="N128" s="211"/>
      <c r="O128" s="211"/>
      <c r="P128" s="212">
        <f>SUM(P129:P315)</f>
        <v>0</v>
      </c>
      <c r="Q128" s="211"/>
      <c r="R128" s="212">
        <f>SUM(R129:R315)</f>
        <v>5.9779934000000008</v>
      </c>
      <c r="S128" s="211"/>
      <c r="T128" s="213">
        <f>SUM(T129:T315)</f>
        <v>129.95052000000001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81</v>
      </c>
      <c r="AT128" s="215" t="s">
        <v>72</v>
      </c>
      <c r="AU128" s="215" t="s">
        <v>81</v>
      </c>
      <c r="AY128" s="214" t="s">
        <v>135</v>
      </c>
      <c r="BK128" s="216">
        <f>SUM(BK129:BK315)</f>
        <v>0</v>
      </c>
    </row>
    <row r="129" s="2" customFormat="1" ht="24.15" customHeight="1">
      <c r="A129" s="38"/>
      <c r="B129" s="39"/>
      <c r="C129" s="219" t="s">
        <v>81</v>
      </c>
      <c r="D129" s="219" t="s">
        <v>137</v>
      </c>
      <c r="E129" s="220" t="s">
        <v>805</v>
      </c>
      <c r="F129" s="221" t="s">
        <v>806</v>
      </c>
      <c r="G129" s="222" t="s">
        <v>140</v>
      </c>
      <c r="H129" s="223">
        <v>49.609999999999999</v>
      </c>
      <c r="I129" s="224"/>
      <c r="J129" s="225">
        <f>ROUND(I129*H129,2)</f>
        <v>0</v>
      </c>
      <c r="K129" s="221" t="s">
        <v>141</v>
      </c>
      <c r="L129" s="44"/>
      <c r="M129" s="226" t="s">
        <v>1</v>
      </c>
      <c r="N129" s="227" t="s">
        <v>38</v>
      </c>
      <c r="O129" s="91"/>
      <c r="P129" s="228">
        <f>O129*H129</f>
        <v>0</v>
      </c>
      <c r="Q129" s="228">
        <v>0</v>
      </c>
      <c r="R129" s="228">
        <f>Q129*H129</f>
        <v>0</v>
      </c>
      <c r="S129" s="228">
        <v>0.26000000000000001</v>
      </c>
      <c r="T129" s="229">
        <f>S129*H129</f>
        <v>12.8986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0" t="s">
        <v>142</v>
      </c>
      <c r="AT129" s="230" t="s">
        <v>137</v>
      </c>
      <c r="AU129" s="230" t="s">
        <v>83</v>
      </c>
      <c r="AY129" s="17" t="s">
        <v>135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7" t="s">
        <v>81</v>
      </c>
      <c r="BK129" s="231">
        <f>ROUND(I129*H129,2)</f>
        <v>0</v>
      </c>
      <c r="BL129" s="17" t="s">
        <v>142</v>
      </c>
      <c r="BM129" s="230" t="s">
        <v>807</v>
      </c>
    </row>
    <row r="130" s="2" customFormat="1">
      <c r="A130" s="38"/>
      <c r="B130" s="39"/>
      <c r="C130" s="40"/>
      <c r="D130" s="232" t="s">
        <v>144</v>
      </c>
      <c r="E130" s="40"/>
      <c r="F130" s="233" t="s">
        <v>808</v>
      </c>
      <c r="G130" s="40"/>
      <c r="H130" s="40"/>
      <c r="I130" s="234"/>
      <c r="J130" s="40"/>
      <c r="K130" s="40"/>
      <c r="L130" s="44"/>
      <c r="M130" s="235"/>
      <c r="N130" s="236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144</v>
      </c>
      <c r="AU130" s="17" t="s">
        <v>83</v>
      </c>
    </row>
    <row r="131" s="2" customFormat="1">
      <c r="A131" s="38"/>
      <c r="B131" s="39"/>
      <c r="C131" s="40"/>
      <c r="D131" s="237" t="s">
        <v>146</v>
      </c>
      <c r="E131" s="40"/>
      <c r="F131" s="238" t="s">
        <v>809</v>
      </c>
      <c r="G131" s="40"/>
      <c r="H131" s="40"/>
      <c r="I131" s="234"/>
      <c r="J131" s="40"/>
      <c r="K131" s="40"/>
      <c r="L131" s="44"/>
      <c r="M131" s="235"/>
      <c r="N131" s="236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146</v>
      </c>
      <c r="AU131" s="17" t="s">
        <v>83</v>
      </c>
    </row>
    <row r="132" s="13" customFormat="1">
      <c r="A132" s="13"/>
      <c r="B132" s="239"/>
      <c r="C132" s="240"/>
      <c r="D132" s="232" t="s">
        <v>148</v>
      </c>
      <c r="E132" s="241" t="s">
        <v>1</v>
      </c>
      <c r="F132" s="242" t="s">
        <v>810</v>
      </c>
      <c r="G132" s="240"/>
      <c r="H132" s="243">
        <v>26.399999999999999</v>
      </c>
      <c r="I132" s="244"/>
      <c r="J132" s="240"/>
      <c r="K132" s="240"/>
      <c r="L132" s="245"/>
      <c r="M132" s="246"/>
      <c r="N132" s="247"/>
      <c r="O132" s="247"/>
      <c r="P132" s="247"/>
      <c r="Q132" s="247"/>
      <c r="R132" s="247"/>
      <c r="S132" s="247"/>
      <c r="T132" s="24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9" t="s">
        <v>148</v>
      </c>
      <c r="AU132" s="249" t="s">
        <v>83</v>
      </c>
      <c r="AV132" s="13" t="s">
        <v>83</v>
      </c>
      <c r="AW132" s="13" t="s">
        <v>30</v>
      </c>
      <c r="AX132" s="13" t="s">
        <v>73</v>
      </c>
      <c r="AY132" s="249" t="s">
        <v>135</v>
      </c>
    </row>
    <row r="133" s="14" customFormat="1">
      <c r="A133" s="14"/>
      <c r="B133" s="250"/>
      <c r="C133" s="251"/>
      <c r="D133" s="232" t="s">
        <v>148</v>
      </c>
      <c r="E133" s="252" t="s">
        <v>1</v>
      </c>
      <c r="F133" s="253" t="s">
        <v>811</v>
      </c>
      <c r="G133" s="251"/>
      <c r="H133" s="252" t="s">
        <v>1</v>
      </c>
      <c r="I133" s="254"/>
      <c r="J133" s="251"/>
      <c r="K133" s="251"/>
      <c r="L133" s="255"/>
      <c r="M133" s="256"/>
      <c r="N133" s="257"/>
      <c r="O133" s="257"/>
      <c r="P133" s="257"/>
      <c r="Q133" s="257"/>
      <c r="R133" s="257"/>
      <c r="S133" s="257"/>
      <c r="T133" s="25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9" t="s">
        <v>148</v>
      </c>
      <c r="AU133" s="259" t="s">
        <v>83</v>
      </c>
      <c r="AV133" s="14" t="s">
        <v>81</v>
      </c>
      <c r="AW133" s="14" t="s">
        <v>30</v>
      </c>
      <c r="AX133" s="14" t="s">
        <v>73</v>
      </c>
      <c r="AY133" s="259" t="s">
        <v>135</v>
      </c>
    </row>
    <row r="134" s="13" customFormat="1">
      <c r="A134" s="13"/>
      <c r="B134" s="239"/>
      <c r="C134" s="240"/>
      <c r="D134" s="232" t="s">
        <v>148</v>
      </c>
      <c r="E134" s="241" t="s">
        <v>1</v>
      </c>
      <c r="F134" s="242" t="s">
        <v>812</v>
      </c>
      <c r="G134" s="240"/>
      <c r="H134" s="243">
        <v>23.210000000000001</v>
      </c>
      <c r="I134" s="244"/>
      <c r="J134" s="240"/>
      <c r="K134" s="240"/>
      <c r="L134" s="245"/>
      <c r="M134" s="246"/>
      <c r="N134" s="247"/>
      <c r="O134" s="247"/>
      <c r="P134" s="247"/>
      <c r="Q134" s="247"/>
      <c r="R134" s="247"/>
      <c r="S134" s="247"/>
      <c r="T134" s="24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9" t="s">
        <v>148</v>
      </c>
      <c r="AU134" s="249" t="s">
        <v>83</v>
      </c>
      <c r="AV134" s="13" t="s">
        <v>83</v>
      </c>
      <c r="AW134" s="13" t="s">
        <v>30</v>
      </c>
      <c r="AX134" s="13" t="s">
        <v>73</v>
      </c>
      <c r="AY134" s="249" t="s">
        <v>135</v>
      </c>
    </row>
    <row r="135" s="15" customFormat="1">
      <c r="A135" s="15"/>
      <c r="B135" s="260"/>
      <c r="C135" s="261"/>
      <c r="D135" s="232" t="s">
        <v>148</v>
      </c>
      <c r="E135" s="262" t="s">
        <v>1</v>
      </c>
      <c r="F135" s="263" t="s">
        <v>183</v>
      </c>
      <c r="G135" s="261"/>
      <c r="H135" s="264">
        <v>49.609999999999999</v>
      </c>
      <c r="I135" s="265"/>
      <c r="J135" s="261"/>
      <c r="K135" s="261"/>
      <c r="L135" s="266"/>
      <c r="M135" s="267"/>
      <c r="N135" s="268"/>
      <c r="O135" s="268"/>
      <c r="P135" s="268"/>
      <c r="Q135" s="268"/>
      <c r="R135" s="268"/>
      <c r="S135" s="268"/>
      <c r="T135" s="269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70" t="s">
        <v>148</v>
      </c>
      <c r="AU135" s="270" t="s">
        <v>83</v>
      </c>
      <c r="AV135" s="15" t="s">
        <v>142</v>
      </c>
      <c r="AW135" s="15" t="s">
        <v>30</v>
      </c>
      <c r="AX135" s="15" t="s">
        <v>81</v>
      </c>
      <c r="AY135" s="270" t="s">
        <v>135</v>
      </c>
    </row>
    <row r="136" s="2" customFormat="1" ht="24.15" customHeight="1">
      <c r="A136" s="38"/>
      <c r="B136" s="39"/>
      <c r="C136" s="219" t="s">
        <v>83</v>
      </c>
      <c r="D136" s="219" t="s">
        <v>137</v>
      </c>
      <c r="E136" s="220" t="s">
        <v>813</v>
      </c>
      <c r="F136" s="221" t="s">
        <v>814</v>
      </c>
      <c r="G136" s="222" t="s">
        <v>140</v>
      </c>
      <c r="H136" s="223">
        <v>2.5299999999999998</v>
      </c>
      <c r="I136" s="224"/>
      <c r="J136" s="225">
        <f>ROUND(I136*H136,2)</f>
        <v>0</v>
      </c>
      <c r="K136" s="221" t="s">
        <v>141</v>
      </c>
      <c r="L136" s="44"/>
      <c r="M136" s="226" t="s">
        <v>1</v>
      </c>
      <c r="N136" s="227" t="s">
        <v>38</v>
      </c>
      <c r="O136" s="91"/>
      <c r="P136" s="228">
        <f>O136*H136</f>
        <v>0</v>
      </c>
      <c r="Q136" s="228">
        <v>0</v>
      </c>
      <c r="R136" s="228">
        <f>Q136*H136</f>
        <v>0</v>
      </c>
      <c r="S136" s="228">
        <v>0.38800000000000001</v>
      </c>
      <c r="T136" s="229">
        <f>S136*H136</f>
        <v>0.98163999999999996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0" t="s">
        <v>142</v>
      </c>
      <c r="AT136" s="230" t="s">
        <v>137</v>
      </c>
      <c r="AU136" s="230" t="s">
        <v>83</v>
      </c>
      <c r="AY136" s="17" t="s">
        <v>135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7" t="s">
        <v>81</v>
      </c>
      <c r="BK136" s="231">
        <f>ROUND(I136*H136,2)</f>
        <v>0</v>
      </c>
      <c r="BL136" s="17" t="s">
        <v>142</v>
      </c>
      <c r="BM136" s="230" t="s">
        <v>815</v>
      </c>
    </row>
    <row r="137" s="2" customFormat="1">
      <c r="A137" s="38"/>
      <c r="B137" s="39"/>
      <c r="C137" s="40"/>
      <c r="D137" s="232" t="s">
        <v>144</v>
      </c>
      <c r="E137" s="40"/>
      <c r="F137" s="233" t="s">
        <v>816</v>
      </c>
      <c r="G137" s="40"/>
      <c r="H137" s="40"/>
      <c r="I137" s="234"/>
      <c r="J137" s="40"/>
      <c r="K137" s="40"/>
      <c r="L137" s="44"/>
      <c r="M137" s="235"/>
      <c r="N137" s="236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144</v>
      </c>
      <c r="AU137" s="17" t="s">
        <v>83</v>
      </c>
    </row>
    <row r="138" s="2" customFormat="1">
      <c r="A138" s="38"/>
      <c r="B138" s="39"/>
      <c r="C138" s="40"/>
      <c r="D138" s="237" t="s">
        <v>146</v>
      </c>
      <c r="E138" s="40"/>
      <c r="F138" s="238" t="s">
        <v>817</v>
      </c>
      <c r="G138" s="40"/>
      <c r="H138" s="40"/>
      <c r="I138" s="234"/>
      <c r="J138" s="40"/>
      <c r="K138" s="40"/>
      <c r="L138" s="44"/>
      <c r="M138" s="235"/>
      <c r="N138" s="236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146</v>
      </c>
      <c r="AU138" s="17" t="s">
        <v>83</v>
      </c>
    </row>
    <row r="139" s="13" customFormat="1">
      <c r="A139" s="13"/>
      <c r="B139" s="239"/>
      <c r="C139" s="240"/>
      <c r="D139" s="232" t="s">
        <v>148</v>
      </c>
      <c r="E139" s="241" t="s">
        <v>1</v>
      </c>
      <c r="F139" s="242" t="s">
        <v>818</v>
      </c>
      <c r="G139" s="240"/>
      <c r="H139" s="243">
        <v>2.5299999999999998</v>
      </c>
      <c r="I139" s="244"/>
      <c r="J139" s="240"/>
      <c r="K139" s="240"/>
      <c r="L139" s="245"/>
      <c r="M139" s="246"/>
      <c r="N139" s="247"/>
      <c r="O139" s="247"/>
      <c r="P139" s="247"/>
      <c r="Q139" s="247"/>
      <c r="R139" s="247"/>
      <c r="S139" s="247"/>
      <c r="T139" s="24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9" t="s">
        <v>148</v>
      </c>
      <c r="AU139" s="249" t="s">
        <v>83</v>
      </c>
      <c r="AV139" s="13" t="s">
        <v>83</v>
      </c>
      <c r="AW139" s="13" t="s">
        <v>30</v>
      </c>
      <c r="AX139" s="13" t="s">
        <v>73</v>
      </c>
      <c r="AY139" s="249" t="s">
        <v>135</v>
      </c>
    </row>
    <row r="140" s="14" customFormat="1">
      <c r="A140" s="14"/>
      <c r="B140" s="250"/>
      <c r="C140" s="251"/>
      <c r="D140" s="232" t="s">
        <v>148</v>
      </c>
      <c r="E140" s="252" t="s">
        <v>1</v>
      </c>
      <c r="F140" s="253" t="s">
        <v>811</v>
      </c>
      <c r="G140" s="251"/>
      <c r="H140" s="252" t="s">
        <v>1</v>
      </c>
      <c r="I140" s="254"/>
      <c r="J140" s="251"/>
      <c r="K140" s="251"/>
      <c r="L140" s="255"/>
      <c r="M140" s="256"/>
      <c r="N140" s="257"/>
      <c r="O140" s="257"/>
      <c r="P140" s="257"/>
      <c r="Q140" s="257"/>
      <c r="R140" s="257"/>
      <c r="S140" s="257"/>
      <c r="T140" s="25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9" t="s">
        <v>148</v>
      </c>
      <c r="AU140" s="259" t="s">
        <v>83</v>
      </c>
      <c r="AV140" s="14" t="s">
        <v>81</v>
      </c>
      <c r="AW140" s="14" t="s">
        <v>30</v>
      </c>
      <c r="AX140" s="14" t="s">
        <v>73</v>
      </c>
      <c r="AY140" s="259" t="s">
        <v>135</v>
      </c>
    </row>
    <row r="141" s="13" customFormat="1">
      <c r="A141" s="13"/>
      <c r="B141" s="239"/>
      <c r="C141" s="240"/>
      <c r="D141" s="232" t="s">
        <v>148</v>
      </c>
      <c r="E141" s="241" t="s">
        <v>1</v>
      </c>
      <c r="F141" s="242" t="s">
        <v>73</v>
      </c>
      <c r="G141" s="240"/>
      <c r="H141" s="243">
        <v>0</v>
      </c>
      <c r="I141" s="244"/>
      <c r="J141" s="240"/>
      <c r="K141" s="240"/>
      <c r="L141" s="245"/>
      <c r="M141" s="246"/>
      <c r="N141" s="247"/>
      <c r="O141" s="247"/>
      <c r="P141" s="247"/>
      <c r="Q141" s="247"/>
      <c r="R141" s="247"/>
      <c r="S141" s="247"/>
      <c r="T141" s="24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9" t="s">
        <v>148</v>
      </c>
      <c r="AU141" s="249" t="s">
        <v>83</v>
      </c>
      <c r="AV141" s="13" t="s">
        <v>83</v>
      </c>
      <c r="AW141" s="13" t="s">
        <v>30</v>
      </c>
      <c r="AX141" s="13" t="s">
        <v>73</v>
      </c>
      <c r="AY141" s="249" t="s">
        <v>135</v>
      </c>
    </row>
    <row r="142" s="15" customFormat="1">
      <c r="A142" s="15"/>
      <c r="B142" s="260"/>
      <c r="C142" s="261"/>
      <c r="D142" s="232" t="s">
        <v>148</v>
      </c>
      <c r="E142" s="262" t="s">
        <v>1</v>
      </c>
      <c r="F142" s="263" t="s">
        <v>183</v>
      </c>
      <c r="G142" s="261"/>
      <c r="H142" s="264">
        <v>2.5299999999999998</v>
      </c>
      <c r="I142" s="265"/>
      <c r="J142" s="261"/>
      <c r="K142" s="261"/>
      <c r="L142" s="266"/>
      <c r="M142" s="267"/>
      <c r="N142" s="268"/>
      <c r="O142" s="268"/>
      <c r="P142" s="268"/>
      <c r="Q142" s="268"/>
      <c r="R142" s="268"/>
      <c r="S142" s="268"/>
      <c r="T142" s="269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0" t="s">
        <v>148</v>
      </c>
      <c r="AU142" s="270" t="s">
        <v>83</v>
      </c>
      <c r="AV142" s="15" t="s">
        <v>142</v>
      </c>
      <c r="AW142" s="15" t="s">
        <v>30</v>
      </c>
      <c r="AX142" s="15" t="s">
        <v>81</v>
      </c>
      <c r="AY142" s="270" t="s">
        <v>135</v>
      </c>
    </row>
    <row r="143" s="2" customFormat="1" ht="24.15" customHeight="1">
      <c r="A143" s="38"/>
      <c r="B143" s="39"/>
      <c r="C143" s="219" t="s">
        <v>156</v>
      </c>
      <c r="D143" s="219" t="s">
        <v>137</v>
      </c>
      <c r="E143" s="220" t="s">
        <v>819</v>
      </c>
      <c r="F143" s="221" t="s">
        <v>820</v>
      </c>
      <c r="G143" s="222" t="s">
        <v>140</v>
      </c>
      <c r="H143" s="223">
        <v>31.02</v>
      </c>
      <c r="I143" s="224"/>
      <c r="J143" s="225">
        <f>ROUND(I143*H143,2)</f>
        <v>0</v>
      </c>
      <c r="K143" s="221" t="s">
        <v>141</v>
      </c>
      <c r="L143" s="44"/>
      <c r="M143" s="226" t="s">
        <v>1</v>
      </c>
      <c r="N143" s="227" t="s">
        <v>38</v>
      </c>
      <c r="O143" s="91"/>
      <c r="P143" s="228">
        <f>O143*H143</f>
        <v>0</v>
      </c>
      <c r="Q143" s="228">
        <v>0</v>
      </c>
      <c r="R143" s="228">
        <f>Q143*H143</f>
        <v>0</v>
      </c>
      <c r="S143" s="228">
        <v>0.29499999999999998</v>
      </c>
      <c r="T143" s="229">
        <f>S143*H143</f>
        <v>9.1509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0" t="s">
        <v>142</v>
      </c>
      <c r="AT143" s="230" t="s">
        <v>137</v>
      </c>
      <c r="AU143" s="230" t="s">
        <v>83</v>
      </c>
      <c r="AY143" s="17" t="s">
        <v>135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7" t="s">
        <v>81</v>
      </c>
      <c r="BK143" s="231">
        <f>ROUND(I143*H143,2)</f>
        <v>0</v>
      </c>
      <c r="BL143" s="17" t="s">
        <v>142</v>
      </c>
      <c r="BM143" s="230" t="s">
        <v>821</v>
      </c>
    </row>
    <row r="144" s="2" customFormat="1">
      <c r="A144" s="38"/>
      <c r="B144" s="39"/>
      <c r="C144" s="40"/>
      <c r="D144" s="232" t="s">
        <v>144</v>
      </c>
      <c r="E144" s="40"/>
      <c r="F144" s="233" t="s">
        <v>822</v>
      </c>
      <c r="G144" s="40"/>
      <c r="H144" s="40"/>
      <c r="I144" s="234"/>
      <c r="J144" s="40"/>
      <c r="K144" s="40"/>
      <c r="L144" s="44"/>
      <c r="M144" s="235"/>
      <c r="N144" s="236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144</v>
      </c>
      <c r="AU144" s="17" t="s">
        <v>83</v>
      </c>
    </row>
    <row r="145" s="2" customFormat="1">
      <c r="A145" s="38"/>
      <c r="B145" s="39"/>
      <c r="C145" s="40"/>
      <c r="D145" s="237" t="s">
        <v>146</v>
      </c>
      <c r="E145" s="40"/>
      <c r="F145" s="238" t="s">
        <v>823</v>
      </c>
      <c r="G145" s="40"/>
      <c r="H145" s="40"/>
      <c r="I145" s="234"/>
      <c r="J145" s="40"/>
      <c r="K145" s="40"/>
      <c r="L145" s="44"/>
      <c r="M145" s="235"/>
      <c r="N145" s="236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146</v>
      </c>
      <c r="AU145" s="17" t="s">
        <v>83</v>
      </c>
    </row>
    <row r="146" s="13" customFormat="1">
      <c r="A146" s="13"/>
      <c r="B146" s="239"/>
      <c r="C146" s="240"/>
      <c r="D146" s="232" t="s">
        <v>148</v>
      </c>
      <c r="E146" s="241" t="s">
        <v>1</v>
      </c>
      <c r="F146" s="242" t="s">
        <v>824</v>
      </c>
      <c r="G146" s="240"/>
      <c r="H146" s="243">
        <v>7.7000000000000002</v>
      </c>
      <c r="I146" s="244"/>
      <c r="J146" s="240"/>
      <c r="K146" s="240"/>
      <c r="L146" s="245"/>
      <c r="M146" s="246"/>
      <c r="N146" s="247"/>
      <c r="O146" s="247"/>
      <c r="P146" s="247"/>
      <c r="Q146" s="247"/>
      <c r="R146" s="247"/>
      <c r="S146" s="247"/>
      <c r="T146" s="24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9" t="s">
        <v>148</v>
      </c>
      <c r="AU146" s="249" t="s">
        <v>83</v>
      </c>
      <c r="AV146" s="13" t="s">
        <v>83</v>
      </c>
      <c r="AW146" s="13" t="s">
        <v>30</v>
      </c>
      <c r="AX146" s="13" t="s">
        <v>73</v>
      </c>
      <c r="AY146" s="249" t="s">
        <v>135</v>
      </c>
    </row>
    <row r="147" s="14" customFormat="1">
      <c r="A147" s="14"/>
      <c r="B147" s="250"/>
      <c r="C147" s="251"/>
      <c r="D147" s="232" t="s">
        <v>148</v>
      </c>
      <c r="E147" s="252" t="s">
        <v>1</v>
      </c>
      <c r="F147" s="253" t="s">
        <v>811</v>
      </c>
      <c r="G147" s="251"/>
      <c r="H147" s="252" t="s">
        <v>1</v>
      </c>
      <c r="I147" s="254"/>
      <c r="J147" s="251"/>
      <c r="K147" s="251"/>
      <c r="L147" s="255"/>
      <c r="M147" s="256"/>
      <c r="N147" s="257"/>
      <c r="O147" s="257"/>
      <c r="P147" s="257"/>
      <c r="Q147" s="257"/>
      <c r="R147" s="257"/>
      <c r="S147" s="257"/>
      <c r="T147" s="25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9" t="s">
        <v>148</v>
      </c>
      <c r="AU147" s="259" t="s">
        <v>83</v>
      </c>
      <c r="AV147" s="14" t="s">
        <v>81</v>
      </c>
      <c r="AW147" s="14" t="s">
        <v>30</v>
      </c>
      <c r="AX147" s="14" t="s">
        <v>73</v>
      </c>
      <c r="AY147" s="259" t="s">
        <v>135</v>
      </c>
    </row>
    <row r="148" s="13" customFormat="1">
      <c r="A148" s="13"/>
      <c r="B148" s="239"/>
      <c r="C148" s="240"/>
      <c r="D148" s="232" t="s">
        <v>148</v>
      </c>
      <c r="E148" s="241" t="s">
        <v>1</v>
      </c>
      <c r="F148" s="242" t="s">
        <v>825</v>
      </c>
      <c r="G148" s="240"/>
      <c r="H148" s="243">
        <v>23.32</v>
      </c>
      <c r="I148" s="244"/>
      <c r="J148" s="240"/>
      <c r="K148" s="240"/>
      <c r="L148" s="245"/>
      <c r="M148" s="246"/>
      <c r="N148" s="247"/>
      <c r="O148" s="247"/>
      <c r="P148" s="247"/>
      <c r="Q148" s="247"/>
      <c r="R148" s="247"/>
      <c r="S148" s="247"/>
      <c r="T148" s="24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9" t="s">
        <v>148</v>
      </c>
      <c r="AU148" s="249" t="s">
        <v>83</v>
      </c>
      <c r="AV148" s="13" t="s">
        <v>83</v>
      </c>
      <c r="AW148" s="13" t="s">
        <v>30</v>
      </c>
      <c r="AX148" s="13" t="s">
        <v>73</v>
      </c>
      <c r="AY148" s="249" t="s">
        <v>135</v>
      </c>
    </row>
    <row r="149" s="15" customFormat="1">
      <c r="A149" s="15"/>
      <c r="B149" s="260"/>
      <c r="C149" s="261"/>
      <c r="D149" s="232" t="s">
        <v>148</v>
      </c>
      <c r="E149" s="262" t="s">
        <v>1</v>
      </c>
      <c r="F149" s="263" t="s">
        <v>183</v>
      </c>
      <c r="G149" s="261"/>
      <c r="H149" s="264">
        <v>31.02</v>
      </c>
      <c r="I149" s="265"/>
      <c r="J149" s="261"/>
      <c r="K149" s="261"/>
      <c r="L149" s="266"/>
      <c r="M149" s="267"/>
      <c r="N149" s="268"/>
      <c r="O149" s="268"/>
      <c r="P149" s="268"/>
      <c r="Q149" s="268"/>
      <c r="R149" s="268"/>
      <c r="S149" s="268"/>
      <c r="T149" s="269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0" t="s">
        <v>148</v>
      </c>
      <c r="AU149" s="270" t="s">
        <v>83</v>
      </c>
      <c r="AV149" s="15" t="s">
        <v>142</v>
      </c>
      <c r="AW149" s="15" t="s">
        <v>30</v>
      </c>
      <c r="AX149" s="15" t="s">
        <v>81</v>
      </c>
      <c r="AY149" s="270" t="s">
        <v>135</v>
      </c>
    </row>
    <row r="150" s="2" customFormat="1" ht="24.15" customHeight="1">
      <c r="A150" s="38"/>
      <c r="B150" s="39"/>
      <c r="C150" s="219" t="s">
        <v>142</v>
      </c>
      <c r="D150" s="219" t="s">
        <v>137</v>
      </c>
      <c r="E150" s="220" t="s">
        <v>826</v>
      </c>
      <c r="F150" s="221" t="s">
        <v>827</v>
      </c>
      <c r="G150" s="222" t="s">
        <v>140</v>
      </c>
      <c r="H150" s="223">
        <v>50.490000000000002</v>
      </c>
      <c r="I150" s="224"/>
      <c r="J150" s="225">
        <f>ROUND(I150*H150,2)</f>
        <v>0</v>
      </c>
      <c r="K150" s="221" t="s">
        <v>141</v>
      </c>
      <c r="L150" s="44"/>
      <c r="M150" s="226" t="s">
        <v>1</v>
      </c>
      <c r="N150" s="227" t="s">
        <v>38</v>
      </c>
      <c r="O150" s="91"/>
      <c r="P150" s="228">
        <f>O150*H150</f>
        <v>0</v>
      </c>
      <c r="Q150" s="228">
        <v>0</v>
      </c>
      <c r="R150" s="228">
        <f>Q150*H150</f>
        <v>0</v>
      </c>
      <c r="S150" s="228">
        <v>0.44</v>
      </c>
      <c r="T150" s="229">
        <f>S150*H150</f>
        <v>22.215600000000002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0" t="s">
        <v>142</v>
      </c>
      <c r="AT150" s="230" t="s">
        <v>137</v>
      </c>
      <c r="AU150" s="230" t="s">
        <v>83</v>
      </c>
      <c r="AY150" s="17" t="s">
        <v>135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7" t="s">
        <v>81</v>
      </c>
      <c r="BK150" s="231">
        <f>ROUND(I150*H150,2)</f>
        <v>0</v>
      </c>
      <c r="BL150" s="17" t="s">
        <v>142</v>
      </c>
      <c r="BM150" s="230" t="s">
        <v>828</v>
      </c>
    </row>
    <row r="151" s="2" customFormat="1">
      <c r="A151" s="38"/>
      <c r="B151" s="39"/>
      <c r="C151" s="40"/>
      <c r="D151" s="232" t="s">
        <v>144</v>
      </c>
      <c r="E151" s="40"/>
      <c r="F151" s="233" t="s">
        <v>829</v>
      </c>
      <c r="G151" s="40"/>
      <c r="H151" s="40"/>
      <c r="I151" s="234"/>
      <c r="J151" s="40"/>
      <c r="K151" s="40"/>
      <c r="L151" s="44"/>
      <c r="M151" s="235"/>
      <c r="N151" s="236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144</v>
      </c>
      <c r="AU151" s="17" t="s">
        <v>83</v>
      </c>
    </row>
    <row r="152" s="2" customFormat="1">
      <c r="A152" s="38"/>
      <c r="B152" s="39"/>
      <c r="C152" s="40"/>
      <c r="D152" s="237" t="s">
        <v>146</v>
      </c>
      <c r="E152" s="40"/>
      <c r="F152" s="238" t="s">
        <v>830</v>
      </c>
      <c r="G152" s="40"/>
      <c r="H152" s="40"/>
      <c r="I152" s="234"/>
      <c r="J152" s="40"/>
      <c r="K152" s="40"/>
      <c r="L152" s="44"/>
      <c r="M152" s="235"/>
      <c r="N152" s="236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146</v>
      </c>
      <c r="AU152" s="17" t="s">
        <v>83</v>
      </c>
    </row>
    <row r="153" s="13" customFormat="1">
      <c r="A153" s="13"/>
      <c r="B153" s="239"/>
      <c r="C153" s="240"/>
      <c r="D153" s="232" t="s">
        <v>148</v>
      </c>
      <c r="E153" s="241" t="s">
        <v>786</v>
      </c>
      <c r="F153" s="242" t="s">
        <v>831</v>
      </c>
      <c r="G153" s="240"/>
      <c r="H153" s="243">
        <v>50.490000000000002</v>
      </c>
      <c r="I153" s="244"/>
      <c r="J153" s="240"/>
      <c r="K153" s="240"/>
      <c r="L153" s="245"/>
      <c r="M153" s="246"/>
      <c r="N153" s="247"/>
      <c r="O153" s="247"/>
      <c r="P153" s="247"/>
      <c r="Q153" s="247"/>
      <c r="R153" s="247"/>
      <c r="S153" s="247"/>
      <c r="T153" s="24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9" t="s">
        <v>148</v>
      </c>
      <c r="AU153" s="249" t="s">
        <v>83</v>
      </c>
      <c r="AV153" s="13" t="s">
        <v>83</v>
      </c>
      <c r="AW153" s="13" t="s">
        <v>30</v>
      </c>
      <c r="AX153" s="13" t="s">
        <v>81</v>
      </c>
      <c r="AY153" s="249" t="s">
        <v>135</v>
      </c>
    </row>
    <row r="154" s="2" customFormat="1" ht="24.15" customHeight="1">
      <c r="A154" s="38"/>
      <c r="B154" s="39"/>
      <c r="C154" s="219" t="s">
        <v>175</v>
      </c>
      <c r="D154" s="219" t="s">
        <v>137</v>
      </c>
      <c r="E154" s="220" t="s">
        <v>832</v>
      </c>
      <c r="F154" s="221" t="s">
        <v>833</v>
      </c>
      <c r="G154" s="222" t="s">
        <v>140</v>
      </c>
      <c r="H154" s="223">
        <v>99.769999999999996</v>
      </c>
      <c r="I154" s="224"/>
      <c r="J154" s="225">
        <f>ROUND(I154*H154,2)</f>
        <v>0</v>
      </c>
      <c r="K154" s="221" t="s">
        <v>141</v>
      </c>
      <c r="L154" s="44"/>
      <c r="M154" s="226" t="s">
        <v>1</v>
      </c>
      <c r="N154" s="227" t="s">
        <v>38</v>
      </c>
      <c r="O154" s="91"/>
      <c r="P154" s="228">
        <f>O154*H154</f>
        <v>0</v>
      </c>
      <c r="Q154" s="228">
        <v>0</v>
      </c>
      <c r="R154" s="228">
        <f>Q154*H154</f>
        <v>0</v>
      </c>
      <c r="S154" s="228">
        <v>0.57999999999999996</v>
      </c>
      <c r="T154" s="229">
        <f>S154*H154</f>
        <v>57.866599999999991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0" t="s">
        <v>142</v>
      </c>
      <c r="AT154" s="230" t="s">
        <v>137</v>
      </c>
      <c r="AU154" s="230" t="s">
        <v>83</v>
      </c>
      <c r="AY154" s="17" t="s">
        <v>135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7" t="s">
        <v>81</v>
      </c>
      <c r="BK154" s="231">
        <f>ROUND(I154*H154,2)</f>
        <v>0</v>
      </c>
      <c r="BL154" s="17" t="s">
        <v>142</v>
      </c>
      <c r="BM154" s="230" t="s">
        <v>834</v>
      </c>
    </row>
    <row r="155" s="2" customFormat="1">
      <c r="A155" s="38"/>
      <c r="B155" s="39"/>
      <c r="C155" s="40"/>
      <c r="D155" s="232" t="s">
        <v>144</v>
      </c>
      <c r="E155" s="40"/>
      <c r="F155" s="233" t="s">
        <v>835</v>
      </c>
      <c r="G155" s="40"/>
      <c r="H155" s="40"/>
      <c r="I155" s="234"/>
      <c r="J155" s="40"/>
      <c r="K155" s="40"/>
      <c r="L155" s="44"/>
      <c r="M155" s="235"/>
      <c r="N155" s="236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144</v>
      </c>
      <c r="AU155" s="17" t="s">
        <v>83</v>
      </c>
    </row>
    <row r="156" s="2" customFormat="1">
      <c r="A156" s="38"/>
      <c r="B156" s="39"/>
      <c r="C156" s="40"/>
      <c r="D156" s="237" t="s">
        <v>146</v>
      </c>
      <c r="E156" s="40"/>
      <c r="F156" s="238" t="s">
        <v>836</v>
      </c>
      <c r="G156" s="40"/>
      <c r="H156" s="40"/>
      <c r="I156" s="234"/>
      <c r="J156" s="40"/>
      <c r="K156" s="40"/>
      <c r="L156" s="44"/>
      <c r="M156" s="235"/>
      <c r="N156" s="236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146</v>
      </c>
      <c r="AU156" s="17" t="s">
        <v>83</v>
      </c>
    </row>
    <row r="157" s="13" customFormat="1">
      <c r="A157" s="13"/>
      <c r="B157" s="239"/>
      <c r="C157" s="240"/>
      <c r="D157" s="232" t="s">
        <v>148</v>
      </c>
      <c r="E157" s="241" t="s">
        <v>837</v>
      </c>
      <c r="F157" s="242" t="s">
        <v>838</v>
      </c>
      <c r="G157" s="240"/>
      <c r="H157" s="243">
        <v>54.119999999999997</v>
      </c>
      <c r="I157" s="244"/>
      <c r="J157" s="240"/>
      <c r="K157" s="240"/>
      <c r="L157" s="245"/>
      <c r="M157" s="246"/>
      <c r="N157" s="247"/>
      <c r="O157" s="247"/>
      <c r="P157" s="247"/>
      <c r="Q157" s="247"/>
      <c r="R157" s="247"/>
      <c r="S157" s="247"/>
      <c r="T157" s="24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9" t="s">
        <v>148</v>
      </c>
      <c r="AU157" s="249" t="s">
        <v>83</v>
      </c>
      <c r="AV157" s="13" t="s">
        <v>83</v>
      </c>
      <c r="AW157" s="13" t="s">
        <v>30</v>
      </c>
      <c r="AX157" s="13" t="s">
        <v>73</v>
      </c>
      <c r="AY157" s="249" t="s">
        <v>135</v>
      </c>
    </row>
    <row r="158" s="13" customFormat="1">
      <c r="A158" s="13"/>
      <c r="B158" s="239"/>
      <c r="C158" s="240"/>
      <c r="D158" s="232" t="s">
        <v>148</v>
      </c>
      <c r="E158" s="241" t="s">
        <v>784</v>
      </c>
      <c r="F158" s="242" t="s">
        <v>839</v>
      </c>
      <c r="G158" s="240"/>
      <c r="H158" s="243">
        <v>45.649999999999999</v>
      </c>
      <c r="I158" s="244"/>
      <c r="J158" s="240"/>
      <c r="K158" s="240"/>
      <c r="L158" s="245"/>
      <c r="M158" s="246"/>
      <c r="N158" s="247"/>
      <c r="O158" s="247"/>
      <c r="P158" s="247"/>
      <c r="Q158" s="247"/>
      <c r="R158" s="247"/>
      <c r="S158" s="247"/>
      <c r="T158" s="24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9" t="s">
        <v>148</v>
      </c>
      <c r="AU158" s="249" t="s">
        <v>83</v>
      </c>
      <c r="AV158" s="13" t="s">
        <v>83</v>
      </c>
      <c r="AW158" s="13" t="s">
        <v>30</v>
      </c>
      <c r="AX158" s="13" t="s">
        <v>73</v>
      </c>
      <c r="AY158" s="249" t="s">
        <v>135</v>
      </c>
    </row>
    <row r="159" s="15" customFormat="1">
      <c r="A159" s="15"/>
      <c r="B159" s="260"/>
      <c r="C159" s="261"/>
      <c r="D159" s="232" t="s">
        <v>148</v>
      </c>
      <c r="E159" s="262" t="s">
        <v>1</v>
      </c>
      <c r="F159" s="263" t="s">
        <v>183</v>
      </c>
      <c r="G159" s="261"/>
      <c r="H159" s="264">
        <v>99.769999999999996</v>
      </c>
      <c r="I159" s="265"/>
      <c r="J159" s="261"/>
      <c r="K159" s="261"/>
      <c r="L159" s="266"/>
      <c r="M159" s="267"/>
      <c r="N159" s="268"/>
      <c r="O159" s="268"/>
      <c r="P159" s="268"/>
      <c r="Q159" s="268"/>
      <c r="R159" s="268"/>
      <c r="S159" s="268"/>
      <c r="T159" s="269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0" t="s">
        <v>148</v>
      </c>
      <c r="AU159" s="270" t="s">
        <v>83</v>
      </c>
      <c r="AV159" s="15" t="s">
        <v>142</v>
      </c>
      <c r="AW159" s="15" t="s">
        <v>30</v>
      </c>
      <c r="AX159" s="15" t="s">
        <v>81</v>
      </c>
      <c r="AY159" s="270" t="s">
        <v>135</v>
      </c>
    </row>
    <row r="160" s="2" customFormat="1" ht="24.15" customHeight="1">
      <c r="A160" s="38"/>
      <c r="B160" s="39"/>
      <c r="C160" s="219" t="s">
        <v>184</v>
      </c>
      <c r="D160" s="219" t="s">
        <v>137</v>
      </c>
      <c r="E160" s="220" t="s">
        <v>840</v>
      </c>
      <c r="F160" s="221" t="s">
        <v>841</v>
      </c>
      <c r="G160" s="222" t="s">
        <v>140</v>
      </c>
      <c r="H160" s="223">
        <v>29.59</v>
      </c>
      <c r="I160" s="224"/>
      <c r="J160" s="225">
        <f>ROUND(I160*H160,2)</f>
        <v>0</v>
      </c>
      <c r="K160" s="221" t="s">
        <v>1</v>
      </c>
      <c r="L160" s="44"/>
      <c r="M160" s="226" t="s">
        <v>1</v>
      </c>
      <c r="N160" s="227" t="s">
        <v>38</v>
      </c>
      <c r="O160" s="91"/>
      <c r="P160" s="228">
        <f>O160*H160</f>
        <v>0</v>
      </c>
      <c r="Q160" s="228">
        <v>0</v>
      </c>
      <c r="R160" s="228">
        <f>Q160*H160</f>
        <v>0</v>
      </c>
      <c r="S160" s="228">
        <v>0.41799999999999998</v>
      </c>
      <c r="T160" s="229">
        <f>S160*H160</f>
        <v>12.36862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0" t="s">
        <v>142</v>
      </c>
      <c r="AT160" s="230" t="s">
        <v>137</v>
      </c>
      <c r="AU160" s="230" t="s">
        <v>83</v>
      </c>
      <c r="AY160" s="17" t="s">
        <v>135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7" t="s">
        <v>81</v>
      </c>
      <c r="BK160" s="231">
        <f>ROUND(I160*H160,2)</f>
        <v>0</v>
      </c>
      <c r="BL160" s="17" t="s">
        <v>142</v>
      </c>
      <c r="BM160" s="230" t="s">
        <v>842</v>
      </c>
    </row>
    <row r="161" s="2" customFormat="1">
      <c r="A161" s="38"/>
      <c r="B161" s="39"/>
      <c r="C161" s="40"/>
      <c r="D161" s="232" t="s">
        <v>144</v>
      </c>
      <c r="E161" s="40"/>
      <c r="F161" s="233" t="s">
        <v>843</v>
      </c>
      <c r="G161" s="40"/>
      <c r="H161" s="40"/>
      <c r="I161" s="234"/>
      <c r="J161" s="40"/>
      <c r="K161" s="40"/>
      <c r="L161" s="44"/>
      <c r="M161" s="235"/>
      <c r="N161" s="236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144</v>
      </c>
      <c r="AU161" s="17" t="s">
        <v>83</v>
      </c>
    </row>
    <row r="162" s="13" customFormat="1">
      <c r="A162" s="13"/>
      <c r="B162" s="239"/>
      <c r="C162" s="240"/>
      <c r="D162" s="232" t="s">
        <v>148</v>
      </c>
      <c r="E162" s="241" t="s">
        <v>1</v>
      </c>
      <c r="F162" s="242" t="s">
        <v>844</v>
      </c>
      <c r="G162" s="240"/>
      <c r="H162" s="243">
        <v>29.59</v>
      </c>
      <c r="I162" s="244"/>
      <c r="J162" s="240"/>
      <c r="K162" s="240"/>
      <c r="L162" s="245"/>
      <c r="M162" s="246"/>
      <c r="N162" s="247"/>
      <c r="O162" s="247"/>
      <c r="P162" s="247"/>
      <c r="Q162" s="247"/>
      <c r="R162" s="247"/>
      <c r="S162" s="247"/>
      <c r="T162" s="24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9" t="s">
        <v>148</v>
      </c>
      <c r="AU162" s="249" t="s">
        <v>83</v>
      </c>
      <c r="AV162" s="13" t="s">
        <v>83</v>
      </c>
      <c r="AW162" s="13" t="s">
        <v>30</v>
      </c>
      <c r="AX162" s="13" t="s">
        <v>81</v>
      </c>
      <c r="AY162" s="249" t="s">
        <v>135</v>
      </c>
    </row>
    <row r="163" s="2" customFormat="1" ht="21.75" customHeight="1">
      <c r="A163" s="38"/>
      <c r="B163" s="39"/>
      <c r="C163" s="219" t="s">
        <v>191</v>
      </c>
      <c r="D163" s="219" t="s">
        <v>137</v>
      </c>
      <c r="E163" s="220" t="s">
        <v>845</v>
      </c>
      <c r="F163" s="221" t="s">
        <v>846</v>
      </c>
      <c r="G163" s="222" t="s">
        <v>140</v>
      </c>
      <c r="H163" s="223">
        <v>54.119999999999997</v>
      </c>
      <c r="I163" s="224"/>
      <c r="J163" s="225">
        <f>ROUND(I163*H163,2)</f>
        <v>0</v>
      </c>
      <c r="K163" s="221" t="s">
        <v>1</v>
      </c>
      <c r="L163" s="44"/>
      <c r="M163" s="226" t="s">
        <v>1</v>
      </c>
      <c r="N163" s="227" t="s">
        <v>38</v>
      </c>
      <c r="O163" s="91"/>
      <c r="P163" s="228">
        <f>O163*H163</f>
        <v>0</v>
      </c>
      <c r="Q163" s="228">
        <v>2.0000000000000002E-05</v>
      </c>
      <c r="R163" s="228">
        <f>Q163*H163</f>
        <v>0.0010824000000000001</v>
      </c>
      <c r="S163" s="228">
        <v>0.13800000000000001</v>
      </c>
      <c r="T163" s="229">
        <f>S163*H163</f>
        <v>7.4685600000000001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0" t="s">
        <v>142</v>
      </c>
      <c r="AT163" s="230" t="s">
        <v>137</v>
      </c>
      <c r="AU163" s="230" t="s">
        <v>83</v>
      </c>
      <c r="AY163" s="17" t="s">
        <v>135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7" t="s">
        <v>81</v>
      </c>
      <c r="BK163" s="231">
        <f>ROUND(I163*H163,2)</f>
        <v>0</v>
      </c>
      <c r="BL163" s="17" t="s">
        <v>142</v>
      </c>
      <c r="BM163" s="230" t="s">
        <v>847</v>
      </c>
    </row>
    <row r="164" s="2" customFormat="1">
      <c r="A164" s="38"/>
      <c r="B164" s="39"/>
      <c r="C164" s="40"/>
      <c r="D164" s="232" t="s">
        <v>144</v>
      </c>
      <c r="E164" s="40"/>
      <c r="F164" s="233" t="s">
        <v>848</v>
      </c>
      <c r="G164" s="40"/>
      <c r="H164" s="40"/>
      <c r="I164" s="234"/>
      <c r="J164" s="40"/>
      <c r="K164" s="40"/>
      <c r="L164" s="44"/>
      <c r="M164" s="235"/>
      <c r="N164" s="236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144</v>
      </c>
      <c r="AU164" s="17" t="s">
        <v>83</v>
      </c>
    </row>
    <row r="165" s="13" customFormat="1">
      <c r="A165" s="13"/>
      <c r="B165" s="239"/>
      <c r="C165" s="240"/>
      <c r="D165" s="232" t="s">
        <v>148</v>
      </c>
      <c r="E165" s="241" t="s">
        <v>1</v>
      </c>
      <c r="F165" s="242" t="s">
        <v>838</v>
      </c>
      <c r="G165" s="240"/>
      <c r="H165" s="243">
        <v>54.119999999999997</v>
      </c>
      <c r="I165" s="244"/>
      <c r="J165" s="240"/>
      <c r="K165" s="240"/>
      <c r="L165" s="245"/>
      <c r="M165" s="246"/>
      <c r="N165" s="247"/>
      <c r="O165" s="247"/>
      <c r="P165" s="247"/>
      <c r="Q165" s="247"/>
      <c r="R165" s="247"/>
      <c r="S165" s="247"/>
      <c r="T165" s="24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9" t="s">
        <v>148</v>
      </c>
      <c r="AU165" s="249" t="s">
        <v>83</v>
      </c>
      <c r="AV165" s="13" t="s">
        <v>83</v>
      </c>
      <c r="AW165" s="13" t="s">
        <v>30</v>
      </c>
      <c r="AX165" s="13" t="s">
        <v>81</v>
      </c>
      <c r="AY165" s="249" t="s">
        <v>135</v>
      </c>
    </row>
    <row r="166" s="2" customFormat="1" ht="24.15" customHeight="1">
      <c r="A166" s="38"/>
      <c r="B166" s="39"/>
      <c r="C166" s="219" t="s">
        <v>199</v>
      </c>
      <c r="D166" s="219" t="s">
        <v>137</v>
      </c>
      <c r="E166" s="220" t="s">
        <v>849</v>
      </c>
      <c r="F166" s="221" t="s">
        <v>850</v>
      </c>
      <c r="G166" s="222" t="s">
        <v>178</v>
      </c>
      <c r="H166" s="223">
        <v>28</v>
      </c>
      <c r="I166" s="224"/>
      <c r="J166" s="225">
        <f>ROUND(I166*H166,2)</f>
        <v>0</v>
      </c>
      <c r="K166" s="221" t="s">
        <v>141</v>
      </c>
      <c r="L166" s="44"/>
      <c r="M166" s="226" t="s">
        <v>1</v>
      </c>
      <c r="N166" s="227" t="s">
        <v>38</v>
      </c>
      <c r="O166" s="91"/>
      <c r="P166" s="228">
        <f>O166*H166</f>
        <v>0</v>
      </c>
      <c r="Q166" s="228">
        <v>0</v>
      </c>
      <c r="R166" s="228">
        <f>Q166*H166</f>
        <v>0</v>
      </c>
      <c r="S166" s="228">
        <v>0.25</v>
      </c>
      <c r="T166" s="229">
        <f>S166*H166</f>
        <v>7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0" t="s">
        <v>142</v>
      </c>
      <c r="AT166" s="230" t="s">
        <v>137</v>
      </c>
      <c r="AU166" s="230" t="s">
        <v>83</v>
      </c>
      <c r="AY166" s="17" t="s">
        <v>135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7" t="s">
        <v>81</v>
      </c>
      <c r="BK166" s="231">
        <f>ROUND(I166*H166,2)</f>
        <v>0</v>
      </c>
      <c r="BL166" s="17" t="s">
        <v>142</v>
      </c>
      <c r="BM166" s="230" t="s">
        <v>851</v>
      </c>
    </row>
    <row r="167" s="2" customFormat="1">
      <c r="A167" s="38"/>
      <c r="B167" s="39"/>
      <c r="C167" s="40"/>
      <c r="D167" s="232" t="s">
        <v>144</v>
      </c>
      <c r="E167" s="40"/>
      <c r="F167" s="233" t="s">
        <v>852</v>
      </c>
      <c r="G167" s="40"/>
      <c r="H167" s="40"/>
      <c r="I167" s="234"/>
      <c r="J167" s="40"/>
      <c r="K167" s="40"/>
      <c r="L167" s="44"/>
      <c r="M167" s="235"/>
      <c r="N167" s="236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144</v>
      </c>
      <c r="AU167" s="17" t="s">
        <v>83</v>
      </c>
    </row>
    <row r="168" s="2" customFormat="1">
      <c r="A168" s="38"/>
      <c r="B168" s="39"/>
      <c r="C168" s="40"/>
      <c r="D168" s="237" t="s">
        <v>146</v>
      </c>
      <c r="E168" s="40"/>
      <c r="F168" s="238" t="s">
        <v>853</v>
      </c>
      <c r="G168" s="40"/>
      <c r="H168" s="40"/>
      <c r="I168" s="234"/>
      <c r="J168" s="40"/>
      <c r="K168" s="40"/>
      <c r="L168" s="44"/>
      <c r="M168" s="235"/>
      <c r="N168" s="236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146</v>
      </c>
      <c r="AU168" s="17" t="s">
        <v>83</v>
      </c>
    </row>
    <row r="169" s="13" customFormat="1">
      <c r="A169" s="13"/>
      <c r="B169" s="239"/>
      <c r="C169" s="240"/>
      <c r="D169" s="232" t="s">
        <v>148</v>
      </c>
      <c r="E169" s="241" t="s">
        <v>1</v>
      </c>
      <c r="F169" s="242" t="s">
        <v>854</v>
      </c>
      <c r="G169" s="240"/>
      <c r="H169" s="243">
        <v>28</v>
      </c>
      <c r="I169" s="244"/>
      <c r="J169" s="240"/>
      <c r="K169" s="240"/>
      <c r="L169" s="245"/>
      <c r="M169" s="246"/>
      <c r="N169" s="247"/>
      <c r="O169" s="247"/>
      <c r="P169" s="247"/>
      <c r="Q169" s="247"/>
      <c r="R169" s="247"/>
      <c r="S169" s="247"/>
      <c r="T169" s="24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9" t="s">
        <v>148</v>
      </c>
      <c r="AU169" s="249" t="s">
        <v>83</v>
      </c>
      <c r="AV169" s="13" t="s">
        <v>83</v>
      </c>
      <c r="AW169" s="13" t="s">
        <v>30</v>
      </c>
      <c r="AX169" s="13" t="s">
        <v>81</v>
      </c>
      <c r="AY169" s="249" t="s">
        <v>135</v>
      </c>
    </row>
    <row r="170" s="2" customFormat="1" ht="24.15" customHeight="1">
      <c r="A170" s="38"/>
      <c r="B170" s="39"/>
      <c r="C170" s="219" t="s">
        <v>206</v>
      </c>
      <c r="D170" s="219" t="s">
        <v>137</v>
      </c>
      <c r="E170" s="220" t="s">
        <v>176</v>
      </c>
      <c r="F170" s="221" t="s">
        <v>855</v>
      </c>
      <c r="G170" s="222" t="s">
        <v>178</v>
      </c>
      <c r="H170" s="223">
        <v>15.4</v>
      </c>
      <c r="I170" s="224"/>
      <c r="J170" s="225">
        <f>ROUND(I170*H170,2)</f>
        <v>0</v>
      </c>
      <c r="K170" s="221" t="s">
        <v>141</v>
      </c>
      <c r="L170" s="44"/>
      <c r="M170" s="226" t="s">
        <v>1</v>
      </c>
      <c r="N170" s="227" t="s">
        <v>38</v>
      </c>
      <c r="O170" s="91"/>
      <c r="P170" s="228">
        <f>O170*H170</f>
        <v>0</v>
      </c>
      <c r="Q170" s="228">
        <v>0.0086800000000000002</v>
      </c>
      <c r="R170" s="228">
        <f>Q170*H170</f>
        <v>0.13367200000000001</v>
      </c>
      <c r="S170" s="228">
        <v>0</v>
      </c>
      <c r="T170" s="22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0" t="s">
        <v>142</v>
      </c>
      <c r="AT170" s="230" t="s">
        <v>137</v>
      </c>
      <c r="AU170" s="230" t="s">
        <v>83</v>
      </c>
      <c r="AY170" s="17" t="s">
        <v>135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7" t="s">
        <v>81</v>
      </c>
      <c r="BK170" s="231">
        <f>ROUND(I170*H170,2)</f>
        <v>0</v>
      </c>
      <c r="BL170" s="17" t="s">
        <v>142</v>
      </c>
      <c r="BM170" s="230" t="s">
        <v>856</v>
      </c>
    </row>
    <row r="171" s="2" customFormat="1">
      <c r="A171" s="38"/>
      <c r="B171" s="39"/>
      <c r="C171" s="40"/>
      <c r="D171" s="232" t="s">
        <v>144</v>
      </c>
      <c r="E171" s="40"/>
      <c r="F171" s="233" t="s">
        <v>857</v>
      </c>
      <c r="G171" s="40"/>
      <c r="H171" s="40"/>
      <c r="I171" s="234"/>
      <c r="J171" s="40"/>
      <c r="K171" s="40"/>
      <c r="L171" s="44"/>
      <c r="M171" s="235"/>
      <c r="N171" s="236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144</v>
      </c>
      <c r="AU171" s="17" t="s">
        <v>83</v>
      </c>
    </row>
    <row r="172" s="2" customFormat="1">
      <c r="A172" s="38"/>
      <c r="B172" s="39"/>
      <c r="C172" s="40"/>
      <c r="D172" s="237" t="s">
        <v>146</v>
      </c>
      <c r="E172" s="40"/>
      <c r="F172" s="238" t="s">
        <v>181</v>
      </c>
      <c r="G172" s="40"/>
      <c r="H172" s="40"/>
      <c r="I172" s="234"/>
      <c r="J172" s="40"/>
      <c r="K172" s="40"/>
      <c r="L172" s="44"/>
      <c r="M172" s="235"/>
      <c r="N172" s="236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146</v>
      </c>
      <c r="AU172" s="17" t="s">
        <v>83</v>
      </c>
    </row>
    <row r="173" s="13" customFormat="1">
      <c r="A173" s="13"/>
      <c r="B173" s="239"/>
      <c r="C173" s="240"/>
      <c r="D173" s="232" t="s">
        <v>148</v>
      </c>
      <c r="E173" s="241" t="s">
        <v>1</v>
      </c>
      <c r="F173" s="242" t="s">
        <v>858</v>
      </c>
      <c r="G173" s="240"/>
      <c r="H173" s="243">
        <v>15.4</v>
      </c>
      <c r="I173" s="244"/>
      <c r="J173" s="240"/>
      <c r="K173" s="240"/>
      <c r="L173" s="245"/>
      <c r="M173" s="246"/>
      <c r="N173" s="247"/>
      <c r="O173" s="247"/>
      <c r="P173" s="247"/>
      <c r="Q173" s="247"/>
      <c r="R173" s="247"/>
      <c r="S173" s="247"/>
      <c r="T173" s="24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9" t="s">
        <v>148</v>
      </c>
      <c r="AU173" s="249" t="s">
        <v>83</v>
      </c>
      <c r="AV173" s="13" t="s">
        <v>83</v>
      </c>
      <c r="AW173" s="13" t="s">
        <v>30</v>
      </c>
      <c r="AX173" s="13" t="s">
        <v>73</v>
      </c>
      <c r="AY173" s="249" t="s">
        <v>135</v>
      </c>
    </row>
    <row r="174" s="15" customFormat="1">
      <c r="A174" s="15"/>
      <c r="B174" s="260"/>
      <c r="C174" s="261"/>
      <c r="D174" s="232" t="s">
        <v>148</v>
      </c>
      <c r="E174" s="262" t="s">
        <v>1</v>
      </c>
      <c r="F174" s="263" t="s">
        <v>183</v>
      </c>
      <c r="G174" s="261"/>
      <c r="H174" s="264">
        <v>15.4</v>
      </c>
      <c r="I174" s="265"/>
      <c r="J174" s="261"/>
      <c r="K174" s="261"/>
      <c r="L174" s="266"/>
      <c r="M174" s="267"/>
      <c r="N174" s="268"/>
      <c r="O174" s="268"/>
      <c r="P174" s="268"/>
      <c r="Q174" s="268"/>
      <c r="R174" s="268"/>
      <c r="S174" s="268"/>
      <c r="T174" s="269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0" t="s">
        <v>148</v>
      </c>
      <c r="AU174" s="270" t="s">
        <v>83</v>
      </c>
      <c r="AV174" s="15" t="s">
        <v>142</v>
      </c>
      <c r="AW174" s="15" t="s">
        <v>30</v>
      </c>
      <c r="AX174" s="15" t="s">
        <v>81</v>
      </c>
      <c r="AY174" s="270" t="s">
        <v>135</v>
      </c>
    </row>
    <row r="175" s="2" customFormat="1" ht="24.15" customHeight="1">
      <c r="A175" s="38"/>
      <c r="B175" s="39"/>
      <c r="C175" s="219" t="s">
        <v>213</v>
      </c>
      <c r="D175" s="219" t="s">
        <v>137</v>
      </c>
      <c r="E175" s="220" t="s">
        <v>185</v>
      </c>
      <c r="F175" s="221" t="s">
        <v>186</v>
      </c>
      <c r="G175" s="222" t="s">
        <v>178</v>
      </c>
      <c r="H175" s="223">
        <v>46.200000000000003</v>
      </c>
      <c r="I175" s="224"/>
      <c r="J175" s="225">
        <f>ROUND(I175*H175,2)</f>
        <v>0</v>
      </c>
      <c r="K175" s="221" t="s">
        <v>141</v>
      </c>
      <c r="L175" s="44"/>
      <c r="M175" s="226" t="s">
        <v>1</v>
      </c>
      <c r="N175" s="227" t="s">
        <v>38</v>
      </c>
      <c r="O175" s="91"/>
      <c r="P175" s="228">
        <f>O175*H175</f>
        <v>0</v>
      </c>
      <c r="Q175" s="228">
        <v>0.036900000000000002</v>
      </c>
      <c r="R175" s="228">
        <f>Q175*H175</f>
        <v>1.7047800000000002</v>
      </c>
      <c r="S175" s="228">
        <v>0</v>
      </c>
      <c r="T175" s="22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0" t="s">
        <v>142</v>
      </c>
      <c r="AT175" s="230" t="s">
        <v>137</v>
      </c>
      <c r="AU175" s="230" t="s">
        <v>83</v>
      </c>
      <c r="AY175" s="17" t="s">
        <v>135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7" t="s">
        <v>81</v>
      </c>
      <c r="BK175" s="231">
        <f>ROUND(I175*H175,2)</f>
        <v>0</v>
      </c>
      <c r="BL175" s="17" t="s">
        <v>142</v>
      </c>
      <c r="BM175" s="230" t="s">
        <v>859</v>
      </c>
    </row>
    <row r="176" s="2" customFormat="1">
      <c r="A176" s="38"/>
      <c r="B176" s="39"/>
      <c r="C176" s="40"/>
      <c r="D176" s="232" t="s">
        <v>144</v>
      </c>
      <c r="E176" s="40"/>
      <c r="F176" s="233" t="s">
        <v>188</v>
      </c>
      <c r="G176" s="40"/>
      <c r="H176" s="40"/>
      <c r="I176" s="234"/>
      <c r="J176" s="40"/>
      <c r="K176" s="40"/>
      <c r="L176" s="44"/>
      <c r="M176" s="235"/>
      <c r="N176" s="236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144</v>
      </c>
      <c r="AU176" s="17" t="s">
        <v>83</v>
      </c>
    </row>
    <row r="177" s="2" customFormat="1">
      <c r="A177" s="38"/>
      <c r="B177" s="39"/>
      <c r="C177" s="40"/>
      <c r="D177" s="237" t="s">
        <v>146</v>
      </c>
      <c r="E177" s="40"/>
      <c r="F177" s="238" t="s">
        <v>189</v>
      </c>
      <c r="G177" s="40"/>
      <c r="H177" s="40"/>
      <c r="I177" s="234"/>
      <c r="J177" s="40"/>
      <c r="K177" s="40"/>
      <c r="L177" s="44"/>
      <c r="M177" s="235"/>
      <c r="N177" s="236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146</v>
      </c>
      <c r="AU177" s="17" t="s">
        <v>83</v>
      </c>
    </row>
    <row r="178" s="13" customFormat="1">
      <c r="A178" s="13"/>
      <c r="B178" s="239"/>
      <c r="C178" s="240"/>
      <c r="D178" s="232" t="s">
        <v>148</v>
      </c>
      <c r="E178" s="241" t="s">
        <v>1</v>
      </c>
      <c r="F178" s="242" t="s">
        <v>860</v>
      </c>
      <c r="G178" s="240"/>
      <c r="H178" s="243">
        <v>46.200000000000003</v>
      </c>
      <c r="I178" s="244"/>
      <c r="J178" s="240"/>
      <c r="K178" s="240"/>
      <c r="L178" s="245"/>
      <c r="M178" s="246"/>
      <c r="N178" s="247"/>
      <c r="O178" s="247"/>
      <c r="P178" s="247"/>
      <c r="Q178" s="247"/>
      <c r="R178" s="247"/>
      <c r="S178" s="247"/>
      <c r="T178" s="24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9" t="s">
        <v>148</v>
      </c>
      <c r="AU178" s="249" t="s">
        <v>83</v>
      </c>
      <c r="AV178" s="13" t="s">
        <v>83</v>
      </c>
      <c r="AW178" s="13" t="s">
        <v>30</v>
      </c>
      <c r="AX178" s="13" t="s">
        <v>73</v>
      </c>
      <c r="AY178" s="249" t="s">
        <v>135</v>
      </c>
    </row>
    <row r="179" s="15" customFormat="1">
      <c r="A179" s="15"/>
      <c r="B179" s="260"/>
      <c r="C179" s="261"/>
      <c r="D179" s="232" t="s">
        <v>148</v>
      </c>
      <c r="E179" s="262" t="s">
        <v>1</v>
      </c>
      <c r="F179" s="263" t="s">
        <v>183</v>
      </c>
      <c r="G179" s="261"/>
      <c r="H179" s="264">
        <v>46.200000000000003</v>
      </c>
      <c r="I179" s="265"/>
      <c r="J179" s="261"/>
      <c r="K179" s="261"/>
      <c r="L179" s="266"/>
      <c r="M179" s="267"/>
      <c r="N179" s="268"/>
      <c r="O179" s="268"/>
      <c r="P179" s="268"/>
      <c r="Q179" s="268"/>
      <c r="R179" s="268"/>
      <c r="S179" s="268"/>
      <c r="T179" s="269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0" t="s">
        <v>148</v>
      </c>
      <c r="AU179" s="270" t="s">
        <v>83</v>
      </c>
      <c r="AV179" s="15" t="s">
        <v>142</v>
      </c>
      <c r="AW179" s="15" t="s">
        <v>30</v>
      </c>
      <c r="AX179" s="15" t="s">
        <v>81</v>
      </c>
      <c r="AY179" s="270" t="s">
        <v>135</v>
      </c>
    </row>
    <row r="180" s="2" customFormat="1" ht="16.5" customHeight="1">
      <c r="A180" s="38"/>
      <c r="B180" s="39"/>
      <c r="C180" s="219" t="s">
        <v>221</v>
      </c>
      <c r="D180" s="219" t="s">
        <v>137</v>
      </c>
      <c r="E180" s="220" t="s">
        <v>861</v>
      </c>
      <c r="F180" s="221" t="s">
        <v>862</v>
      </c>
      <c r="G180" s="222" t="s">
        <v>140</v>
      </c>
      <c r="H180" s="223">
        <v>36.189999999999998</v>
      </c>
      <c r="I180" s="224"/>
      <c r="J180" s="225">
        <f>ROUND(I180*H180,2)</f>
        <v>0</v>
      </c>
      <c r="K180" s="221" t="s">
        <v>141</v>
      </c>
      <c r="L180" s="44"/>
      <c r="M180" s="226" t="s">
        <v>1</v>
      </c>
      <c r="N180" s="227" t="s">
        <v>38</v>
      </c>
      <c r="O180" s="91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0" t="s">
        <v>142</v>
      </c>
      <c r="AT180" s="230" t="s">
        <v>137</v>
      </c>
      <c r="AU180" s="230" t="s">
        <v>83</v>
      </c>
      <c r="AY180" s="17" t="s">
        <v>135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7" t="s">
        <v>81</v>
      </c>
      <c r="BK180" s="231">
        <f>ROUND(I180*H180,2)</f>
        <v>0</v>
      </c>
      <c r="BL180" s="17" t="s">
        <v>142</v>
      </c>
      <c r="BM180" s="230" t="s">
        <v>863</v>
      </c>
    </row>
    <row r="181" s="2" customFormat="1">
      <c r="A181" s="38"/>
      <c r="B181" s="39"/>
      <c r="C181" s="40"/>
      <c r="D181" s="232" t="s">
        <v>144</v>
      </c>
      <c r="E181" s="40"/>
      <c r="F181" s="233" t="s">
        <v>864</v>
      </c>
      <c r="G181" s="40"/>
      <c r="H181" s="40"/>
      <c r="I181" s="234"/>
      <c r="J181" s="40"/>
      <c r="K181" s="40"/>
      <c r="L181" s="44"/>
      <c r="M181" s="235"/>
      <c r="N181" s="236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144</v>
      </c>
      <c r="AU181" s="17" t="s">
        <v>83</v>
      </c>
    </row>
    <row r="182" s="2" customFormat="1">
      <c r="A182" s="38"/>
      <c r="B182" s="39"/>
      <c r="C182" s="40"/>
      <c r="D182" s="237" t="s">
        <v>146</v>
      </c>
      <c r="E182" s="40"/>
      <c r="F182" s="238" t="s">
        <v>865</v>
      </c>
      <c r="G182" s="40"/>
      <c r="H182" s="40"/>
      <c r="I182" s="234"/>
      <c r="J182" s="40"/>
      <c r="K182" s="40"/>
      <c r="L182" s="44"/>
      <c r="M182" s="235"/>
      <c r="N182" s="236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146</v>
      </c>
      <c r="AU182" s="17" t="s">
        <v>83</v>
      </c>
    </row>
    <row r="183" s="13" customFormat="1">
      <c r="A183" s="13"/>
      <c r="B183" s="239"/>
      <c r="C183" s="240"/>
      <c r="D183" s="232" t="s">
        <v>148</v>
      </c>
      <c r="E183" s="241" t="s">
        <v>1</v>
      </c>
      <c r="F183" s="242" t="s">
        <v>866</v>
      </c>
      <c r="G183" s="240"/>
      <c r="H183" s="243">
        <v>25.739999999999998</v>
      </c>
      <c r="I183" s="244"/>
      <c r="J183" s="240"/>
      <c r="K183" s="240"/>
      <c r="L183" s="245"/>
      <c r="M183" s="246"/>
      <c r="N183" s="247"/>
      <c r="O183" s="247"/>
      <c r="P183" s="247"/>
      <c r="Q183" s="247"/>
      <c r="R183" s="247"/>
      <c r="S183" s="247"/>
      <c r="T183" s="24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9" t="s">
        <v>148</v>
      </c>
      <c r="AU183" s="249" t="s">
        <v>83</v>
      </c>
      <c r="AV183" s="13" t="s">
        <v>83</v>
      </c>
      <c r="AW183" s="13" t="s">
        <v>30</v>
      </c>
      <c r="AX183" s="13" t="s">
        <v>73</v>
      </c>
      <c r="AY183" s="249" t="s">
        <v>135</v>
      </c>
    </row>
    <row r="184" s="14" customFormat="1">
      <c r="A184" s="14"/>
      <c r="B184" s="250"/>
      <c r="C184" s="251"/>
      <c r="D184" s="232" t="s">
        <v>148</v>
      </c>
      <c r="E184" s="252" t="s">
        <v>1</v>
      </c>
      <c r="F184" s="253" t="s">
        <v>811</v>
      </c>
      <c r="G184" s="251"/>
      <c r="H184" s="252" t="s">
        <v>1</v>
      </c>
      <c r="I184" s="254"/>
      <c r="J184" s="251"/>
      <c r="K184" s="251"/>
      <c r="L184" s="255"/>
      <c r="M184" s="256"/>
      <c r="N184" s="257"/>
      <c r="O184" s="257"/>
      <c r="P184" s="257"/>
      <c r="Q184" s="257"/>
      <c r="R184" s="257"/>
      <c r="S184" s="257"/>
      <c r="T184" s="25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9" t="s">
        <v>148</v>
      </c>
      <c r="AU184" s="259" t="s">
        <v>83</v>
      </c>
      <c r="AV184" s="14" t="s">
        <v>81</v>
      </c>
      <c r="AW184" s="14" t="s">
        <v>30</v>
      </c>
      <c r="AX184" s="14" t="s">
        <v>73</v>
      </c>
      <c r="AY184" s="259" t="s">
        <v>135</v>
      </c>
    </row>
    <row r="185" s="13" customFormat="1">
      <c r="A185" s="13"/>
      <c r="B185" s="239"/>
      <c r="C185" s="240"/>
      <c r="D185" s="232" t="s">
        <v>148</v>
      </c>
      <c r="E185" s="241" t="s">
        <v>1</v>
      </c>
      <c r="F185" s="242" t="s">
        <v>867</v>
      </c>
      <c r="G185" s="240"/>
      <c r="H185" s="243">
        <v>10.449999999999999</v>
      </c>
      <c r="I185" s="244"/>
      <c r="J185" s="240"/>
      <c r="K185" s="240"/>
      <c r="L185" s="245"/>
      <c r="M185" s="246"/>
      <c r="N185" s="247"/>
      <c r="O185" s="247"/>
      <c r="P185" s="247"/>
      <c r="Q185" s="247"/>
      <c r="R185" s="247"/>
      <c r="S185" s="247"/>
      <c r="T185" s="24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9" t="s">
        <v>148</v>
      </c>
      <c r="AU185" s="249" t="s">
        <v>83</v>
      </c>
      <c r="AV185" s="13" t="s">
        <v>83</v>
      </c>
      <c r="AW185" s="13" t="s">
        <v>30</v>
      </c>
      <c r="AX185" s="13" t="s">
        <v>73</v>
      </c>
      <c r="AY185" s="249" t="s">
        <v>135</v>
      </c>
    </row>
    <row r="186" s="15" customFormat="1">
      <c r="A186" s="15"/>
      <c r="B186" s="260"/>
      <c r="C186" s="261"/>
      <c r="D186" s="232" t="s">
        <v>148</v>
      </c>
      <c r="E186" s="262" t="s">
        <v>788</v>
      </c>
      <c r="F186" s="263" t="s">
        <v>183</v>
      </c>
      <c r="G186" s="261"/>
      <c r="H186" s="264">
        <v>36.189999999999998</v>
      </c>
      <c r="I186" s="265"/>
      <c r="J186" s="261"/>
      <c r="K186" s="261"/>
      <c r="L186" s="266"/>
      <c r="M186" s="267"/>
      <c r="N186" s="268"/>
      <c r="O186" s="268"/>
      <c r="P186" s="268"/>
      <c r="Q186" s="268"/>
      <c r="R186" s="268"/>
      <c r="S186" s="268"/>
      <c r="T186" s="269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0" t="s">
        <v>148</v>
      </c>
      <c r="AU186" s="270" t="s">
        <v>83</v>
      </c>
      <c r="AV186" s="15" t="s">
        <v>142</v>
      </c>
      <c r="AW186" s="15" t="s">
        <v>30</v>
      </c>
      <c r="AX186" s="15" t="s">
        <v>81</v>
      </c>
      <c r="AY186" s="270" t="s">
        <v>135</v>
      </c>
    </row>
    <row r="187" s="2" customFormat="1" ht="44.25" customHeight="1">
      <c r="A187" s="38"/>
      <c r="B187" s="39"/>
      <c r="C187" s="219" t="s">
        <v>8</v>
      </c>
      <c r="D187" s="219" t="s">
        <v>137</v>
      </c>
      <c r="E187" s="220" t="s">
        <v>868</v>
      </c>
      <c r="F187" s="221" t="s">
        <v>869</v>
      </c>
      <c r="G187" s="222" t="s">
        <v>209</v>
      </c>
      <c r="H187" s="223">
        <v>29.399999999999999</v>
      </c>
      <c r="I187" s="224"/>
      <c r="J187" s="225">
        <f>ROUND(I187*H187,2)</f>
        <v>0</v>
      </c>
      <c r="K187" s="221" t="s">
        <v>141</v>
      </c>
      <c r="L187" s="44"/>
      <c r="M187" s="226" t="s">
        <v>1</v>
      </c>
      <c r="N187" s="227" t="s">
        <v>38</v>
      </c>
      <c r="O187" s="91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0" t="s">
        <v>142</v>
      </c>
      <c r="AT187" s="230" t="s">
        <v>137</v>
      </c>
      <c r="AU187" s="230" t="s">
        <v>83</v>
      </c>
      <c r="AY187" s="17" t="s">
        <v>135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7" t="s">
        <v>81</v>
      </c>
      <c r="BK187" s="231">
        <f>ROUND(I187*H187,2)</f>
        <v>0</v>
      </c>
      <c r="BL187" s="17" t="s">
        <v>142</v>
      </c>
      <c r="BM187" s="230" t="s">
        <v>870</v>
      </c>
    </row>
    <row r="188" s="2" customFormat="1">
      <c r="A188" s="38"/>
      <c r="B188" s="39"/>
      <c r="C188" s="40"/>
      <c r="D188" s="232" t="s">
        <v>144</v>
      </c>
      <c r="E188" s="40"/>
      <c r="F188" s="233" t="s">
        <v>871</v>
      </c>
      <c r="G188" s="40"/>
      <c r="H188" s="40"/>
      <c r="I188" s="234"/>
      <c r="J188" s="40"/>
      <c r="K188" s="40"/>
      <c r="L188" s="44"/>
      <c r="M188" s="235"/>
      <c r="N188" s="236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144</v>
      </c>
      <c r="AU188" s="17" t="s">
        <v>83</v>
      </c>
    </row>
    <row r="189" s="2" customFormat="1">
      <c r="A189" s="38"/>
      <c r="B189" s="39"/>
      <c r="C189" s="40"/>
      <c r="D189" s="237" t="s">
        <v>146</v>
      </c>
      <c r="E189" s="40"/>
      <c r="F189" s="238" t="s">
        <v>872</v>
      </c>
      <c r="G189" s="40"/>
      <c r="H189" s="40"/>
      <c r="I189" s="234"/>
      <c r="J189" s="40"/>
      <c r="K189" s="40"/>
      <c r="L189" s="44"/>
      <c r="M189" s="235"/>
      <c r="N189" s="236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146</v>
      </c>
      <c r="AU189" s="17" t="s">
        <v>83</v>
      </c>
    </row>
    <row r="190" s="13" customFormat="1">
      <c r="A190" s="13"/>
      <c r="B190" s="239"/>
      <c r="C190" s="240"/>
      <c r="D190" s="232" t="s">
        <v>148</v>
      </c>
      <c r="E190" s="241" t="s">
        <v>1</v>
      </c>
      <c r="F190" s="242" t="s">
        <v>873</v>
      </c>
      <c r="G190" s="240"/>
      <c r="H190" s="243">
        <v>42</v>
      </c>
      <c r="I190" s="244"/>
      <c r="J190" s="240"/>
      <c r="K190" s="240"/>
      <c r="L190" s="245"/>
      <c r="M190" s="246"/>
      <c r="N190" s="247"/>
      <c r="O190" s="247"/>
      <c r="P190" s="247"/>
      <c r="Q190" s="247"/>
      <c r="R190" s="247"/>
      <c r="S190" s="247"/>
      <c r="T190" s="24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9" t="s">
        <v>148</v>
      </c>
      <c r="AU190" s="249" t="s">
        <v>83</v>
      </c>
      <c r="AV190" s="13" t="s">
        <v>83</v>
      </c>
      <c r="AW190" s="13" t="s">
        <v>30</v>
      </c>
      <c r="AX190" s="13" t="s">
        <v>73</v>
      </c>
      <c r="AY190" s="249" t="s">
        <v>135</v>
      </c>
    </row>
    <row r="191" s="13" customFormat="1">
      <c r="A191" s="13"/>
      <c r="B191" s="239"/>
      <c r="C191" s="240"/>
      <c r="D191" s="232" t="s">
        <v>148</v>
      </c>
      <c r="E191" s="241" t="s">
        <v>95</v>
      </c>
      <c r="F191" s="242" t="s">
        <v>874</v>
      </c>
      <c r="G191" s="240"/>
      <c r="H191" s="243">
        <v>29.399999999999999</v>
      </c>
      <c r="I191" s="244"/>
      <c r="J191" s="240"/>
      <c r="K191" s="240"/>
      <c r="L191" s="245"/>
      <c r="M191" s="246"/>
      <c r="N191" s="247"/>
      <c r="O191" s="247"/>
      <c r="P191" s="247"/>
      <c r="Q191" s="247"/>
      <c r="R191" s="247"/>
      <c r="S191" s="247"/>
      <c r="T191" s="24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9" t="s">
        <v>148</v>
      </c>
      <c r="AU191" s="249" t="s">
        <v>83</v>
      </c>
      <c r="AV191" s="13" t="s">
        <v>83</v>
      </c>
      <c r="AW191" s="13" t="s">
        <v>30</v>
      </c>
      <c r="AX191" s="13" t="s">
        <v>81</v>
      </c>
      <c r="AY191" s="249" t="s">
        <v>135</v>
      </c>
    </row>
    <row r="192" s="2" customFormat="1" ht="44.25" customHeight="1">
      <c r="A192" s="38"/>
      <c r="B192" s="39"/>
      <c r="C192" s="219" t="s">
        <v>235</v>
      </c>
      <c r="D192" s="219" t="s">
        <v>137</v>
      </c>
      <c r="E192" s="220" t="s">
        <v>875</v>
      </c>
      <c r="F192" s="221" t="s">
        <v>876</v>
      </c>
      <c r="G192" s="222" t="s">
        <v>209</v>
      </c>
      <c r="H192" s="223">
        <v>12.6</v>
      </c>
      <c r="I192" s="224"/>
      <c r="J192" s="225">
        <f>ROUND(I192*H192,2)</f>
        <v>0</v>
      </c>
      <c r="K192" s="221" t="s">
        <v>141</v>
      </c>
      <c r="L192" s="44"/>
      <c r="M192" s="226" t="s">
        <v>1</v>
      </c>
      <c r="N192" s="227" t="s">
        <v>38</v>
      </c>
      <c r="O192" s="91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0" t="s">
        <v>142</v>
      </c>
      <c r="AT192" s="230" t="s">
        <v>137</v>
      </c>
      <c r="AU192" s="230" t="s">
        <v>83</v>
      </c>
      <c r="AY192" s="17" t="s">
        <v>135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7" t="s">
        <v>81</v>
      </c>
      <c r="BK192" s="231">
        <f>ROUND(I192*H192,2)</f>
        <v>0</v>
      </c>
      <c r="BL192" s="17" t="s">
        <v>142</v>
      </c>
      <c r="BM192" s="230" t="s">
        <v>877</v>
      </c>
    </row>
    <row r="193" s="2" customFormat="1">
      <c r="A193" s="38"/>
      <c r="B193" s="39"/>
      <c r="C193" s="40"/>
      <c r="D193" s="232" t="s">
        <v>144</v>
      </c>
      <c r="E193" s="40"/>
      <c r="F193" s="233" t="s">
        <v>878</v>
      </c>
      <c r="G193" s="40"/>
      <c r="H193" s="40"/>
      <c r="I193" s="234"/>
      <c r="J193" s="40"/>
      <c r="K193" s="40"/>
      <c r="L193" s="44"/>
      <c r="M193" s="235"/>
      <c r="N193" s="236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144</v>
      </c>
      <c r="AU193" s="17" t="s">
        <v>83</v>
      </c>
    </row>
    <row r="194" s="2" customFormat="1">
      <c r="A194" s="38"/>
      <c r="B194" s="39"/>
      <c r="C194" s="40"/>
      <c r="D194" s="237" t="s">
        <v>146</v>
      </c>
      <c r="E194" s="40"/>
      <c r="F194" s="238" t="s">
        <v>879</v>
      </c>
      <c r="G194" s="40"/>
      <c r="H194" s="40"/>
      <c r="I194" s="234"/>
      <c r="J194" s="40"/>
      <c r="K194" s="40"/>
      <c r="L194" s="44"/>
      <c r="M194" s="235"/>
      <c r="N194" s="236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146</v>
      </c>
      <c r="AU194" s="17" t="s">
        <v>83</v>
      </c>
    </row>
    <row r="195" s="13" customFormat="1">
      <c r="A195" s="13"/>
      <c r="B195" s="239"/>
      <c r="C195" s="240"/>
      <c r="D195" s="232" t="s">
        <v>148</v>
      </c>
      <c r="E195" s="241" t="s">
        <v>97</v>
      </c>
      <c r="F195" s="242" t="s">
        <v>880</v>
      </c>
      <c r="G195" s="240"/>
      <c r="H195" s="243">
        <v>12.6</v>
      </c>
      <c r="I195" s="244"/>
      <c r="J195" s="240"/>
      <c r="K195" s="240"/>
      <c r="L195" s="245"/>
      <c r="M195" s="246"/>
      <c r="N195" s="247"/>
      <c r="O195" s="247"/>
      <c r="P195" s="247"/>
      <c r="Q195" s="247"/>
      <c r="R195" s="247"/>
      <c r="S195" s="247"/>
      <c r="T195" s="24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9" t="s">
        <v>148</v>
      </c>
      <c r="AU195" s="249" t="s">
        <v>83</v>
      </c>
      <c r="AV195" s="13" t="s">
        <v>83</v>
      </c>
      <c r="AW195" s="13" t="s">
        <v>30</v>
      </c>
      <c r="AX195" s="13" t="s">
        <v>81</v>
      </c>
      <c r="AY195" s="249" t="s">
        <v>135</v>
      </c>
    </row>
    <row r="196" s="2" customFormat="1" ht="49.05" customHeight="1">
      <c r="A196" s="38"/>
      <c r="B196" s="39"/>
      <c r="C196" s="219" t="s">
        <v>242</v>
      </c>
      <c r="D196" s="219" t="s">
        <v>137</v>
      </c>
      <c r="E196" s="220" t="s">
        <v>881</v>
      </c>
      <c r="F196" s="221" t="s">
        <v>882</v>
      </c>
      <c r="G196" s="222" t="s">
        <v>209</v>
      </c>
      <c r="H196" s="223">
        <v>86.799999999999997</v>
      </c>
      <c r="I196" s="224"/>
      <c r="J196" s="225">
        <f>ROUND(I196*H196,2)</f>
        <v>0</v>
      </c>
      <c r="K196" s="221" t="s">
        <v>141</v>
      </c>
      <c r="L196" s="44"/>
      <c r="M196" s="226" t="s">
        <v>1</v>
      </c>
      <c r="N196" s="227" t="s">
        <v>38</v>
      </c>
      <c r="O196" s="91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0" t="s">
        <v>142</v>
      </c>
      <c r="AT196" s="230" t="s">
        <v>137</v>
      </c>
      <c r="AU196" s="230" t="s">
        <v>83</v>
      </c>
      <c r="AY196" s="17" t="s">
        <v>135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7" t="s">
        <v>81</v>
      </c>
      <c r="BK196" s="231">
        <f>ROUND(I196*H196,2)</f>
        <v>0</v>
      </c>
      <c r="BL196" s="17" t="s">
        <v>142</v>
      </c>
      <c r="BM196" s="230" t="s">
        <v>883</v>
      </c>
    </row>
    <row r="197" s="2" customFormat="1">
      <c r="A197" s="38"/>
      <c r="B197" s="39"/>
      <c r="C197" s="40"/>
      <c r="D197" s="232" t="s">
        <v>144</v>
      </c>
      <c r="E197" s="40"/>
      <c r="F197" s="233" t="s">
        <v>884</v>
      </c>
      <c r="G197" s="40"/>
      <c r="H197" s="40"/>
      <c r="I197" s="234"/>
      <c r="J197" s="40"/>
      <c r="K197" s="40"/>
      <c r="L197" s="44"/>
      <c r="M197" s="235"/>
      <c r="N197" s="236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144</v>
      </c>
      <c r="AU197" s="17" t="s">
        <v>83</v>
      </c>
    </row>
    <row r="198" s="2" customFormat="1">
      <c r="A198" s="38"/>
      <c r="B198" s="39"/>
      <c r="C198" s="40"/>
      <c r="D198" s="237" t="s">
        <v>146</v>
      </c>
      <c r="E198" s="40"/>
      <c r="F198" s="238" t="s">
        <v>885</v>
      </c>
      <c r="G198" s="40"/>
      <c r="H198" s="40"/>
      <c r="I198" s="234"/>
      <c r="J198" s="40"/>
      <c r="K198" s="40"/>
      <c r="L198" s="44"/>
      <c r="M198" s="235"/>
      <c r="N198" s="236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146</v>
      </c>
      <c r="AU198" s="17" t="s">
        <v>83</v>
      </c>
    </row>
    <row r="199" s="13" customFormat="1">
      <c r="A199" s="13"/>
      <c r="B199" s="239"/>
      <c r="C199" s="240"/>
      <c r="D199" s="232" t="s">
        <v>148</v>
      </c>
      <c r="E199" s="241" t="s">
        <v>1</v>
      </c>
      <c r="F199" s="242" t="s">
        <v>886</v>
      </c>
      <c r="G199" s="240"/>
      <c r="H199" s="243">
        <v>124</v>
      </c>
      <c r="I199" s="244"/>
      <c r="J199" s="240"/>
      <c r="K199" s="240"/>
      <c r="L199" s="245"/>
      <c r="M199" s="246"/>
      <c r="N199" s="247"/>
      <c r="O199" s="247"/>
      <c r="P199" s="247"/>
      <c r="Q199" s="247"/>
      <c r="R199" s="247"/>
      <c r="S199" s="247"/>
      <c r="T199" s="24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9" t="s">
        <v>148</v>
      </c>
      <c r="AU199" s="249" t="s">
        <v>83</v>
      </c>
      <c r="AV199" s="13" t="s">
        <v>83</v>
      </c>
      <c r="AW199" s="13" t="s">
        <v>30</v>
      </c>
      <c r="AX199" s="13" t="s">
        <v>73</v>
      </c>
      <c r="AY199" s="249" t="s">
        <v>135</v>
      </c>
    </row>
    <row r="200" s="13" customFormat="1">
      <c r="A200" s="13"/>
      <c r="B200" s="239"/>
      <c r="C200" s="240"/>
      <c r="D200" s="232" t="s">
        <v>148</v>
      </c>
      <c r="E200" s="241" t="s">
        <v>101</v>
      </c>
      <c r="F200" s="242" t="s">
        <v>887</v>
      </c>
      <c r="G200" s="240"/>
      <c r="H200" s="243">
        <v>86.799999999999997</v>
      </c>
      <c r="I200" s="244"/>
      <c r="J200" s="240"/>
      <c r="K200" s="240"/>
      <c r="L200" s="245"/>
      <c r="M200" s="246"/>
      <c r="N200" s="247"/>
      <c r="O200" s="247"/>
      <c r="P200" s="247"/>
      <c r="Q200" s="247"/>
      <c r="R200" s="247"/>
      <c r="S200" s="247"/>
      <c r="T200" s="24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9" t="s">
        <v>148</v>
      </c>
      <c r="AU200" s="249" t="s">
        <v>83</v>
      </c>
      <c r="AV200" s="13" t="s">
        <v>83</v>
      </c>
      <c r="AW200" s="13" t="s">
        <v>30</v>
      </c>
      <c r="AX200" s="13" t="s">
        <v>81</v>
      </c>
      <c r="AY200" s="249" t="s">
        <v>135</v>
      </c>
    </row>
    <row r="201" s="2" customFormat="1" ht="49.05" customHeight="1">
      <c r="A201" s="38"/>
      <c r="B201" s="39"/>
      <c r="C201" s="219" t="s">
        <v>248</v>
      </c>
      <c r="D201" s="219" t="s">
        <v>137</v>
      </c>
      <c r="E201" s="220" t="s">
        <v>888</v>
      </c>
      <c r="F201" s="221" t="s">
        <v>889</v>
      </c>
      <c r="G201" s="222" t="s">
        <v>209</v>
      </c>
      <c r="H201" s="223">
        <v>37.200000000000003</v>
      </c>
      <c r="I201" s="224"/>
      <c r="J201" s="225">
        <f>ROUND(I201*H201,2)</f>
        <v>0</v>
      </c>
      <c r="K201" s="221" t="s">
        <v>141</v>
      </c>
      <c r="L201" s="44"/>
      <c r="M201" s="226" t="s">
        <v>1</v>
      </c>
      <c r="N201" s="227" t="s">
        <v>38</v>
      </c>
      <c r="O201" s="91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0" t="s">
        <v>142</v>
      </c>
      <c r="AT201" s="230" t="s">
        <v>137</v>
      </c>
      <c r="AU201" s="230" t="s">
        <v>83</v>
      </c>
      <c r="AY201" s="17" t="s">
        <v>135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7" t="s">
        <v>81</v>
      </c>
      <c r="BK201" s="231">
        <f>ROUND(I201*H201,2)</f>
        <v>0</v>
      </c>
      <c r="BL201" s="17" t="s">
        <v>142</v>
      </c>
      <c r="BM201" s="230" t="s">
        <v>890</v>
      </c>
    </row>
    <row r="202" s="2" customFormat="1">
      <c r="A202" s="38"/>
      <c r="B202" s="39"/>
      <c r="C202" s="40"/>
      <c r="D202" s="232" t="s">
        <v>144</v>
      </c>
      <c r="E202" s="40"/>
      <c r="F202" s="233" t="s">
        <v>891</v>
      </c>
      <c r="G202" s="40"/>
      <c r="H202" s="40"/>
      <c r="I202" s="234"/>
      <c r="J202" s="40"/>
      <c r="K202" s="40"/>
      <c r="L202" s="44"/>
      <c r="M202" s="235"/>
      <c r="N202" s="236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144</v>
      </c>
      <c r="AU202" s="17" t="s">
        <v>83</v>
      </c>
    </row>
    <row r="203" s="2" customFormat="1">
      <c r="A203" s="38"/>
      <c r="B203" s="39"/>
      <c r="C203" s="40"/>
      <c r="D203" s="237" t="s">
        <v>146</v>
      </c>
      <c r="E203" s="40"/>
      <c r="F203" s="238" t="s">
        <v>892</v>
      </c>
      <c r="G203" s="40"/>
      <c r="H203" s="40"/>
      <c r="I203" s="234"/>
      <c r="J203" s="40"/>
      <c r="K203" s="40"/>
      <c r="L203" s="44"/>
      <c r="M203" s="235"/>
      <c r="N203" s="236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146</v>
      </c>
      <c r="AU203" s="17" t="s">
        <v>83</v>
      </c>
    </row>
    <row r="204" s="13" customFormat="1">
      <c r="A204" s="13"/>
      <c r="B204" s="239"/>
      <c r="C204" s="240"/>
      <c r="D204" s="232" t="s">
        <v>148</v>
      </c>
      <c r="E204" s="241" t="s">
        <v>793</v>
      </c>
      <c r="F204" s="242" t="s">
        <v>893</v>
      </c>
      <c r="G204" s="240"/>
      <c r="H204" s="243">
        <v>37.200000000000003</v>
      </c>
      <c r="I204" s="244"/>
      <c r="J204" s="240"/>
      <c r="K204" s="240"/>
      <c r="L204" s="245"/>
      <c r="M204" s="246"/>
      <c r="N204" s="247"/>
      <c r="O204" s="247"/>
      <c r="P204" s="247"/>
      <c r="Q204" s="247"/>
      <c r="R204" s="247"/>
      <c r="S204" s="247"/>
      <c r="T204" s="24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9" t="s">
        <v>148</v>
      </c>
      <c r="AU204" s="249" t="s">
        <v>83</v>
      </c>
      <c r="AV204" s="13" t="s">
        <v>83</v>
      </c>
      <c r="AW204" s="13" t="s">
        <v>30</v>
      </c>
      <c r="AX204" s="13" t="s">
        <v>81</v>
      </c>
      <c r="AY204" s="249" t="s">
        <v>135</v>
      </c>
    </row>
    <row r="205" s="2" customFormat="1" ht="24.15" customHeight="1">
      <c r="A205" s="38"/>
      <c r="B205" s="39"/>
      <c r="C205" s="219" t="s">
        <v>255</v>
      </c>
      <c r="D205" s="219" t="s">
        <v>137</v>
      </c>
      <c r="E205" s="220" t="s">
        <v>229</v>
      </c>
      <c r="F205" s="221" t="s">
        <v>230</v>
      </c>
      <c r="G205" s="222" t="s">
        <v>209</v>
      </c>
      <c r="H205" s="223">
        <v>37.200000000000003</v>
      </c>
      <c r="I205" s="224"/>
      <c r="J205" s="225">
        <f>ROUND(I205*H205,2)</f>
        <v>0</v>
      </c>
      <c r="K205" s="221" t="s">
        <v>141</v>
      </c>
      <c r="L205" s="44"/>
      <c r="M205" s="226" t="s">
        <v>1</v>
      </c>
      <c r="N205" s="227" t="s">
        <v>38</v>
      </c>
      <c r="O205" s="91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0" t="s">
        <v>142</v>
      </c>
      <c r="AT205" s="230" t="s">
        <v>137</v>
      </c>
      <c r="AU205" s="230" t="s">
        <v>83</v>
      </c>
      <c r="AY205" s="17" t="s">
        <v>135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7" t="s">
        <v>81</v>
      </c>
      <c r="BK205" s="231">
        <f>ROUND(I205*H205,2)</f>
        <v>0</v>
      </c>
      <c r="BL205" s="17" t="s">
        <v>142</v>
      </c>
      <c r="BM205" s="230" t="s">
        <v>894</v>
      </c>
    </row>
    <row r="206" s="2" customFormat="1">
      <c r="A206" s="38"/>
      <c r="B206" s="39"/>
      <c r="C206" s="40"/>
      <c r="D206" s="232" t="s">
        <v>144</v>
      </c>
      <c r="E206" s="40"/>
      <c r="F206" s="233" t="s">
        <v>232</v>
      </c>
      <c r="G206" s="40"/>
      <c r="H206" s="40"/>
      <c r="I206" s="234"/>
      <c r="J206" s="40"/>
      <c r="K206" s="40"/>
      <c r="L206" s="44"/>
      <c r="M206" s="235"/>
      <c r="N206" s="236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144</v>
      </c>
      <c r="AU206" s="17" t="s">
        <v>83</v>
      </c>
    </row>
    <row r="207" s="2" customFormat="1">
      <c r="A207" s="38"/>
      <c r="B207" s="39"/>
      <c r="C207" s="40"/>
      <c r="D207" s="237" t="s">
        <v>146</v>
      </c>
      <c r="E207" s="40"/>
      <c r="F207" s="238" t="s">
        <v>233</v>
      </c>
      <c r="G207" s="40"/>
      <c r="H207" s="40"/>
      <c r="I207" s="234"/>
      <c r="J207" s="40"/>
      <c r="K207" s="40"/>
      <c r="L207" s="44"/>
      <c r="M207" s="235"/>
      <c r="N207" s="236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146</v>
      </c>
      <c r="AU207" s="17" t="s">
        <v>83</v>
      </c>
    </row>
    <row r="208" s="13" customFormat="1">
      <c r="A208" s="13"/>
      <c r="B208" s="239"/>
      <c r="C208" s="240"/>
      <c r="D208" s="232" t="s">
        <v>148</v>
      </c>
      <c r="E208" s="241" t="s">
        <v>1</v>
      </c>
      <c r="F208" s="242" t="s">
        <v>895</v>
      </c>
      <c r="G208" s="240"/>
      <c r="H208" s="243">
        <v>37.200000000000003</v>
      </c>
      <c r="I208" s="244"/>
      <c r="J208" s="240"/>
      <c r="K208" s="240"/>
      <c r="L208" s="245"/>
      <c r="M208" s="246"/>
      <c r="N208" s="247"/>
      <c r="O208" s="247"/>
      <c r="P208" s="247"/>
      <c r="Q208" s="247"/>
      <c r="R208" s="247"/>
      <c r="S208" s="247"/>
      <c r="T208" s="24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9" t="s">
        <v>148</v>
      </c>
      <c r="AU208" s="249" t="s">
        <v>83</v>
      </c>
      <c r="AV208" s="13" t="s">
        <v>83</v>
      </c>
      <c r="AW208" s="13" t="s">
        <v>30</v>
      </c>
      <c r="AX208" s="13" t="s">
        <v>81</v>
      </c>
      <c r="AY208" s="249" t="s">
        <v>135</v>
      </c>
    </row>
    <row r="209" s="2" customFormat="1" ht="44.25" customHeight="1">
      <c r="A209" s="38"/>
      <c r="B209" s="39"/>
      <c r="C209" s="219" t="s">
        <v>261</v>
      </c>
      <c r="D209" s="219" t="s">
        <v>137</v>
      </c>
      <c r="E209" s="220" t="s">
        <v>896</v>
      </c>
      <c r="F209" s="221" t="s">
        <v>897</v>
      </c>
      <c r="G209" s="222" t="s">
        <v>178</v>
      </c>
      <c r="H209" s="223">
        <v>11.5</v>
      </c>
      <c r="I209" s="224"/>
      <c r="J209" s="225">
        <f>ROUND(I209*H209,2)</f>
        <v>0</v>
      </c>
      <c r="K209" s="221" t="s">
        <v>141</v>
      </c>
      <c r="L209" s="44"/>
      <c r="M209" s="226" t="s">
        <v>1</v>
      </c>
      <c r="N209" s="227" t="s">
        <v>38</v>
      </c>
      <c r="O209" s="91"/>
      <c r="P209" s="228">
        <f>O209*H209</f>
        <v>0</v>
      </c>
      <c r="Q209" s="228">
        <v>0.0018</v>
      </c>
      <c r="R209" s="228">
        <f>Q209*H209</f>
        <v>0.0207</v>
      </c>
      <c r="S209" s="228">
        <v>0</v>
      </c>
      <c r="T209" s="229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0" t="s">
        <v>142</v>
      </c>
      <c r="AT209" s="230" t="s">
        <v>137</v>
      </c>
      <c r="AU209" s="230" t="s">
        <v>83</v>
      </c>
      <c r="AY209" s="17" t="s">
        <v>135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7" t="s">
        <v>81</v>
      </c>
      <c r="BK209" s="231">
        <f>ROUND(I209*H209,2)</f>
        <v>0</v>
      </c>
      <c r="BL209" s="17" t="s">
        <v>142</v>
      </c>
      <c r="BM209" s="230" t="s">
        <v>898</v>
      </c>
    </row>
    <row r="210" s="2" customFormat="1">
      <c r="A210" s="38"/>
      <c r="B210" s="39"/>
      <c r="C210" s="40"/>
      <c r="D210" s="232" t="s">
        <v>144</v>
      </c>
      <c r="E210" s="40"/>
      <c r="F210" s="233" t="s">
        <v>899</v>
      </c>
      <c r="G210" s="40"/>
      <c r="H210" s="40"/>
      <c r="I210" s="234"/>
      <c r="J210" s="40"/>
      <c r="K210" s="40"/>
      <c r="L210" s="44"/>
      <c r="M210" s="235"/>
      <c r="N210" s="236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144</v>
      </c>
      <c r="AU210" s="17" t="s">
        <v>83</v>
      </c>
    </row>
    <row r="211" s="2" customFormat="1">
      <c r="A211" s="38"/>
      <c r="B211" s="39"/>
      <c r="C211" s="40"/>
      <c r="D211" s="237" t="s">
        <v>146</v>
      </c>
      <c r="E211" s="40"/>
      <c r="F211" s="238" t="s">
        <v>900</v>
      </c>
      <c r="G211" s="40"/>
      <c r="H211" s="40"/>
      <c r="I211" s="234"/>
      <c r="J211" s="40"/>
      <c r="K211" s="40"/>
      <c r="L211" s="44"/>
      <c r="M211" s="235"/>
      <c r="N211" s="236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146</v>
      </c>
      <c r="AU211" s="17" t="s">
        <v>83</v>
      </c>
    </row>
    <row r="212" s="13" customFormat="1">
      <c r="A212" s="13"/>
      <c r="B212" s="239"/>
      <c r="C212" s="240"/>
      <c r="D212" s="232" t="s">
        <v>148</v>
      </c>
      <c r="E212" s="241" t="s">
        <v>1</v>
      </c>
      <c r="F212" s="242" t="s">
        <v>901</v>
      </c>
      <c r="G212" s="240"/>
      <c r="H212" s="243">
        <v>11.5</v>
      </c>
      <c r="I212" s="244"/>
      <c r="J212" s="240"/>
      <c r="K212" s="240"/>
      <c r="L212" s="245"/>
      <c r="M212" s="246"/>
      <c r="N212" s="247"/>
      <c r="O212" s="247"/>
      <c r="P212" s="247"/>
      <c r="Q212" s="247"/>
      <c r="R212" s="247"/>
      <c r="S212" s="247"/>
      <c r="T212" s="24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9" t="s">
        <v>148</v>
      </c>
      <c r="AU212" s="249" t="s">
        <v>83</v>
      </c>
      <c r="AV212" s="13" t="s">
        <v>83</v>
      </c>
      <c r="AW212" s="13" t="s">
        <v>30</v>
      </c>
      <c r="AX212" s="13" t="s">
        <v>81</v>
      </c>
      <c r="AY212" s="249" t="s">
        <v>135</v>
      </c>
    </row>
    <row r="213" s="2" customFormat="1" ht="16.5" customHeight="1">
      <c r="A213" s="38"/>
      <c r="B213" s="39"/>
      <c r="C213" s="271" t="s">
        <v>268</v>
      </c>
      <c r="D213" s="271" t="s">
        <v>360</v>
      </c>
      <c r="E213" s="272" t="s">
        <v>902</v>
      </c>
      <c r="F213" s="273" t="s">
        <v>903</v>
      </c>
      <c r="G213" s="274" t="s">
        <v>178</v>
      </c>
      <c r="H213" s="275">
        <v>18.399999999999999</v>
      </c>
      <c r="I213" s="276"/>
      <c r="J213" s="277">
        <f>ROUND(I213*H213,2)</f>
        <v>0</v>
      </c>
      <c r="K213" s="273" t="s">
        <v>1</v>
      </c>
      <c r="L213" s="278"/>
      <c r="M213" s="279" t="s">
        <v>1</v>
      </c>
      <c r="N213" s="280" t="s">
        <v>38</v>
      </c>
      <c r="O213" s="91"/>
      <c r="P213" s="228">
        <f>O213*H213</f>
        <v>0</v>
      </c>
      <c r="Q213" s="228">
        <v>0.00106</v>
      </c>
      <c r="R213" s="228">
        <f>Q213*H213</f>
        <v>0.019503999999999997</v>
      </c>
      <c r="S213" s="228">
        <v>0</v>
      </c>
      <c r="T213" s="229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0" t="s">
        <v>199</v>
      </c>
      <c r="AT213" s="230" t="s">
        <v>360</v>
      </c>
      <c r="AU213" s="230" t="s">
        <v>83</v>
      </c>
      <c r="AY213" s="17" t="s">
        <v>135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7" t="s">
        <v>81</v>
      </c>
      <c r="BK213" s="231">
        <f>ROUND(I213*H213,2)</f>
        <v>0</v>
      </c>
      <c r="BL213" s="17" t="s">
        <v>142</v>
      </c>
      <c r="BM213" s="230" t="s">
        <v>904</v>
      </c>
    </row>
    <row r="214" s="2" customFormat="1">
      <c r="A214" s="38"/>
      <c r="B214" s="39"/>
      <c r="C214" s="40"/>
      <c r="D214" s="232" t="s">
        <v>144</v>
      </c>
      <c r="E214" s="40"/>
      <c r="F214" s="233" t="s">
        <v>905</v>
      </c>
      <c r="G214" s="40"/>
      <c r="H214" s="40"/>
      <c r="I214" s="234"/>
      <c r="J214" s="40"/>
      <c r="K214" s="40"/>
      <c r="L214" s="44"/>
      <c r="M214" s="235"/>
      <c r="N214" s="236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144</v>
      </c>
      <c r="AU214" s="17" t="s">
        <v>83</v>
      </c>
    </row>
    <row r="215" s="13" customFormat="1">
      <c r="A215" s="13"/>
      <c r="B215" s="239"/>
      <c r="C215" s="240"/>
      <c r="D215" s="232" t="s">
        <v>148</v>
      </c>
      <c r="E215" s="241" t="s">
        <v>1</v>
      </c>
      <c r="F215" s="242" t="s">
        <v>906</v>
      </c>
      <c r="G215" s="240"/>
      <c r="H215" s="243">
        <v>6.9000000000000004</v>
      </c>
      <c r="I215" s="244"/>
      <c r="J215" s="240"/>
      <c r="K215" s="240"/>
      <c r="L215" s="245"/>
      <c r="M215" s="246"/>
      <c r="N215" s="247"/>
      <c r="O215" s="247"/>
      <c r="P215" s="247"/>
      <c r="Q215" s="247"/>
      <c r="R215" s="247"/>
      <c r="S215" s="247"/>
      <c r="T215" s="24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9" t="s">
        <v>148</v>
      </c>
      <c r="AU215" s="249" t="s">
        <v>83</v>
      </c>
      <c r="AV215" s="13" t="s">
        <v>83</v>
      </c>
      <c r="AW215" s="13" t="s">
        <v>30</v>
      </c>
      <c r="AX215" s="13" t="s">
        <v>73</v>
      </c>
      <c r="AY215" s="249" t="s">
        <v>135</v>
      </c>
    </row>
    <row r="216" s="13" customFormat="1">
      <c r="A216" s="13"/>
      <c r="B216" s="239"/>
      <c r="C216" s="240"/>
      <c r="D216" s="232" t="s">
        <v>148</v>
      </c>
      <c r="E216" s="241" t="s">
        <v>1</v>
      </c>
      <c r="F216" s="242" t="s">
        <v>901</v>
      </c>
      <c r="G216" s="240"/>
      <c r="H216" s="243">
        <v>11.5</v>
      </c>
      <c r="I216" s="244"/>
      <c r="J216" s="240"/>
      <c r="K216" s="240"/>
      <c r="L216" s="245"/>
      <c r="M216" s="246"/>
      <c r="N216" s="247"/>
      <c r="O216" s="247"/>
      <c r="P216" s="247"/>
      <c r="Q216" s="247"/>
      <c r="R216" s="247"/>
      <c r="S216" s="247"/>
      <c r="T216" s="24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9" t="s">
        <v>148</v>
      </c>
      <c r="AU216" s="249" t="s">
        <v>83</v>
      </c>
      <c r="AV216" s="13" t="s">
        <v>83</v>
      </c>
      <c r="AW216" s="13" t="s">
        <v>30</v>
      </c>
      <c r="AX216" s="13" t="s">
        <v>73</v>
      </c>
      <c r="AY216" s="249" t="s">
        <v>135</v>
      </c>
    </row>
    <row r="217" s="15" customFormat="1">
      <c r="A217" s="15"/>
      <c r="B217" s="260"/>
      <c r="C217" s="261"/>
      <c r="D217" s="232" t="s">
        <v>148</v>
      </c>
      <c r="E217" s="262" t="s">
        <v>1</v>
      </c>
      <c r="F217" s="263" t="s">
        <v>183</v>
      </c>
      <c r="G217" s="261"/>
      <c r="H217" s="264">
        <v>18.399999999999999</v>
      </c>
      <c r="I217" s="265"/>
      <c r="J217" s="261"/>
      <c r="K217" s="261"/>
      <c r="L217" s="266"/>
      <c r="M217" s="267"/>
      <c r="N217" s="268"/>
      <c r="O217" s="268"/>
      <c r="P217" s="268"/>
      <c r="Q217" s="268"/>
      <c r="R217" s="268"/>
      <c r="S217" s="268"/>
      <c r="T217" s="269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0" t="s">
        <v>148</v>
      </c>
      <c r="AU217" s="270" t="s">
        <v>83</v>
      </c>
      <c r="AV217" s="15" t="s">
        <v>142</v>
      </c>
      <c r="AW217" s="15" t="s">
        <v>30</v>
      </c>
      <c r="AX217" s="15" t="s">
        <v>81</v>
      </c>
      <c r="AY217" s="270" t="s">
        <v>135</v>
      </c>
    </row>
    <row r="218" s="2" customFormat="1" ht="21.75" customHeight="1">
      <c r="A218" s="38"/>
      <c r="B218" s="39"/>
      <c r="C218" s="219" t="s">
        <v>274</v>
      </c>
      <c r="D218" s="219" t="s">
        <v>137</v>
      </c>
      <c r="E218" s="220" t="s">
        <v>236</v>
      </c>
      <c r="F218" s="221" t="s">
        <v>237</v>
      </c>
      <c r="G218" s="222" t="s">
        <v>140</v>
      </c>
      <c r="H218" s="223">
        <v>506.10000000000002</v>
      </c>
      <c r="I218" s="224"/>
      <c r="J218" s="225">
        <f>ROUND(I218*H218,2)</f>
        <v>0</v>
      </c>
      <c r="K218" s="221" t="s">
        <v>141</v>
      </c>
      <c r="L218" s="44"/>
      <c r="M218" s="226" t="s">
        <v>1</v>
      </c>
      <c r="N218" s="227" t="s">
        <v>38</v>
      </c>
      <c r="O218" s="91"/>
      <c r="P218" s="228">
        <f>O218*H218</f>
        <v>0</v>
      </c>
      <c r="Q218" s="228">
        <v>0.00084000000000000003</v>
      </c>
      <c r="R218" s="228">
        <f>Q218*H218</f>
        <v>0.42512400000000006</v>
      </c>
      <c r="S218" s="228">
        <v>0</v>
      </c>
      <c r="T218" s="229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0" t="s">
        <v>142</v>
      </c>
      <c r="AT218" s="230" t="s">
        <v>137</v>
      </c>
      <c r="AU218" s="230" t="s">
        <v>83</v>
      </c>
      <c r="AY218" s="17" t="s">
        <v>135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7" t="s">
        <v>81</v>
      </c>
      <c r="BK218" s="231">
        <f>ROUND(I218*H218,2)</f>
        <v>0</v>
      </c>
      <c r="BL218" s="17" t="s">
        <v>142</v>
      </c>
      <c r="BM218" s="230" t="s">
        <v>907</v>
      </c>
    </row>
    <row r="219" s="2" customFormat="1">
      <c r="A219" s="38"/>
      <c r="B219" s="39"/>
      <c r="C219" s="40"/>
      <c r="D219" s="232" t="s">
        <v>144</v>
      </c>
      <c r="E219" s="40"/>
      <c r="F219" s="233" t="s">
        <v>239</v>
      </c>
      <c r="G219" s="40"/>
      <c r="H219" s="40"/>
      <c r="I219" s="234"/>
      <c r="J219" s="40"/>
      <c r="K219" s="40"/>
      <c r="L219" s="44"/>
      <c r="M219" s="235"/>
      <c r="N219" s="236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144</v>
      </c>
      <c r="AU219" s="17" t="s">
        <v>83</v>
      </c>
    </row>
    <row r="220" s="2" customFormat="1">
      <c r="A220" s="38"/>
      <c r="B220" s="39"/>
      <c r="C220" s="40"/>
      <c r="D220" s="237" t="s">
        <v>146</v>
      </c>
      <c r="E220" s="40"/>
      <c r="F220" s="238" t="s">
        <v>240</v>
      </c>
      <c r="G220" s="40"/>
      <c r="H220" s="40"/>
      <c r="I220" s="234"/>
      <c r="J220" s="40"/>
      <c r="K220" s="40"/>
      <c r="L220" s="44"/>
      <c r="M220" s="235"/>
      <c r="N220" s="236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146</v>
      </c>
      <c r="AU220" s="17" t="s">
        <v>83</v>
      </c>
    </row>
    <row r="221" s="13" customFormat="1">
      <c r="A221" s="13"/>
      <c r="B221" s="239"/>
      <c r="C221" s="240"/>
      <c r="D221" s="232" t="s">
        <v>148</v>
      </c>
      <c r="E221" s="241" t="s">
        <v>1</v>
      </c>
      <c r="F221" s="242" t="s">
        <v>908</v>
      </c>
      <c r="G221" s="240"/>
      <c r="H221" s="243">
        <v>506.10000000000002</v>
      </c>
      <c r="I221" s="244"/>
      <c r="J221" s="240"/>
      <c r="K221" s="240"/>
      <c r="L221" s="245"/>
      <c r="M221" s="246"/>
      <c r="N221" s="247"/>
      <c r="O221" s="247"/>
      <c r="P221" s="247"/>
      <c r="Q221" s="247"/>
      <c r="R221" s="247"/>
      <c r="S221" s="247"/>
      <c r="T221" s="24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9" t="s">
        <v>148</v>
      </c>
      <c r="AU221" s="249" t="s">
        <v>83</v>
      </c>
      <c r="AV221" s="13" t="s">
        <v>83</v>
      </c>
      <c r="AW221" s="13" t="s">
        <v>30</v>
      </c>
      <c r="AX221" s="13" t="s">
        <v>81</v>
      </c>
      <c r="AY221" s="249" t="s">
        <v>135</v>
      </c>
    </row>
    <row r="222" s="2" customFormat="1" ht="24.15" customHeight="1">
      <c r="A222" s="38"/>
      <c r="B222" s="39"/>
      <c r="C222" s="219" t="s">
        <v>280</v>
      </c>
      <c r="D222" s="219" t="s">
        <v>137</v>
      </c>
      <c r="E222" s="220" t="s">
        <v>243</v>
      </c>
      <c r="F222" s="221" t="s">
        <v>244</v>
      </c>
      <c r="G222" s="222" t="s">
        <v>140</v>
      </c>
      <c r="H222" s="223">
        <v>506.10000000000002</v>
      </c>
      <c r="I222" s="224"/>
      <c r="J222" s="225">
        <f>ROUND(I222*H222,2)</f>
        <v>0</v>
      </c>
      <c r="K222" s="221" t="s">
        <v>141</v>
      </c>
      <c r="L222" s="44"/>
      <c r="M222" s="226" t="s">
        <v>1</v>
      </c>
      <c r="N222" s="227" t="s">
        <v>38</v>
      </c>
      <c r="O222" s="91"/>
      <c r="P222" s="228">
        <f>O222*H222</f>
        <v>0</v>
      </c>
      <c r="Q222" s="228">
        <v>0</v>
      </c>
      <c r="R222" s="228">
        <f>Q222*H222</f>
        <v>0</v>
      </c>
      <c r="S222" s="228">
        <v>0</v>
      </c>
      <c r="T222" s="229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0" t="s">
        <v>142</v>
      </c>
      <c r="AT222" s="230" t="s">
        <v>137</v>
      </c>
      <c r="AU222" s="230" t="s">
        <v>83</v>
      </c>
      <c r="AY222" s="17" t="s">
        <v>135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7" t="s">
        <v>81</v>
      </c>
      <c r="BK222" s="231">
        <f>ROUND(I222*H222,2)</f>
        <v>0</v>
      </c>
      <c r="BL222" s="17" t="s">
        <v>142</v>
      </c>
      <c r="BM222" s="230" t="s">
        <v>909</v>
      </c>
    </row>
    <row r="223" s="2" customFormat="1">
      <c r="A223" s="38"/>
      <c r="B223" s="39"/>
      <c r="C223" s="40"/>
      <c r="D223" s="232" t="s">
        <v>144</v>
      </c>
      <c r="E223" s="40"/>
      <c r="F223" s="233" t="s">
        <v>246</v>
      </c>
      <c r="G223" s="40"/>
      <c r="H223" s="40"/>
      <c r="I223" s="234"/>
      <c r="J223" s="40"/>
      <c r="K223" s="40"/>
      <c r="L223" s="44"/>
      <c r="M223" s="235"/>
      <c r="N223" s="236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144</v>
      </c>
      <c r="AU223" s="17" t="s">
        <v>83</v>
      </c>
    </row>
    <row r="224" s="2" customFormat="1">
      <c r="A224" s="38"/>
      <c r="B224" s="39"/>
      <c r="C224" s="40"/>
      <c r="D224" s="237" t="s">
        <v>146</v>
      </c>
      <c r="E224" s="40"/>
      <c r="F224" s="238" t="s">
        <v>247</v>
      </c>
      <c r="G224" s="40"/>
      <c r="H224" s="40"/>
      <c r="I224" s="234"/>
      <c r="J224" s="40"/>
      <c r="K224" s="40"/>
      <c r="L224" s="44"/>
      <c r="M224" s="235"/>
      <c r="N224" s="236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146</v>
      </c>
      <c r="AU224" s="17" t="s">
        <v>83</v>
      </c>
    </row>
    <row r="225" s="13" customFormat="1">
      <c r="A225" s="13"/>
      <c r="B225" s="239"/>
      <c r="C225" s="240"/>
      <c r="D225" s="232" t="s">
        <v>148</v>
      </c>
      <c r="E225" s="241" t="s">
        <v>1</v>
      </c>
      <c r="F225" s="242" t="s">
        <v>908</v>
      </c>
      <c r="G225" s="240"/>
      <c r="H225" s="243">
        <v>506.10000000000002</v>
      </c>
      <c r="I225" s="244"/>
      <c r="J225" s="240"/>
      <c r="K225" s="240"/>
      <c r="L225" s="245"/>
      <c r="M225" s="246"/>
      <c r="N225" s="247"/>
      <c r="O225" s="247"/>
      <c r="P225" s="247"/>
      <c r="Q225" s="247"/>
      <c r="R225" s="247"/>
      <c r="S225" s="247"/>
      <c r="T225" s="24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9" t="s">
        <v>148</v>
      </c>
      <c r="AU225" s="249" t="s">
        <v>83</v>
      </c>
      <c r="AV225" s="13" t="s">
        <v>83</v>
      </c>
      <c r="AW225" s="13" t="s">
        <v>30</v>
      </c>
      <c r="AX225" s="13" t="s">
        <v>81</v>
      </c>
      <c r="AY225" s="249" t="s">
        <v>135</v>
      </c>
    </row>
    <row r="226" s="2" customFormat="1" ht="21.75" customHeight="1">
      <c r="A226" s="38"/>
      <c r="B226" s="39"/>
      <c r="C226" s="219" t="s">
        <v>7</v>
      </c>
      <c r="D226" s="219" t="s">
        <v>137</v>
      </c>
      <c r="E226" s="220" t="s">
        <v>262</v>
      </c>
      <c r="F226" s="221" t="s">
        <v>263</v>
      </c>
      <c r="G226" s="222" t="s">
        <v>209</v>
      </c>
      <c r="H226" s="223">
        <v>0</v>
      </c>
      <c r="I226" s="224"/>
      <c r="J226" s="225">
        <f>ROUND(I226*H226,2)</f>
        <v>0</v>
      </c>
      <c r="K226" s="221" t="s">
        <v>141</v>
      </c>
      <c r="L226" s="44"/>
      <c r="M226" s="226" t="s">
        <v>1</v>
      </c>
      <c r="N226" s="227" t="s">
        <v>38</v>
      </c>
      <c r="O226" s="91"/>
      <c r="P226" s="228">
        <f>O226*H226</f>
        <v>0</v>
      </c>
      <c r="Q226" s="228">
        <v>0.00046000000000000001</v>
      </c>
      <c r="R226" s="228">
        <f>Q226*H226</f>
        <v>0</v>
      </c>
      <c r="S226" s="228">
        <v>0</v>
      </c>
      <c r="T226" s="229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0" t="s">
        <v>142</v>
      </c>
      <c r="AT226" s="230" t="s">
        <v>137</v>
      </c>
      <c r="AU226" s="230" t="s">
        <v>83</v>
      </c>
      <c r="AY226" s="17" t="s">
        <v>135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7" t="s">
        <v>81</v>
      </c>
      <c r="BK226" s="231">
        <f>ROUND(I226*H226,2)</f>
        <v>0</v>
      </c>
      <c r="BL226" s="17" t="s">
        <v>142</v>
      </c>
      <c r="BM226" s="230" t="s">
        <v>910</v>
      </c>
    </row>
    <row r="227" s="2" customFormat="1">
      <c r="A227" s="38"/>
      <c r="B227" s="39"/>
      <c r="C227" s="40"/>
      <c r="D227" s="232" t="s">
        <v>144</v>
      </c>
      <c r="E227" s="40"/>
      <c r="F227" s="233" t="s">
        <v>265</v>
      </c>
      <c r="G227" s="40"/>
      <c r="H227" s="40"/>
      <c r="I227" s="234"/>
      <c r="J227" s="40"/>
      <c r="K227" s="40"/>
      <c r="L227" s="44"/>
      <c r="M227" s="235"/>
      <c r="N227" s="236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144</v>
      </c>
      <c r="AU227" s="17" t="s">
        <v>83</v>
      </c>
    </row>
    <row r="228" s="2" customFormat="1">
      <c r="A228" s="38"/>
      <c r="B228" s="39"/>
      <c r="C228" s="40"/>
      <c r="D228" s="237" t="s">
        <v>146</v>
      </c>
      <c r="E228" s="40"/>
      <c r="F228" s="238" t="s">
        <v>266</v>
      </c>
      <c r="G228" s="40"/>
      <c r="H228" s="40"/>
      <c r="I228" s="234"/>
      <c r="J228" s="40"/>
      <c r="K228" s="40"/>
      <c r="L228" s="44"/>
      <c r="M228" s="235"/>
      <c r="N228" s="236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146</v>
      </c>
      <c r="AU228" s="17" t="s">
        <v>83</v>
      </c>
    </row>
    <row r="229" s="14" customFormat="1">
      <c r="A229" s="14"/>
      <c r="B229" s="250"/>
      <c r="C229" s="251"/>
      <c r="D229" s="232" t="s">
        <v>148</v>
      </c>
      <c r="E229" s="252" t="s">
        <v>1</v>
      </c>
      <c r="F229" s="253" t="s">
        <v>911</v>
      </c>
      <c r="G229" s="251"/>
      <c r="H229" s="252" t="s">
        <v>1</v>
      </c>
      <c r="I229" s="254"/>
      <c r="J229" s="251"/>
      <c r="K229" s="251"/>
      <c r="L229" s="255"/>
      <c r="M229" s="256"/>
      <c r="N229" s="257"/>
      <c r="O229" s="257"/>
      <c r="P229" s="257"/>
      <c r="Q229" s="257"/>
      <c r="R229" s="257"/>
      <c r="S229" s="257"/>
      <c r="T229" s="258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9" t="s">
        <v>148</v>
      </c>
      <c r="AU229" s="259" t="s">
        <v>83</v>
      </c>
      <c r="AV229" s="14" t="s">
        <v>81</v>
      </c>
      <c r="AW229" s="14" t="s">
        <v>30</v>
      </c>
      <c r="AX229" s="14" t="s">
        <v>73</v>
      </c>
      <c r="AY229" s="259" t="s">
        <v>135</v>
      </c>
    </row>
    <row r="230" s="13" customFormat="1">
      <c r="A230" s="13"/>
      <c r="B230" s="239"/>
      <c r="C230" s="240"/>
      <c r="D230" s="232" t="s">
        <v>148</v>
      </c>
      <c r="E230" s="241" t="s">
        <v>1</v>
      </c>
      <c r="F230" s="242" t="s">
        <v>73</v>
      </c>
      <c r="G230" s="240"/>
      <c r="H230" s="243">
        <v>0</v>
      </c>
      <c r="I230" s="244"/>
      <c r="J230" s="240"/>
      <c r="K230" s="240"/>
      <c r="L230" s="245"/>
      <c r="M230" s="246"/>
      <c r="N230" s="247"/>
      <c r="O230" s="247"/>
      <c r="P230" s="247"/>
      <c r="Q230" s="247"/>
      <c r="R230" s="247"/>
      <c r="S230" s="247"/>
      <c r="T230" s="24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9" t="s">
        <v>148</v>
      </c>
      <c r="AU230" s="249" t="s">
        <v>83</v>
      </c>
      <c r="AV230" s="13" t="s">
        <v>83</v>
      </c>
      <c r="AW230" s="13" t="s">
        <v>30</v>
      </c>
      <c r="AX230" s="13" t="s">
        <v>81</v>
      </c>
      <c r="AY230" s="249" t="s">
        <v>135</v>
      </c>
    </row>
    <row r="231" s="2" customFormat="1" ht="24.15" customHeight="1">
      <c r="A231" s="38"/>
      <c r="B231" s="39"/>
      <c r="C231" s="219" t="s">
        <v>291</v>
      </c>
      <c r="D231" s="219" t="s">
        <v>137</v>
      </c>
      <c r="E231" s="220" t="s">
        <v>269</v>
      </c>
      <c r="F231" s="221" t="s">
        <v>270</v>
      </c>
      <c r="G231" s="222" t="s">
        <v>209</v>
      </c>
      <c r="H231" s="223">
        <v>0</v>
      </c>
      <c r="I231" s="224"/>
      <c r="J231" s="225">
        <f>ROUND(I231*H231,2)</f>
        <v>0</v>
      </c>
      <c r="K231" s="221" t="s">
        <v>141</v>
      </c>
      <c r="L231" s="44"/>
      <c r="M231" s="226" t="s">
        <v>1</v>
      </c>
      <c r="N231" s="227" t="s">
        <v>38</v>
      </c>
      <c r="O231" s="91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0" t="s">
        <v>142</v>
      </c>
      <c r="AT231" s="230" t="s">
        <v>137</v>
      </c>
      <c r="AU231" s="230" t="s">
        <v>83</v>
      </c>
      <c r="AY231" s="17" t="s">
        <v>135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7" t="s">
        <v>81</v>
      </c>
      <c r="BK231" s="231">
        <f>ROUND(I231*H231,2)</f>
        <v>0</v>
      </c>
      <c r="BL231" s="17" t="s">
        <v>142</v>
      </c>
      <c r="BM231" s="230" t="s">
        <v>912</v>
      </c>
    </row>
    <row r="232" s="2" customFormat="1">
      <c r="A232" s="38"/>
      <c r="B232" s="39"/>
      <c r="C232" s="40"/>
      <c r="D232" s="232" t="s">
        <v>144</v>
      </c>
      <c r="E232" s="40"/>
      <c r="F232" s="233" t="s">
        <v>272</v>
      </c>
      <c r="G232" s="40"/>
      <c r="H232" s="40"/>
      <c r="I232" s="234"/>
      <c r="J232" s="40"/>
      <c r="K232" s="40"/>
      <c r="L232" s="44"/>
      <c r="M232" s="235"/>
      <c r="N232" s="236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144</v>
      </c>
      <c r="AU232" s="17" t="s">
        <v>83</v>
      </c>
    </row>
    <row r="233" s="2" customFormat="1">
      <c r="A233" s="38"/>
      <c r="B233" s="39"/>
      <c r="C233" s="40"/>
      <c r="D233" s="237" t="s">
        <v>146</v>
      </c>
      <c r="E233" s="40"/>
      <c r="F233" s="238" t="s">
        <v>273</v>
      </c>
      <c r="G233" s="40"/>
      <c r="H233" s="40"/>
      <c r="I233" s="234"/>
      <c r="J233" s="40"/>
      <c r="K233" s="40"/>
      <c r="L233" s="44"/>
      <c r="M233" s="235"/>
      <c r="N233" s="236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146</v>
      </c>
      <c r="AU233" s="17" t="s">
        <v>83</v>
      </c>
    </row>
    <row r="234" s="14" customFormat="1">
      <c r="A234" s="14"/>
      <c r="B234" s="250"/>
      <c r="C234" s="251"/>
      <c r="D234" s="232" t="s">
        <v>148</v>
      </c>
      <c r="E234" s="252" t="s">
        <v>1</v>
      </c>
      <c r="F234" s="253" t="s">
        <v>911</v>
      </c>
      <c r="G234" s="251"/>
      <c r="H234" s="252" t="s">
        <v>1</v>
      </c>
      <c r="I234" s="254"/>
      <c r="J234" s="251"/>
      <c r="K234" s="251"/>
      <c r="L234" s="255"/>
      <c r="M234" s="256"/>
      <c r="N234" s="257"/>
      <c r="O234" s="257"/>
      <c r="P234" s="257"/>
      <c r="Q234" s="257"/>
      <c r="R234" s="257"/>
      <c r="S234" s="257"/>
      <c r="T234" s="25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9" t="s">
        <v>148</v>
      </c>
      <c r="AU234" s="259" t="s">
        <v>83</v>
      </c>
      <c r="AV234" s="14" t="s">
        <v>81</v>
      </c>
      <c r="AW234" s="14" t="s">
        <v>30</v>
      </c>
      <c r="AX234" s="14" t="s">
        <v>73</v>
      </c>
      <c r="AY234" s="259" t="s">
        <v>135</v>
      </c>
    </row>
    <row r="235" s="13" customFormat="1">
      <c r="A235" s="13"/>
      <c r="B235" s="239"/>
      <c r="C235" s="240"/>
      <c r="D235" s="232" t="s">
        <v>148</v>
      </c>
      <c r="E235" s="241" t="s">
        <v>1</v>
      </c>
      <c r="F235" s="242" t="s">
        <v>73</v>
      </c>
      <c r="G235" s="240"/>
      <c r="H235" s="243">
        <v>0</v>
      </c>
      <c r="I235" s="244"/>
      <c r="J235" s="240"/>
      <c r="K235" s="240"/>
      <c r="L235" s="245"/>
      <c r="M235" s="246"/>
      <c r="N235" s="247"/>
      <c r="O235" s="247"/>
      <c r="P235" s="247"/>
      <c r="Q235" s="247"/>
      <c r="R235" s="247"/>
      <c r="S235" s="247"/>
      <c r="T235" s="24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9" t="s">
        <v>148</v>
      </c>
      <c r="AU235" s="249" t="s">
        <v>83</v>
      </c>
      <c r="AV235" s="13" t="s">
        <v>83</v>
      </c>
      <c r="AW235" s="13" t="s">
        <v>30</v>
      </c>
      <c r="AX235" s="13" t="s">
        <v>81</v>
      </c>
      <c r="AY235" s="249" t="s">
        <v>135</v>
      </c>
    </row>
    <row r="236" s="2" customFormat="1" ht="37.8" customHeight="1">
      <c r="A236" s="38"/>
      <c r="B236" s="39"/>
      <c r="C236" s="219" t="s">
        <v>297</v>
      </c>
      <c r="D236" s="219" t="s">
        <v>137</v>
      </c>
      <c r="E236" s="220" t="s">
        <v>298</v>
      </c>
      <c r="F236" s="221" t="s">
        <v>299</v>
      </c>
      <c r="G236" s="222" t="s">
        <v>209</v>
      </c>
      <c r="H236" s="223">
        <v>116.2</v>
      </c>
      <c r="I236" s="224"/>
      <c r="J236" s="225">
        <f>ROUND(I236*H236,2)</f>
        <v>0</v>
      </c>
      <c r="K236" s="221" t="s">
        <v>141</v>
      </c>
      <c r="L236" s="44"/>
      <c r="M236" s="226" t="s">
        <v>1</v>
      </c>
      <c r="N236" s="227" t="s">
        <v>38</v>
      </c>
      <c r="O236" s="91"/>
      <c r="P236" s="228">
        <f>O236*H236</f>
        <v>0</v>
      </c>
      <c r="Q236" s="228">
        <v>0</v>
      </c>
      <c r="R236" s="228">
        <f>Q236*H236</f>
        <v>0</v>
      </c>
      <c r="S236" s="228">
        <v>0</v>
      </c>
      <c r="T236" s="229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0" t="s">
        <v>142</v>
      </c>
      <c r="AT236" s="230" t="s">
        <v>137</v>
      </c>
      <c r="AU236" s="230" t="s">
        <v>83</v>
      </c>
      <c r="AY236" s="17" t="s">
        <v>135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7" t="s">
        <v>81</v>
      </c>
      <c r="BK236" s="231">
        <f>ROUND(I236*H236,2)</f>
        <v>0</v>
      </c>
      <c r="BL236" s="17" t="s">
        <v>142</v>
      </c>
      <c r="BM236" s="230" t="s">
        <v>913</v>
      </c>
    </row>
    <row r="237" s="2" customFormat="1">
      <c r="A237" s="38"/>
      <c r="B237" s="39"/>
      <c r="C237" s="40"/>
      <c r="D237" s="232" t="s">
        <v>144</v>
      </c>
      <c r="E237" s="40"/>
      <c r="F237" s="233" t="s">
        <v>301</v>
      </c>
      <c r="G237" s="40"/>
      <c r="H237" s="40"/>
      <c r="I237" s="234"/>
      <c r="J237" s="40"/>
      <c r="K237" s="40"/>
      <c r="L237" s="44"/>
      <c r="M237" s="235"/>
      <c r="N237" s="236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144</v>
      </c>
      <c r="AU237" s="17" t="s">
        <v>83</v>
      </c>
    </row>
    <row r="238" s="2" customFormat="1">
      <c r="A238" s="38"/>
      <c r="B238" s="39"/>
      <c r="C238" s="40"/>
      <c r="D238" s="237" t="s">
        <v>146</v>
      </c>
      <c r="E238" s="40"/>
      <c r="F238" s="238" t="s">
        <v>302</v>
      </c>
      <c r="G238" s="40"/>
      <c r="H238" s="40"/>
      <c r="I238" s="234"/>
      <c r="J238" s="40"/>
      <c r="K238" s="40"/>
      <c r="L238" s="44"/>
      <c r="M238" s="235"/>
      <c r="N238" s="236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146</v>
      </c>
      <c r="AU238" s="17" t="s">
        <v>83</v>
      </c>
    </row>
    <row r="239" s="13" customFormat="1">
      <c r="A239" s="13"/>
      <c r="B239" s="239"/>
      <c r="C239" s="240"/>
      <c r="D239" s="232" t="s">
        <v>148</v>
      </c>
      <c r="E239" s="241" t="s">
        <v>1</v>
      </c>
      <c r="F239" s="242" t="s">
        <v>310</v>
      </c>
      <c r="G239" s="240"/>
      <c r="H239" s="243">
        <v>116.2</v>
      </c>
      <c r="I239" s="244"/>
      <c r="J239" s="240"/>
      <c r="K239" s="240"/>
      <c r="L239" s="245"/>
      <c r="M239" s="246"/>
      <c r="N239" s="247"/>
      <c r="O239" s="247"/>
      <c r="P239" s="247"/>
      <c r="Q239" s="247"/>
      <c r="R239" s="247"/>
      <c r="S239" s="247"/>
      <c r="T239" s="24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9" t="s">
        <v>148</v>
      </c>
      <c r="AU239" s="249" t="s">
        <v>83</v>
      </c>
      <c r="AV239" s="13" t="s">
        <v>83</v>
      </c>
      <c r="AW239" s="13" t="s">
        <v>30</v>
      </c>
      <c r="AX239" s="13" t="s">
        <v>81</v>
      </c>
      <c r="AY239" s="249" t="s">
        <v>135</v>
      </c>
    </row>
    <row r="240" s="2" customFormat="1" ht="37.8" customHeight="1">
      <c r="A240" s="38"/>
      <c r="B240" s="39"/>
      <c r="C240" s="219" t="s">
        <v>304</v>
      </c>
      <c r="D240" s="219" t="s">
        <v>137</v>
      </c>
      <c r="E240" s="220" t="s">
        <v>305</v>
      </c>
      <c r="F240" s="221" t="s">
        <v>306</v>
      </c>
      <c r="G240" s="222" t="s">
        <v>209</v>
      </c>
      <c r="H240" s="223">
        <v>348.60000000000002</v>
      </c>
      <c r="I240" s="224"/>
      <c r="J240" s="225">
        <f>ROUND(I240*H240,2)</f>
        <v>0</v>
      </c>
      <c r="K240" s="221" t="s">
        <v>141</v>
      </c>
      <c r="L240" s="44"/>
      <c r="M240" s="226" t="s">
        <v>1</v>
      </c>
      <c r="N240" s="227" t="s">
        <v>38</v>
      </c>
      <c r="O240" s="91"/>
      <c r="P240" s="228">
        <f>O240*H240</f>
        <v>0</v>
      </c>
      <c r="Q240" s="228">
        <v>0</v>
      </c>
      <c r="R240" s="228">
        <f>Q240*H240</f>
        <v>0</v>
      </c>
      <c r="S240" s="228">
        <v>0</v>
      </c>
      <c r="T240" s="229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0" t="s">
        <v>142</v>
      </c>
      <c r="AT240" s="230" t="s">
        <v>137</v>
      </c>
      <c r="AU240" s="230" t="s">
        <v>83</v>
      </c>
      <c r="AY240" s="17" t="s">
        <v>135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7" t="s">
        <v>81</v>
      </c>
      <c r="BK240" s="231">
        <f>ROUND(I240*H240,2)</f>
        <v>0</v>
      </c>
      <c r="BL240" s="17" t="s">
        <v>142</v>
      </c>
      <c r="BM240" s="230" t="s">
        <v>914</v>
      </c>
    </row>
    <row r="241" s="2" customFormat="1">
      <c r="A241" s="38"/>
      <c r="B241" s="39"/>
      <c r="C241" s="40"/>
      <c r="D241" s="232" t="s">
        <v>144</v>
      </c>
      <c r="E241" s="40"/>
      <c r="F241" s="233" t="s">
        <v>308</v>
      </c>
      <c r="G241" s="40"/>
      <c r="H241" s="40"/>
      <c r="I241" s="234"/>
      <c r="J241" s="40"/>
      <c r="K241" s="40"/>
      <c r="L241" s="44"/>
      <c r="M241" s="235"/>
      <c r="N241" s="236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144</v>
      </c>
      <c r="AU241" s="17" t="s">
        <v>83</v>
      </c>
    </row>
    <row r="242" s="2" customFormat="1">
      <c r="A242" s="38"/>
      <c r="B242" s="39"/>
      <c r="C242" s="40"/>
      <c r="D242" s="237" t="s">
        <v>146</v>
      </c>
      <c r="E242" s="40"/>
      <c r="F242" s="238" t="s">
        <v>309</v>
      </c>
      <c r="G242" s="40"/>
      <c r="H242" s="40"/>
      <c r="I242" s="234"/>
      <c r="J242" s="40"/>
      <c r="K242" s="40"/>
      <c r="L242" s="44"/>
      <c r="M242" s="235"/>
      <c r="N242" s="236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146</v>
      </c>
      <c r="AU242" s="17" t="s">
        <v>83</v>
      </c>
    </row>
    <row r="243" s="13" customFormat="1">
      <c r="A243" s="13"/>
      <c r="B243" s="239"/>
      <c r="C243" s="240"/>
      <c r="D243" s="232" t="s">
        <v>148</v>
      </c>
      <c r="E243" s="241" t="s">
        <v>1</v>
      </c>
      <c r="F243" s="242" t="s">
        <v>310</v>
      </c>
      <c r="G243" s="240"/>
      <c r="H243" s="243">
        <v>116.2</v>
      </c>
      <c r="I243" s="244"/>
      <c r="J243" s="240"/>
      <c r="K243" s="240"/>
      <c r="L243" s="245"/>
      <c r="M243" s="246"/>
      <c r="N243" s="247"/>
      <c r="O243" s="247"/>
      <c r="P243" s="247"/>
      <c r="Q243" s="247"/>
      <c r="R243" s="247"/>
      <c r="S243" s="247"/>
      <c r="T243" s="24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9" t="s">
        <v>148</v>
      </c>
      <c r="AU243" s="249" t="s">
        <v>83</v>
      </c>
      <c r="AV243" s="13" t="s">
        <v>83</v>
      </c>
      <c r="AW243" s="13" t="s">
        <v>30</v>
      </c>
      <c r="AX243" s="13" t="s">
        <v>81</v>
      </c>
      <c r="AY243" s="249" t="s">
        <v>135</v>
      </c>
    </row>
    <row r="244" s="13" customFormat="1">
      <c r="A244" s="13"/>
      <c r="B244" s="239"/>
      <c r="C244" s="240"/>
      <c r="D244" s="232" t="s">
        <v>148</v>
      </c>
      <c r="E244" s="240"/>
      <c r="F244" s="242" t="s">
        <v>915</v>
      </c>
      <c r="G244" s="240"/>
      <c r="H244" s="243">
        <v>348.60000000000002</v>
      </c>
      <c r="I244" s="244"/>
      <c r="J244" s="240"/>
      <c r="K244" s="240"/>
      <c r="L244" s="245"/>
      <c r="M244" s="246"/>
      <c r="N244" s="247"/>
      <c r="O244" s="247"/>
      <c r="P244" s="247"/>
      <c r="Q244" s="247"/>
      <c r="R244" s="247"/>
      <c r="S244" s="247"/>
      <c r="T244" s="24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9" t="s">
        <v>148</v>
      </c>
      <c r="AU244" s="249" t="s">
        <v>83</v>
      </c>
      <c r="AV244" s="13" t="s">
        <v>83</v>
      </c>
      <c r="AW244" s="13" t="s">
        <v>4</v>
      </c>
      <c r="AX244" s="13" t="s">
        <v>81</v>
      </c>
      <c r="AY244" s="249" t="s">
        <v>135</v>
      </c>
    </row>
    <row r="245" s="2" customFormat="1" ht="37.8" customHeight="1">
      <c r="A245" s="38"/>
      <c r="B245" s="39"/>
      <c r="C245" s="219" t="s">
        <v>312</v>
      </c>
      <c r="D245" s="219" t="s">
        <v>137</v>
      </c>
      <c r="E245" s="220" t="s">
        <v>313</v>
      </c>
      <c r="F245" s="221" t="s">
        <v>314</v>
      </c>
      <c r="G245" s="222" t="s">
        <v>209</v>
      </c>
      <c r="H245" s="223">
        <v>49.799999999999997</v>
      </c>
      <c r="I245" s="224"/>
      <c r="J245" s="225">
        <f>ROUND(I245*H245,2)</f>
        <v>0</v>
      </c>
      <c r="K245" s="221" t="s">
        <v>141</v>
      </c>
      <c r="L245" s="44"/>
      <c r="M245" s="226" t="s">
        <v>1</v>
      </c>
      <c r="N245" s="227" t="s">
        <v>38</v>
      </c>
      <c r="O245" s="91"/>
      <c r="P245" s="228">
        <f>O245*H245</f>
        <v>0</v>
      </c>
      <c r="Q245" s="228">
        <v>0</v>
      </c>
      <c r="R245" s="228">
        <f>Q245*H245</f>
        <v>0</v>
      </c>
      <c r="S245" s="228">
        <v>0</v>
      </c>
      <c r="T245" s="229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0" t="s">
        <v>142</v>
      </c>
      <c r="AT245" s="230" t="s">
        <v>137</v>
      </c>
      <c r="AU245" s="230" t="s">
        <v>83</v>
      </c>
      <c r="AY245" s="17" t="s">
        <v>135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7" t="s">
        <v>81</v>
      </c>
      <c r="BK245" s="231">
        <f>ROUND(I245*H245,2)</f>
        <v>0</v>
      </c>
      <c r="BL245" s="17" t="s">
        <v>142</v>
      </c>
      <c r="BM245" s="230" t="s">
        <v>916</v>
      </c>
    </row>
    <row r="246" s="2" customFormat="1">
      <c r="A246" s="38"/>
      <c r="B246" s="39"/>
      <c r="C246" s="40"/>
      <c r="D246" s="232" t="s">
        <v>144</v>
      </c>
      <c r="E246" s="40"/>
      <c r="F246" s="233" t="s">
        <v>316</v>
      </c>
      <c r="G246" s="40"/>
      <c r="H246" s="40"/>
      <c r="I246" s="234"/>
      <c r="J246" s="40"/>
      <c r="K246" s="40"/>
      <c r="L246" s="44"/>
      <c r="M246" s="235"/>
      <c r="N246" s="236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144</v>
      </c>
      <c r="AU246" s="17" t="s">
        <v>83</v>
      </c>
    </row>
    <row r="247" s="2" customFormat="1">
      <c r="A247" s="38"/>
      <c r="B247" s="39"/>
      <c r="C247" s="40"/>
      <c r="D247" s="237" t="s">
        <v>146</v>
      </c>
      <c r="E247" s="40"/>
      <c r="F247" s="238" t="s">
        <v>317</v>
      </c>
      <c r="G247" s="40"/>
      <c r="H247" s="40"/>
      <c r="I247" s="234"/>
      <c r="J247" s="40"/>
      <c r="K247" s="40"/>
      <c r="L247" s="44"/>
      <c r="M247" s="235"/>
      <c r="N247" s="236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146</v>
      </c>
      <c r="AU247" s="17" t="s">
        <v>83</v>
      </c>
    </row>
    <row r="248" s="13" customFormat="1">
      <c r="A248" s="13"/>
      <c r="B248" s="239"/>
      <c r="C248" s="240"/>
      <c r="D248" s="232" t="s">
        <v>148</v>
      </c>
      <c r="E248" s="241" t="s">
        <v>1</v>
      </c>
      <c r="F248" s="242" t="s">
        <v>917</v>
      </c>
      <c r="G248" s="240"/>
      <c r="H248" s="243">
        <v>49.799999999999997</v>
      </c>
      <c r="I248" s="244"/>
      <c r="J248" s="240"/>
      <c r="K248" s="240"/>
      <c r="L248" s="245"/>
      <c r="M248" s="246"/>
      <c r="N248" s="247"/>
      <c r="O248" s="247"/>
      <c r="P248" s="247"/>
      <c r="Q248" s="247"/>
      <c r="R248" s="247"/>
      <c r="S248" s="247"/>
      <c r="T248" s="24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9" t="s">
        <v>148</v>
      </c>
      <c r="AU248" s="249" t="s">
        <v>83</v>
      </c>
      <c r="AV248" s="13" t="s">
        <v>83</v>
      </c>
      <c r="AW248" s="13" t="s">
        <v>30</v>
      </c>
      <c r="AX248" s="13" t="s">
        <v>81</v>
      </c>
      <c r="AY248" s="249" t="s">
        <v>135</v>
      </c>
    </row>
    <row r="249" s="2" customFormat="1" ht="37.8" customHeight="1">
      <c r="A249" s="38"/>
      <c r="B249" s="39"/>
      <c r="C249" s="219" t="s">
        <v>318</v>
      </c>
      <c r="D249" s="219" t="s">
        <v>137</v>
      </c>
      <c r="E249" s="220" t="s">
        <v>319</v>
      </c>
      <c r="F249" s="221" t="s">
        <v>320</v>
      </c>
      <c r="G249" s="222" t="s">
        <v>209</v>
      </c>
      <c r="H249" s="223">
        <v>149.40000000000001</v>
      </c>
      <c r="I249" s="224"/>
      <c r="J249" s="225">
        <f>ROUND(I249*H249,2)</f>
        <v>0</v>
      </c>
      <c r="K249" s="221" t="s">
        <v>141</v>
      </c>
      <c r="L249" s="44"/>
      <c r="M249" s="226" t="s">
        <v>1</v>
      </c>
      <c r="N249" s="227" t="s">
        <v>38</v>
      </c>
      <c r="O249" s="91"/>
      <c r="P249" s="228">
        <f>O249*H249</f>
        <v>0</v>
      </c>
      <c r="Q249" s="228">
        <v>0</v>
      </c>
      <c r="R249" s="228">
        <f>Q249*H249</f>
        <v>0</v>
      </c>
      <c r="S249" s="228">
        <v>0</v>
      </c>
      <c r="T249" s="229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0" t="s">
        <v>142</v>
      </c>
      <c r="AT249" s="230" t="s">
        <v>137</v>
      </c>
      <c r="AU249" s="230" t="s">
        <v>83</v>
      </c>
      <c r="AY249" s="17" t="s">
        <v>135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7" t="s">
        <v>81</v>
      </c>
      <c r="BK249" s="231">
        <f>ROUND(I249*H249,2)</f>
        <v>0</v>
      </c>
      <c r="BL249" s="17" t="s">
        <v>142</v>
      </c>
      <c r="BM249" s="230" t="s">
        <v>918</v>
      </c>
    </row>
    <row r="250" s="2" customFormat="1">
      <c r="A250" s="38"/>
      <c r="B250" s="39"/>
      <c r="C250" s="40"/>
      <c r="D250" s="232" t="s">
        <v>144</v>
      </c>
      <c r="E250" s="40"/>
      <c r="F250" s="233" t="s">
        <v>322</v>
      </c>
      <c r="G250" s="40"/>
      <c r="H250" s="40"/>
      <c r="I250" s="234"/>
      <c r="J250" s="40"/>
      <c r="K250" s="40"/>
      <c r="L250" s="44"/>
      <c r="M250" s="235"/>
      <c r="N250" s="236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144</v>
      </c>
      <c r="AU250" s="17" t="s">
        <v>83</v>
      </c>
    </row>
    <row r="251" s="2" customFormat="1">
      <c r="A251" s="38"/>
      <c r="B251" s="39"/>
      <c r="C251" s="40"/>
      <c r="D251" s="237" t="s">
        <v>146</v>
      </c>
      <c r="E251" s="40"/>
      <c r="F251" s="238" t="s">
        <v>323</v>
      </c>
      <c r="G251" s="40"/>
      <c r="H251" s="40"/>
      <c r="I251" s="234"/>
      <c r="J251" s="40"/>
      <c r="K251" s="40"/>
      <c r="L251" s="44"/>
      <c r="M251" s="235"/>
      <c r="N251" s="236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146</v>
      </c>
      <c r="AU251" s="17" t="s">
        <v>83</v>
      </c>
    </row>
    <row r="252" s="13" customFormat="1">
      <c r="A252" s="13"/>
      <c r="B252" s="239"/>
      <c r="C252" s="240"/>
      <c r="D252" s="232" t="s">
        <v>148</v>
      </c>
      <c r="E252" s="241" t="s">
        <v>1</v>
      </c>
      <c r="F252" s="242" t="s">
        <v>917</v>
      </c>
      <c r="G252" s="240"/>
      <c r="H252" s="243">
        <v>49.799999999999997</v>
      </c>
      <c r="I252" s="244"/>
      <c r="J252" s="240"/>
      <c r="K252" s="240"/>
      <c r="L252" s="245"/>
      <c r="M252" s="246"/>
      <c r="N252" s="247"/>
      <c r="O252" s="247"/>
      <c r="P252" s="247"/>
      <c r="Q252" s="247"/>
      <c r="R252" s="247"/>
      <c r="S252" s="247"/>
      <c r="T252" s="24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9" t="s">
        <v>148</v>
      </c>
      <c r="AU252" s="249" t="s">
        <v>83</v>
      </c>
      <c r="AV252" s="13" t="s">
        <v>83</v>
      </c>
      <c r="AW252" s="13" t="s">
        <v>30</v>
      </c>
      <c r="AX252" s="13" t="s">
        <v>81</v>
      </c>
      <c r="AY252" s="249" t="s">
        <v>135</v>
      </c>
    </row>
    <row r="253" s="13" customFormat="1">
      <c r="A253" s="13"/>
      <c r="B253" s="239"/>
      <c r="C253" s="240"/>
      <c r="D253" s="232" t="s">
        <v>148</v>
      </c>
      <c r="E253" s="240"/>
      <c r="F253" s="242" t="s">
        <v>919</v>
      </c>
      <c r="G253" s="240"/>
      <c r="H253" s="243">
        <v>149.40000000000001</v>
      </c>
      <c r="I253" s="244"/>
      <c r="J253" s="240"/>
      <c r="K253" s="240"/>
      <c r="L253" s="245"/>
      <c r="M253" s="246"/>
      <c r="N253" s="247"/>
      <c r="O253" s="247"/>
      <c r="P253" s="247"/>
      <c r="Q253" s="247"/>
      <c r="R253" s="247"/>
      <c r="S253" s="247"/>
      <c r="T253" s="24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9" t="s">
        <v>148</v>
      </c>
      <c r="AU253" s="249" t="s">
        <v>83</v>
      </c>
      <c r="AV253" s="13" t="s">
        <v>83</v>
      </c>
      <c r="AW253" s="13" t="s">
        <v>4</v>
      </c>
      <c r="AX253" s="13" t="s">
        <v>81</v>
      </c>
      <c r="AY253" s="249" t="s">
        <v>135</v>
      </c>
    </row>
    <row r="254" s="2" customFormat="1" ht="24.15" customHeight="1">
      <c r="A254" s="38"/>
      <c r="B254" s="39"/>
      <c r="C254" s="219" t="s">
        <v>325</v>
      </c>
      <c r="D254" s="219" t="s">
        <v>137</v>
      </c>
      <c r="E254" s="220" t="s">
        <v>334</v>
      </c>
      <c r="F254" s="221" t="s">
        <v>335</v>
      </c>
      <c r="G254" s="222" t="s">
        <v>209</v>
      </c>
      <c r="H254" s="223">
        <v>166</v>
      </c>
      <c r="I254" s="224"/>
      <c r="J254" s="225">
        <f>ROUND(I254*H254,2)</f>
        <v>0</v>
      </c>
      <c r="K254" s="221" t="s">
        <v>1</v>
      </c>
      <c r="L254" s="44"/>
      <c r="M254" s="226" t="s">
        <v>1</v>
      </c>
      <c r="N254" s="227" t="s">
        <v>38</v>
      </c>
      <c r="O254" s="91"/>
      <c r="P254" s="228">
        <f>O254*H254</f>
        <v>0</v>
      </c>
      <c r="Q254" s="228">
        <v>0</v>
      </c>
      <c r="R254" s="228">
        <f>Q254*H254</f>
        <v>0</v>
      </c>
      <c r="S254" s="228">
        <v>0</v>
      </c>
      <c r="T254" s="229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0" t="s">
        <v>142</v>
      </c>
      <c r="AT254" s="230" t="s">
        <v>137</v>
      </c>
      <c r="AU254" s="230" t="s">
        <v>83</v>
      </c>
      <c r="AY254" s="17" t="s">
        <v>135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7" t="s">
        <v>81</v>
      </c>
      <c r="BK254" s="231">
        <f>ROUND(I254*H254,2)</f>
        <v>0</v>
      </c>
      <c r="BL254" s="17" t="s">
        <v>142</v>
      </c>
      <c r="BM254" s="230" t="s">
        <v>920</v>
      </c>
    </row>
    <row r="255" s="2" customFormat="1">
      <c r="A255" s="38"/>
      <c r="B255" s="39"/>
      <c r="C255" s="40"/>
      <c r="D255" s="232" t="s">
        <v>144</v>
      </c>
      <c r="E255" s="40"/>
      <c r="F255" s="233" t="s">
        <v>337</v>
      </c>
      <c r="G255" s="40"/>
      <c r="H255" s="40"/>
      <c r="I255" s="234"/>
      <c r="J255" s="40"/>
      <c r="K255" s="40"/>
      <c r="L255" s="44"/>
      <c r="M255" s="235"/>
      <c r="N255" s="236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144</v>
      </c>
      <c r="AU255" s="17" t="s">
        <v>83</v>
      </c>
    </row>
    <row r="256" s="13" customFormat="1">
      <c r="A256" s="13"/>
      <c r="B256" s="239"/>
      <c r="C256" s="240"/>
      <c r="D256" s="232" t="s">
        <v>148</v>
      </c>
      <c r="E256" s="241" t="s">
        <v>796</v>
      </c>
      <c r="F256" s="242" t="s">
        <v>921</v>
      </c>
      <c r="G256" s="240"/>
      <c r="H256" s="243">
        <v>166</v>
      </c>
      <c r="I256" s="244"/>
      <c r="J256" s="240"/>
      <c r="K256" s="240"/>
      <c r="L256" s="245"/>
      <c r="M256" s="246"/>
      <c r="N256" s="247"/>
      <c r="O256" s="247"/>
      <c r="P256" s="247"/>
      <c r="Q256" s="247"/>
      <c r="R256" s="247"/>
      <c r="S256" s="247"/>
      <c r="T256" s="24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9" t="s">
        <v>148</v>
      </c>
      <c r="AU256" s="249" t="s">
        <v>83</v>
      </c>
      <c r="AV256" s="13" t="s">
        <v>83</v>
      </c>
      <c r="AW256" s="13" t="s">
        <v>30</v>
      </c>
      <c r="AX256" s="13" t="s">
        <v>81</v>
      </c>
      <c r="AY256" s="249" t="s">
        <v>135</v>
      </c>
    </row>
    <row r="257" s="2" customFormat="1" ht="16.5" customHeight="1">
      <c r="A257" s="38"/>
      <c r="B257" s="39"/>
      <c r="C257" s="219" t="s">
        <v>333</v>
      </c>
      <c r="D257" s="219" t="s">
        <v>137</v>
      </c>
      <c r="E257" s="220" t="s">
        <v>347</v>
      </c>
      <c r="F257" s="221" t="s">
        <v>348</v>
      </c>
      <c r="G257" s="222" t="s">
        <v>209</v>
      </c>
      <c r="H257" s="223">
        <v>166</v>
      </c>
      <c r="I257" s="224"/>
      <c r="J257" s="225">
        <f>ROUND(I257*H257,2)</f>
        <v>0</v>
      </c>
      <c r="K257" s="221" t="s">
        <v>141</v>
      </c>
      <c r="L257" s="44"/>
      <c r="M257" s="226" t="s">
        <v>1</v>
      </c>
      <c r="N257" s="227" t="s">
        <v>38</v>
      </c>
      <c r="O257" s="91"/>
      <c r="P257" s="228">
        <f>O257*H257</f>
        <v>0</v>
      </c>
      <c r="Q257" s="228">
        <v>0</v>
      </c>
      <c r="R257" s="228">
        <f>Q257*H257</f>
        <v>0</v>
      </c>
      <c r="S257" s="228">
        <v>0</v>
      </c>
      <c r="T257" s="229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0" t="s">
        <v>142</v>
      </c>
      <c r="AT257" s="230" t="s">
        <v>137</v>
      </c>
      <c r="AU257" s="230" t="s">
        <v>83</v>
      </c>
      <c r="AY257" s="17" t="s">
        <v>135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7" t="s">
        <v>81</v>
      </c>
      <c r="BK257" s="231">
        <f>ROUND(I257*H257,2)</f>
        <v>0</v>
      </c>
      <c r="BL257" s="17" t="s">
        <v>142</v>
      </c>
      <c r="BM257" s="230" t="s">
        <v>922</v>
      </c>
    </row>
    <row r="258" s="2" customFormat="1">
      <c r="A258" s="38"/>
      <c r="B258" s="39"/>
      <c r="C258" s="40"/>
      <c r="D258" s="232" t="s">
        <v>144</v>
      </c>
      <c r="E258" s="40"/>
      <c r="F258" s="233" t="s">
        <v>350</v>
      </c>
      <c r="G258" s="40"/>
      <c r="H258" s="40"/>
      <c r="I258" s="234"/>
      <c r="J258" s="40"/>
      <c r="K258" s="40"/>
      <c r="L258" s="44"/>
      <c r="M258" s="235"/>
      <c r="N258" s="236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144</v>
      </c>
      <c r="AU258" s="17" t="s">
        <v>83</v>
      </c>
    </row>
    <row r="259" s="2" customFormat="1">
      <c r="A259" s="38"/>
      <c r="B259" s="39"/>
      <c r="C259" s="40"/>
      <c r="D259" s="237" t="s">
        <v>146</v>
      </c>
      <c r="E259" s="40"/>
      <c r="F259" s="238" t="s">
        <v>351</v>
      </c>
      <c r="G259" s="40"/>
      <c r="H259" s="40"/>
      <c r="I259" s="234"/>
      <c r="J259" s="40"/>
      <c r="K259" s="40"/>
      <c r="L259" s="44"/>
      <c r="M259" s="235"/>
      <c r="N259" s="236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146</v>
      </c>
      <c r="AU259" s="17" t="s">
        <v>83</v>
      </c>
    </row>
    <row r="260" s="13" customFormat="1">
      <c r="A260" s="13"/>
      <c r="B260" s="239"/>
      <c r="C260" s="240"/>
      <c r="D260" s="232" t="s">
        <v>148</v>
      </c>
      <c r="E260" s="241" t="s">
        <v>1</v>
      </c>
      <c r="F260" s="242" t="s">
        <v>796</v>
      </c>
      <c r="G260" s="240"/>
      <c r="H260" s="243">
        <v>166</v>
      </c>
      <c r="I260" s="244"/>
      <c r="J260" s="240"/>
      <c r="K260" s="240"/>
      <c r="L260" s="245"/>
      <c r="M260" s="246"/>
      <c r="N260" s="247"/>
      <c r="O260" s="247"/>
      <c r="P260" s="247"/>
      <c r="Q260" s="247"/>
      <c r="R260" s="247"/>
      <c r="S260" s="247"/>
      <c r="T260" s="24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9" t="s">
        <v>148</v>
      </c>
      <c r="AU260" s="249" t="s">
        <v>83</v>
      </c>
      <c r="AV260" s="13" t="s">
        <v>83</v>
      </c>
      <c r="AW260" s="13" t="s">
        <v>30</v>
      </c>
      <c r="AX260" s="13" t="s">
        <v>81</v>
      </c>
      <c r="AY260" s="249" t="s">
        <v>135</v>
      </c>
    </row>
    <row r="261" s="2" customFormat="1" ht="24.15" customHeight="1">
      <c r="A261" s="38"/>
      <c r="B261" s="39"/>
      <c r="C261" s="219" t="s">
        <v>338</v>
      </c>
      <c r="D261" s="219" t="s">
        <v>137</v>
      </c>
      <c r="E261" s="220" t="s">
        <v>354</v>
      </c>
      <c r="F261" s="221" t="s">
        <v>355</v>
      </c>
      <c r="G261" s="222" t="s">
        <v>209</v>
      </c>
      <c r="H261" s="223">
        <v>95.200000000000003</v>
      </c>
      <c r="I261" s="224"/>
      <c r="J261" s="225">
        <f>ROUND(I261*H261,2)</f>
        <v>0</v>
      </c>
      <c r="K261" s="221" t="s">
        <v>141</v>
      </c>
      <c r="L261" s="44"/>
      <c r="M261" s="226" t="s">
        <v>1</v>
      </c>
      <c r="N261" s="227" t="s">
        <v>38</v>
      </c>
      <c r="O261" s="91"/>
      <c r="P261" s="228">
        <f>O261*H261</f>
        <v>0</v>
      </c>
      <c r="Q261" s="228">
        <v>0</v>
      </c>
      <c r="R261" s="228">
        <f>Q261*H261</f>
        <v>0</v>
      </c>
      <c r="S261" s="228">
        <v>0</v>
      </c>
      <c r="T261" s="229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0" t="s">
        <v>142</v>
      </c>
      <c r="AT261" s="230" t="s">
        <v>137</v>
      </c>
      <c r="AU261" s="230" t="s">
        <v>83</v>
      </c>
      <c r="AY261" s="17" t="s">
        <v>135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7" t="s">
        <v>81</v>
      </c>
      <c r="BK261" s="231">
        <f>ROUND(I261*H261,2)</f>
        <v>0</v>
      </c>
      <c r="BL261" s="17" t="s">
        <v>142</v>
      </c>
      <c r="BM261" s="230" t="s">
        <v>923</v>
      </c>
    </row>
    <row r="262" s="2" customFormat="1">
      <c r="A262" s="38"/>
      <c r="B262" s="39"/>
      <c r="C262" s="40"/>
      <c r="D262" s="232" t="s">
        <v>144</v>
      </c>
      <c r="E262" s="40"/>
      <c r="F262" s="233" t="s">
        <v>357</v>
      </c>
      <c r="G262" s="40"/>
      <c r="H262" s="40"/>
      <c r="I262" s="234"/>
      <c r="J262" s="40"/>
      <c r="K262" s="40"/>
      <c r="L262" s="44"/>
      <c r="M262" s="235"/>
      <c r="N262" s="236"/>
      <c r="O262" s="91"/>
      <c r="P262" s="91"/>
      <c r="Q262" s="91"/>
      <c r="R262" s="91"/>
      <c r="S262" s="91"/>
      <c r="T262" s="92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144</v>
      </c>
      <c r="AU262" s="17" t="s">
        <v>83</v>
      </c>
    </row>
    <row r="263" s="2" customFormat="1">
      <c r="A263" s="38"/>
      <c r="B263" s="39"/>
      <c r="C263" s="40"/>
      <c r="D263" s="237" t="s">
        <v>146</v>
      </c>
      <c r="E263" s="40"/>
      <c r="F263" s="238" t="s">
        <v>358</v>
      </c>
      <c r="G263" s="40"/>
      <c r="H263" s="40"/>
      <c r="I263" s="234"/>
      <c r="J263" s="40"/>
      <c r="K263" s="40"/>
      <c r="L263" s="44"/>
      <c r="M263" s="235"/>
      <c r="N263" s="236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146</v>
      </c>
      <c r="AU263" s="17" t="s">
        <v>83</v>
      </c>
    </row>
    <row r="264" s="13" customFormat="1">
      <c r="A264" s="13"/>
      <c r="B264" s="239"/>
      <c r="C264" s="240"/>
      <c r="D264" s="232" t="s">
        <v>148</v>
      </c>
      <c r="E264" s="241" t="s">
        <v>1</v>
      </c>
      <c r="F264" s="242" t="s">
        <v>924</v>
      </c>
      <c r="G264" s="240"/>
      <c r="H264" s="243">
        <v>95.200000000000003</v>
      </c>
      <c r="I264" s="244"/>
      <c r="J264" s="240"/>
      <c r="K264" s="240"/>
      <c r="L264" s="245"/>
      <c r="M264" s="246"/>
      <c r="N264" s="247"/>
      <c r="O264" s="247"/>
      <c r="P264" s="247"/>
      <c r="Q264" s="247"/>
      <c r="R264" s="247"/>
      <c r="S264" s="247"/>
      <c r="T264" s="24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9" t="s">
        <v>148</v>
      </c>
      <c r="AU264" s="249" t="s">
        <v>83</v>
      </c>
      <c r="AV264" s="13" t="s">
        <v>83</v>
      </c>
      <c r="AW264" s="13" t="s">
        <v>30</v>
      </c>
      <c r="AX264" s="13" t="s">
        <v>81</v>
      </c>
      <c r="AY264" s="249" t="s">
        <v>135</v>
      </c>
    </row>
    <row r="265" s="2" customFormat="1" ht="16.5" customHeight="1">
      <c r="A265" s="38"/>
      <c r="B265" s="39"/>
      <c r="C265" s="271" t="s">
        <v>346</v>
      </c>
      <c r="D265" s="271" t="s">
        <v>360</v>
      </c>
      <c r="E265" s="272" t="s">
        <v>361</v>
      </c>
      <c r="F265" s="273" t="s">
        <v>362</v>
      </c>
      <c r="G265" s="274" t="s">
        <v>341</v>
      </c>
      <c r="H265" s="275">
        <v>190.40000000000001</v>
      </c>
      <c r="I265" s="276"/>
      <c r="J265" s="277">
        <f>ROUND(I265*H265,2)</f>
        <v>0</v>
      </c>
      <c r="K265" s="273" t="s">
        <v>141</v>
      </c>
      <c r="L265" s="278"/>
      <c r="M265" s="279" t="s">
        <v>1</v>
      </c>
      <c r="N265" s="280" t="s">
        <v>38</v>
      </c>
      <c r="O265" s="91"/>
      <c r="P265" s="228">
        <f>O265*H265</f>
        <v>0</v>
      </c>
      <c r="Q265" s="228">
        <v>0</v>
      </c>
      <c r="R265" s="228">
        <f>Q265*H265</f>
        <v>0</v>
      </c>
      <c r="S265" s="228">
        <v>0</v>
      </c>
      <c r="T265" s="229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0" t="s">
        <v>199</v>
      </c>
      <c r="AT265" s="230" t="s">
        <v>360</v>
      </c>
      <c r="AU265" s="230" t="s">
        <v>83</v>
      </c>
      <c r="AY265" s="17" t="s">
        <v>135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7" t="s">
        <v>81</v>
      </c>
      <c r="BK265" s="231">
        <f>ROUND(I265*H265,2)</f>
        <v>0</v>
      </c>
      <c r="BL265" s="17" t="s">
        <v>142</v>
      </c>
      <c r="BM265" s="230" t="s">
        <v>925</v>
      </c>
    </row>
    <row r="266" s="2" customFormat="1">
      <c r="A266" s="38"/>
      <c r="B266" s="39"/>
      <c r="C266" s="40"/>
      <c r="D266" s="232" t="s">
        <v>144</v>
      </c>
      <c r="E266" s="40"/>
      <c r="F266" s="233" t="s">
        <v>362</v>
      </c>
      <c r="G266" s="40"/>
      <c r="H266" s="40"/>
      <c r="I266" s="234"/>
      <c r="J266" s="40"/>
      <c r="K266" s="40"/>
      <c r="L266" s="44"/>
      <c r="M266" s="235"/>
      <c r="N266" s="236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144</v>
      </c>
      <c r="AU266" s="17" t="s">
        <v>83</v>
      </c>
    </row>
    <row r="267" s="13" customFormat="1">
      <c r="A267" s="13"/>
      <c r="B267" s="239"/>
      <c r="C267" s="240"/>
      <c r="D267" s="232" t="s">
        <v>148</v>
      </c>
      <c r="E267" s="241" t="s">
        <v>1</v>
      </c>
      <c r="F267" s="242" t="s">
        <v>924</v>
      </c>
      <c r="G267" s="240"/>
      <c r="H267" s="243">
        <v>95.200000000000003</v>
      </c>
      <c r="I267" s="244"/>
      <c r="J267" s="240"/>
      <c r="K267" s="240"/>
      <c r="L267" s="245"/>
      <c r="M267" s="246"/>
      <c r="N267" s="247"/>
      <c r="O267" s="247"/>
      <c r="P267" s="247"/>
      <c r="Q267" s="247"/>
      <c r="R267" s="247"/>
      <c r="S267" s="247"/>
      <c r="T267" s="24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9" t="s">
        <v>148</v>
      </c>
      <c r="AU267" s="249" t="s">
        <v>83</v>
      </c>
      <c r="AV267" s="13" t="s">
        <v>83</v>
      </c>
      <c r="AW267" s="13" t="s">
        <v>30</v>
      </c>
      <c r="AX267" s="13" t="s">
        <v>81</v>
      </c>
      <c r="AY267" s="249" t="s">
        <v>135</v>
      </c>
    </row>
    <row r="268" s="13" customFormat="1">
      <c r="A268" s="13"/>
      <c r="B268" s="239"/>
      <c r="C268" s="240"/>
      <c r="D268" s="232" t="s">
        <v>148</v>
      </c>
      <c r="E268" s="240"/>
      <c r="F268" s="242" t="s">
        <v>926</v>
      </c>
      <c r="G268" s="240"/>
      <c r="H268" s="243">
        <v>190.40000000000001</v>
      </c>
      <c r="I268" s="244"/>
      <c r="J268" s="240"/>
      <c r="K268" s="240"/>
      <c r="L268" s="245"/>
      <c r="M268" s="246"/>
      <c r="N268" s="247"/>
      <c r="O268" s="247"/>
      <c r="P268" s="247"/>
      <c r="Q268" s="247"/>
      <c r="R268" s="247"/>
      <c r="S268" s="247"/>
      <c r="T268" s="24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9" t="s">
        <v>148</v>
      </c>
      <c r="AU268" s="249" t="s">
        <v>83</v>
      </c>
      <c r="AV268" s="13" t="s">
        <v>83</v>
      </c>
      <c r="AW268" s="13" t="s">
        <v>4</v>
      </c>
      <c r="AX268" s="13" t="s">
        <v>81</v>
      </c>
      <c r="AY268" s="249" t="s">
        <v>135</v>
      </c>
    </row>
    <row r="269" s="2" customFormat="1" ht="16.5" customHeight="1">
      <c r="A269" s="38"/>
      <c r="B269" s="39"/>
      <c r="C269" s="271" t="s">
        <v>353</v>
      </c>
      <c r="D269" s="271" t="s">
        <v>360</v>
      </c>
      <c r="E269" s="272" t="s">
        <v>927</v>
      </c>
      <c r="F269" s="273" t="s">
        <v>928</v>
      </c>
      <c r="G269" s="274" t="s">
        <v>341</v>
      </c>
      <c r="H269" s="275">
        <v>15.924</v>
      </c>
      <c r="I269" s="276"/>
      <c r="J269" s="277">
        <f>ROUND(I269*H269,2)</f>
        <v>0</v>
      </c>
      <c r="K269" s="273" t="s">
        <v>141</v>
      </c>
      <c r="L269" s="278"/>
      <c r="M269" s="279" t="s">
        <v>1</v>
      </c>
      <c r="N269" s="280" t="s">
        <v>38</v>
      </c>
      <c r="O269" s="91"/>
      <c r="P269" s="228">
        <f>O269*H269</f>
        <v>0</v>
      </c>
      <c r="Q269" s="228">
        <v>0</v>
      </c>
      <c r="R269" s="228">
        <f>Q269*H269</f>
        <v>0</v>
      </c>
      <c r="S269" s="228">
        <v>0</v>
      </c>
      <c r="T269" s="229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0" t="s">
        <v>199</v>
      </c>
      <c r="AT269" s="230" t="s">
        <v>360</v>
      </c>
      <c r="AU269" s="230" t="s">
        <v>83</v>
      </c>
      <c r="AY269" s="17" t="s">
        <v>135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7" t="s">
        <v>81</v>
      </c>
      <c r="BK269" s="231">
        <f>ROUND(I269*H269,2)</f>
        <v>0</v>
      </c>
      <c r="BL269" s="17" t="s">
        <v>142</v>
      </c>
      <c r="BM269" s="230" t="s">
        <v>929</v>
      </c>
    </row>
    <row r="270" s="2" customFormat="1">
      <c r="A270" s="38"/>
      <c r="B270" s="39"/>
      <c r="C270" s="40"/>
      <c r="D270" s="232" t="s">
        <v>144</v>
      </c>
      <c r="E270" s="40"/>
      <c r="F270" s="233" t="s">
        <v>928</v>
      </c>
      <c r="G270" s="40"/>
      <c r="H270" s="40"/>
      <c r="I270" s="234"/>
      <c r="J270" s="40"/>
      <c r="K270" s="40"/>
      <c r="L270" s="44"/>
      <c r="M270" s="235"/>
      <c r="N270" s="236"/>
      <c r="O270" s="91"/>
      <c r="P270" s="91"/>
      <c r="Q270" s="91"/>
      <c r="R270" s="91"/>
      <c r="S270" s="91"/>
      <c r="T270" s="92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144</v>
      </c>
      <c r="AU270" s="17" t="s">
        <v>83</v>
      </c>
    </row>
    <row r="271" s="13" customFormat="1">
      <c r="A271" s="13"/>
      <c r="B271" s="239"/>
      <c r="C271" s="240"/>
      <c r="D271" s="232" t="s">
        <v>148</v>
      </c>
      <c r="E271" s="241" t="s">
        <v>1</v>
      </c>
      <c r="F271" s="242" t="s">
        <v>930</v>
      </c>
      <c r="G271" s="240"/>
      <c r="H271" s="243">
        <v>7.9619999999999997</v>
      </c>
      <c r="I271" s="244"/>
      <c r="J271" s="240"/>
      <c r="K271" s="240"/>
      <c r="L271" s="245"/>
      <c r="M271" s="246"/>
      <c r="N271" s="247"/>
      <c r="O271" s="247"/>
      <c r="P271" s="247"/>
      <c r="Q271" s="247"/>
      <c r="R271" s="247"/>
      <c r="S271" s="247"/>
      <c r="T271" s="248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9" t="s">
        <v>148</v>
      </c>
      <c r="AU271" s="249" t="s">
        <v>83</v>
      </c>
      <c r="AV271" s="13" t="s">
        <v>83</v>
      </c>
      <c r="AW271" s="13" t="s">
        <v>30</v>
      </c>
      <c r="AX271" s="13" t="s">
        <v>81</v>
      </c>
      <c r="AY271" s="249" t="s">
        <v>135</v>
      </c>
    </row>
    <row r="272" s="13" customFormat="1">
      <c r="A272" s="13"/>
      <c r="B272" s="239"/>
      <c r="C272" s="240"/>
      <c r="D272" s="232" t="s">
        <v>148</v>
      </c>
      <c r="E272" s="240"/>
      <c r="F272" s="242" t="s">
        <v>931</v>
      </c>
      <c r="G272" s="240"/>
      <c r="H272" s="243">
        <v>15.924</v>
      </c>
      <c r="I272" s="244"/>
      <c r="J272" s="240"/>
      <c r="K272" s="240"/>
      <c r="L272" s="245"/>
      <c r="M272" s="246"/>
      <c r="N272" s="247"/>
      <c r="O272" s="247"/>
      <c r="P272" s="247"/>
      <c r="Q272" s="247"/>
      <c r="R272" s="247"/>
      <c r="S272" s="247"/>
      <c r="T272" s="248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9" t="s">
        <v>148</v>
      </c>
      <c r="AU272" s="249" t="s">
        <v>83</v>
      </c>
      <c r="AV272" s="13" t="s">
        <v>83</v>
      </c>
      <c r="AW272" s="13" t="s">
        <v>4</v>
      </c>
      <c r="AX272" s="13" t="s">
        <v>81</v>
      </c>
      <c r="AY272" s="249" t="s">
        <v>135</v>
      </c>
    </row>
    <row r="273" s="2" customFormat="1" ht="24.15" customHeight="1">
      <c r="A273" s="38"/>
      <c r="B273" s="39"/>
      <c r="C273" s="219" t="s">
        <v>359</v>
      </c>
      <c r="D273" s="219" t="s">
        <v>137</v>
      </c>
      <c r="E273" s="220" t="s">
        <v>366</v>
      </c>
      <c r="F273" s="221" t="s">
        <v>367</v>
      </c>
      <c r="G273" s="222" t="s">
        <v>209</v>
      </c>
      <c r="H273" s="223">
        <v>53.100000000000001</v>
      </c>
      <c r="I273" s="224"/>
      <c r="J273" s="225">
        <f>ROUND(I273*H273,2)</f>
        <v>0</v>
      </c>
      <c r="K273" s="221" t="s">
        <v>141</v>
      </c>
      <c r="L273" s="44"/>
      <c r="M273" s="226" t="s">
        <v>1</v>
      </c>
      <c r="N273" s="227" t="s">
        <v>38</v>
      </c>
      <c r="O273" s="91"/>
      <c r="P273" s="228">
        <f>O273*H273</f>
        <v>0</v>
      </c>
      <c r="Q273" s="228">
        <v>0</v>
      </c>
      <c r="R273" s="228">
        <f>Q273*H273</f>
        <v>0</v>
      </c>
      <c r="S273" s="228">
        <v>0</v>
      </c>
      <c r="T273" s="229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0" t="s">
        <v>142</v>
      </c>
      <c r="AT273" s="230" t="s">
        <v>137</v>
      </c>
      <c r="AU273" s="230" t="s">
        <v>83</v>
      </c>
      <c r="AY273" s="17" t="s">
        <v>135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7" t="s">
        <v>81</v>
      </c>
      <c r="BK273" s="231">
        <f>ROUND(I273*H273,2)</f>
        <v>0</v>
      </c>
      <c r="BL273" s="17" t="s">
        <v>142</v>
      </c>
      <c r="BM273" s="230" t="s">
        <v>932</v>
      </c>
    </row>
    <row r="274" s="2" customFormat="1">
      <c r="A274" s="38"/>
      <c r="B274" s="39"/>
      <c r="C274" s="40"/>
      <c r="D274" s="232" t="s">
        <v>144</v>
      </c>
      <c r="E274" s="40"/>
      <c r="F274" s="233" t="s">
        <v>369</v>
      </c>
      <c r="G274" s="40"/>
      <c r="H274" s="40"/>
      <c r="I274" s="234"/>
      <c r="J274" s="40"/>
      <c r="K274" s="40"/>
      <c r="L274" s="44"/>
      <c r="M274" s="235"/>
      <c r="N274" s="236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144</v>
      </c>
      <c r="AU274" s="17" t="s">
        <v>83</v>
      </c>
    </row>
    <row r="275" s="2" customFormat="1">
      <c r="A275" s="38"/>
      <c r="B275" s="39"/>
      <c r="C275" s="40"/>
      <c r="D275" s="237" t="s">
        <v>146</v>
      </c>
      <c r="E275" s="40"/>
      <c r="F275" s="238" t="s">
        <v>370</v>
      </c>
      <c r="G275" s="40"/>
      <c r="H275" s="40"/>
      <c r="I275" s="234"/>
      <c r="J275" s="40"/>
      <c r="K275" s="40"/>
      <c r="L275" s="44"/>
      <c r="M275" s="235"/>
      <c r="N275" s="236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146</v>
      </c>
      <c r="AU275" s="17" t="s">
        <v>83</v>
      </c>
    </row>
    <row r="276" s="13" customFormat="1">
      <c r="A276" s="13"/>
      <c r="B276" s="239"/>
      <c r="C276" s="240"/>
      <c r="D276" s="232" t="s">
        <v>148</v>
      </c>
      <c r="E276" s="241" t="s">
        <v>99</v>
      </c>
      <c r="F276" s="242" t="s">
        <v>800</v>
      </c>
      <c r="G276" s="240"/>
      <c r="H276" s="243">
        <v>53.100000000000001</v>
      </c>
      <c r="I276" s="244"/>
      <c r="J276" s="240"/>
      <c r="K276" s="240"/>
      <c r="L276" s="245"/>
      <c r="M276" s="246"/>
      <c r="N276" s="247"/>
      <c r="O276" s="247"/>
      <c r="P276" s="247"/>
      <c r="Q276" s="247"/>
      <c r="R276" s="247"/>
      <c r="S276" s="247"/>
      <c r="T276" s="24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9" t="s">
        <v>148</v>
      </c>
      <c r="AU276" s="249" t="s">
        <v>83</v>
      </c>
      <c r="AV276" s="13" t="s">
        <v>83</v>
      </c>
      <c r="AW276" s="13" t="s">
        <v>30</v>
      </c>
      <c r="AX276" s="13" t="s">
        <v>81</v>
      </c>
      <c r="AY276" s="249" t="s">
        <v>135</v>
      </c>
    </row>
    <row r="277" s="2" customFormat="1" ht="16.5" customHeight="1">
      <c r="A277" s="38"/>
      <c r="B277" s="39"/>
      <c r="C277" s="271" t="s">
        <v>365</v>
      </c>
      <c r="D277" s="271" t="s">
        <v>360</v>
      </c>
      <c r="E277" s="272" t="s">
        <v>372</v>
      </c>
      <c r="F277" s="273" t="s">
        <v>373</v>
      </c>
      <c r="G277" s="274" t="s">
        <v>341</v>
      </c>
      <c r="H277" s="275">
        <v>106.2</v>
      </c>
      <c r="I277" s="276"/>
      <c r="J277" s="277">
        <f>ROUND(I277*H277,2)</f>
        <v>0</v>
      </c>
      <c r="K277" s="273" t="s">
        <v>141</v>
      </c>
      <c r="L277" s="278"/>
      <c r="M277" s="279" t="s">
        <v>1</v>
      </c>
      <c r="N277" s="280" t="s">
        <v>38</v>
      </c>
      <c r="O277" s="91"/>
      <c r="P277" s="228">
        <f>O277*H277</f>
        <v>0</v>
      </c>
      <c r="Q277" s="228">
        <v>0</v>
      </c>
      <c r="R277" s="228">
        <f>Q277*H277</f>
        <v>0</v>
      </c>
      <c r="S277" s="228">
        <v>0</v>
      </c>
      <c r="T277" s="229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0" t="s">
        <v>199</v>
      </c>
      <c r="AT277" s="230" t="s">
        <v>360</v>
      </c>
      <c r="AU277" s="230" t="s">
        <v>83</v>
      </c>
      <c r="AY277" s="17" t="s">
        <v>135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7" t="s">
        <v>81</v>
      </c>
      <c r="BK277" s="231">
        <f>ROUND(I277*H277,2)</f>
        <v>0</v>
      </c>
      <c r="BL277" s="17" t="s">
        <v>142</v>
      </c>
      <c r="BM277" s="230" t="s">
        <v>933</v>
      </c>
    </row>
    <row r="278" s="2" customFormat="1">
      <c r="A278" s="38"/>
      <c r="B278" s="39"/>
      <c r="C278" s="40"/>
      <c r="D278" s="232" t="s">
        <v>144</v>
      </c>
      <c r="E278" s="40"/>
      <c r="F278" s="233" t="s">
        <v>373</v>
      </c>
      <c r="G278" s="40"/>
      <c r="H278" s="40"/>
      <c r="I278" s="234"/>
      <c r="J278" s="40"/>
      <c r="K278" s="40"/>
      <c r="L278" s="44"/>
      <c r="M278" s="235"/>
      <c r="N278" s="236"/>
      <c r="O278" s="91"/>
      <c r="P278" s="91"/>
      <c r="Q278" s="91"/>
      <c r="R278" s="91"/>
      <c r="S278" s="91"/>
      <c r="T278" s="92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144</v>
      </c>
      <c r="AU278" s="17" t="s">
        <v>83</v>
      </c>
    </row>
    <row r="279" s="13" customFormat="1">
      <c r="A279" s="13"/>
      <c r="B279" s="239"/>
      <c r="C279" s="240"/>
      <c r="D279" s="232" t="s">
        <v>148</v>
      </c>
      <c r="E279" s="241" t="s">
        <v>1</v>
      </c>
      <c r="F279" s="242" t="s">
        <v>800</v>
      </c>
      <c r="G279" s="240"/>
      <c r="H279" s="243">
        <v>53.100000000000001</v>
      </c>
      <c r="I279" s="244"/>
      <c r="J279" s="240"/>
      <c r="K279" s="240"/>
      <c r="L279" s="245"/>
      <c r="M279" s="246"/>
      <c r="N279" s="247"/>
      <c r="O279" s="247"/>
      <c r="P279" s="247"/>
      <c r="Q279" s="247"/>
      <c r="R279" s="247"/>
      <c r="S279" s="247"/>
      <c r="T279" s="24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9" t="s">
        <v>148</v>
      </c>
      <c r="AU279" s="249" t="s">
        <v>83</v>
      </c>
      <c r="AV279" s="13" t="s">
        <v>83</v>
      </c>
      <c r="AW279" s="13" t="s">
        <v>30</v>
      </c>
      <c r="AX279" s="13" t="s">
        <v>81</v>
      </c>
      <c r="AY279" s="249" t="s">
        <v>135</v>
      </c>
    </row>
    <row r="280" s="13" customFormat="1">
      <c r="A280" s="13"/>
      <c r="B280" s="239"/>
      <c r="C280" s="240"/>
      <c r="D280" s="232" t="s">
        <v>148</v>
      </c>
      <c r="E280" s="240"/>
      <c r="F280" s="242" t="s">
        <v>934</v>
      </c>
      <c r="G280" s="240"/>
      <c r="H280" s="243">
        <v>106.2</v>
      </c>
      <c r="I280" s="244"/>
      <c r="J280" s="240"/>
      <c r="K280" s="240"/>
      <c r="L280" s="245"/>
      <c r="M280" s="246"/>
      <c r="N280" s="247"/>
      <c r="O280" s="247"/>
      <c r="P280" s="247"/>
      <c r="Q280" s="247"/>
      <c r="R280" s="247"/>
      <c r="S280" s="247"/>
      <c r="T280" s="24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9" t="s">
        <v>148</v>
      </c>
      <c r="AU280" s="249" t="s">
        <v>83</v>
      </c>
      <c r="AV280" s="13" t="s">
        <v>83</v>
      </c>
      <c r="AW280" s="13" t="s">
        <v>4</v>
      </c>
      <c r="AX280" s="13" t="s">
        <v>81</v>
      </c>
      <c r="AY280" s="249" t="s">
        <v>135</v>
      </c>
    </row>
    <row r="281" s="2" customFormat="1" ht="66.75" customHeight="1">
      <c r="A281" s="38"/>
      <c r="B281" s="39"/>
      <c r="C281" s="219" t="s">
        <v>371</v>
      </c>
      <c r="D281" s="219" t="s">
        <v>137</v>
      </c>
      <c r="E281" s="220" t="s">
        <v>377</v>
      </c>
      <c r="F281" s="221" t="s">
        <v>378</v>
      </c>
      <c r="G281" s="222" t="s">
        <v>140</v>
      </c>
      <c r="H281" s="223">
        <v>185.56999999999999</v>
      </c>
      <c r="I281" s="224"/>
      <c r="J281" s="225">
        <f>ROUND(I281*H281,2)</f>
        <v>0</v>
      </c>
      <c r="K281" s="221" t="s">
        <v>1</v>
      </c>
      <c r="L281" s="44"/>
      <c r="M281" s="226" t="s">
        <v>1</v>
      </c>
      <c r="N281" s="227" t="s">
        <v>38</v>
      </c>
      <c r="O281" s="91"/>
      <c r="P281" s="228">
        <f>O281*H281</f>
        <v>0</v>
      </c>
      <c r="Q281" s="228">
        <v>0</v>
      </c>
      <c r="R281" s="228">
        <f>Q281*H281</f>
        <v>0</v>
      </c>
      <c r="S281" s="228">
        <v>0</v>
      </c>
      <c r="T281" s="229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0" t="s">
        <v>142</v>
      </c>
      <c r="AT281" s="230" t="s">
        <v>137</v>
      </c>
      <c r="AU281" s="230" t="s">
        <v>83</v>
      </c>
      <c r="AY281" s="17" t="s">
        <v>135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7" t="s">
        <v>81</v>
      </c>
      <c r="BK281" s="231">
        <f>ROUND(I281*H281,2)</f>
        <v>0</v>
      </c>
      <c r="BL281" s="17" t="s">
        <v>142</v>
      </c>
      <c r="BM281" s="230" t="s">
        <v>935</v>
      </c>
    </row>
    <row r="282" s="2" customFormat="1">
      <c r="A282" s="38"/>
      <c r="B282" s="39"/>
      <c r="C282" s="40"/>
      <c r="D282" s="232" t="s">
        <v>144</v>
      </c>
      <c r="E282" s="40"/>
      <c r="F282" s="233" t="s">
        <v>378</v>
      </c>
      <c r="G282" s="40"/>
      <c r="H282" s="40"/>
      <c r="I282" s="234"/>
      <c r="J282" s="40"/>
      <c r="K282" s="40"/>
      <c r="L282" s="44"/>
      <c r="M282" s="235"/>
      <c r="N282" s="236"/>
      <c r="O282" s="91"/>
      <c r="P282" s="91"/>
      <c r="Q282" s="91"/>
      <c r="R282" s="91"/>
      <c r="S282" s="91"/>
      <c r="T282" s="92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144</v>
      </c>
      <c r="AU282" s="17" t="s">
        <v>83</v>
      </c>
    </row>
    <row r="283" s="13" customFormat="1">
      <c r="A283" s="13"/>
      <c r="B283" s="239"/>
      <c r="C283" s="240"/>
      <c r="D283" s="232" t="s">
        <v>148</v>
      </c>
      <c r="E283" s="241" t="s">
        <v>1</v>
      </c>
      <c r="F283" s="242" t="s">
        <v>936</v>
      </c>
      <c r="G283" s="240"/>
      <c r="H283" s="243">
        <v>185.56999999999999</v>
      </c>
      <c r="I283" s="244"/>
      <c r="J283" s="240"/>
      <c r="K283" s="240"/>
      <c r="L283" s="245"/>
      <c r="M283" s="246"/>
      <c r="N283" s="247"/>
      <c r="O283" s="247"/>
      <c r="P283" s="247"/>
      <c r="Q283" s="247"/>
      <c r="R283" s="247"/>
      <c r="S283" s="247"/>
      <c r="T283" s="24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9" t="s">
        <v>148</v>
      </c>
      <c r="AU283" s="249" t="s">
        <v>83</v>
      </c>
      <c r="AV283" s="13" t="s">
        <v>83</v>
      </c>
      <c r="AW283" s="13" t="s">
        <v>30</v>
      </c>
      <c r="AX283" s="13" t="s">
        <v>81</v>
      </c>
      <c r="AY283" s="249" t="s">
        <v>135</v>
      </c>
    </row>
    <row r="284" s="2" customFormat="1" ht="24.15" customHeight="1">
      <c r="A284" s="38"/>
      <c r="B284" s="39"/>
      <c r="C284" s="219" t="s">
        <v>376</v>
      </c>
      <c r="D284" s="219" t="s">
        <v>137</v>
      </c>
      <c r="E284" s="220" t="s">
        <v>937</v>
      </c>
      <c r="F284" s="221" t="s">
        <v>938</v>
      </c>
      <c r="G284" s="222" t="s">
        <v>140</v>
      </c>
      <c r="H284" s="223">
        <v>36.189999999999998</v>
      </c>
      <c r="I284" s="224"/>
      <c r="J284" s="225">
        <f>ROUND(I284*H284,2)</f>
        <v>0</v>
      </c>
      <c r="K284" s="221" t="s">
        <v>141</v>
      </c>
      <c r="L284" s="44"/>
      <c r="M284" s="226" t="s">
        <v>1</v>
      </c>
      <c r="N284" s="227" t="s">
        <v>38</v>
      </c>
      <c r="O284" s="91"/>
      <c r="P284" s="228">
        <f>O284*H284</f>
        <v>0</v>
      </c>
      <c r="Q284" s="228">
        <v>0</v>
      </c>
      <c r="R284" s="228">
        <f>Q284*H284</f>
        <v>0</v>
      </c>
      <c r="S284" s="228">
        <v>0</v>
      </c>
      <c r="T284" s="229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0" t="s">
        <v>142</v>
      </c>
      <c r="AT284" s="230" t="s">
        <v>137</v>
      </c>
      <c r="AU284" s="230" t="s">
        <v>83</v>
      </c>
      <c r="AY284" s="17" t="s">
        <v>135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7" t="s">
        <v>81</v>
      </c>
      <c r="BK284" s="231">
        <f>ROUND(I284*H284,2)</f>
        <v>0</v>
      </c>
      <c r="BL284" s="17" t="s">
        <v>142</v>
      </c>
      <c r="BM284" s="230" t="s">
        <v>939</v>
      </c>
    </row>
    <row r="285" s="2" customFormat="1">
      <c r="A285" s="38"/>
      <c r="B285" s="39"/>
      <c r="C285" s="40"/>
      <c r="D285" s="232" t="s">
        <v>144</v>
      </c>
      <c r="E285" s="40"/>
      <c r="F285" s="233" t="s">
        <v>940</v>
      </c>
      <c r="G285" s="40"/>
      <c r="H285" s="40"/>
      <c r="I285" s="234"/>
      <c r="J285" s="40"/>
      <c r="K285" s="40"/>
      <c r="L285" s="44"/>
      <c r="M285" s="235"/>
      <c r="N285" s="236"/>
      <c r="O285" s="91"/>
      <c r="P285" s="91"/>
      <c r="Q285" s="91"/>
      <c r="R285" s="91"/>
      <c r="S285" s="91"/>
      <c r="T285" s="92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144</v>
      </c>
      <c r="AU285" s="17" t="s">
        <v>83</v>
      </c>
    </row>
    <row r="286" s="2" customFormat="1">
      <c r="A286" s="38"/>
      <c r="B286" s="39"/>
      <c r="C286" s="40"/>
      <c r="D286" s="237" t="s">
        <v>146</v>
      </c>
      <c r="E286" s="40"/>
      <c r="F286" s="238" t="s">
        <v>941</v>
      </c>
      <c r="G286" s="40"/>
      <c r="H286" s="40"/>
      <c r="I286" s="234"/>
      <c r="J286" s="40"/>
      <c r="K286" s="40"/>
      <c r="L286" s="44"/>
      <c r="M286" s="235"/>
      <c r="N286" s="236"/>
      <c r="O286" s="91"/>
      <c r="P286" s="91"/>
      <c r="Q286" s="91"/>
      <c r="R286" s="91"/>
      <c r="S286" s="91"/>
      <c r="T286" s="92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146</v>
      </c>
      <c r="AU286" s="17" t="s">
        <v>83</v>
      </c>
    </row>
    <row r="287" s="13" customFormat="1">
      <c r="A287" s="13"/>
      <c r="B287" s="239"/>
      <c r="C287" s="240"/>
      <c r="D287" s="232" t="s">
        <v>148</v>
      </c>
      <c r="E287" s="241" t="s">
        <v>1</v>
      </c>
      <c r="F287" s="242" t="s">
        <v>788</v>
      </c>
      <c r="G287" s="240"/>
      <c r="H287" s="243">
        <v>36.189999999999998</v>
      </c>
      <c r="I287" s="244"/>
      <c r="J287" s="240"/>
      <c r="K287" s="240"/>
      <c r="L287" s="245"/>
      <c r="M287" s="246"/>
      <c r="N287" s="247"/>
      <c r="O287" s="247"/>
      <c r="P287" s="247"/>
      <c r="Q287" s="247"/>
      <c r="R287" s="247"/>
      <c r="S287" s="247"/>
      <c r="T287" s="24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9" t="s">
        <v>148</v>
      </c>
      <c r="AU287" s="249" t="s">
        <v>83</v>
      </c>
      <c r="AV287" s="13" t="s">
        <v>83</v>
      </c>
      <c r="AW287" s="13" t="s">
        <v>30</v>
      </c>
      <c r="AX287" s="13" t="s">
        <v>81</v>
      </c>
      <c r="AY287" s="249" t="s">
        <v>135</v>
      </c>
    </row>
    <row r="288" s="2" customFormat="1" ht="21.75" customHeight="1">
      <c r="A288" s="38"/>
      <c r="B288" s="39"/>
      <c r="C288" s="271" t="s">
        <v>381</v>
      </c>
      <c r="D288" s="271" t="s">
        <v>360</v>
      </c>
      <c r="E288" s="272" t="s">
        <v>942</v>
      </c>
      <c r="F288" s="273" t="s">
        <v>943</v>
      </c>
      <c r="G288" s="274" t="s">
        <v>341</v>
      </c>
      <c r="H288" s="275">
        <v>14.476000000000001</v>
      </c>
      <c r="I288" s="276"/>
      <c r="J288" s="277">
        <f>ROUND(I288*H288,2)</f>
        <v>0</v>
      </c>
      <c r="K288" s="273" t="s">
        <v>141</v>
      </c>
      <c r="L288" s="278"/>
      <c r="M288" s="279" t="s">
        <v>1</v>
      </c>
      <c r="N288" s="280" t="s">
        <v>38</v>
      </c>
      <c r="O288" s="91"/>
      <c r="P288" s="228">
        <f>O288*H288</f>
        <v>0</v>
      </c>
      <c r="Q288" s="228">
        <v>0</v>
      </c>
      <c r="R288" s="228">
        <f>Q288*H288</f>
        <v>0</v>
      </c>
      <c r="S288" s="228">
        <v>0</v>
      </c>
      <c r="T288" s="229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0" t="s">
        <v>199</v>
      </c>
      <c r="AT288" s="230" t="s">
        <v>360</v>
      </c>
      <c r="AU288" s="230" t="s">
        <v>83</v>
      </c>
      <c r="AY288" s="17" t="s">
        <v>135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7" t="s">
        <v>81</v>
      </c>
      <c r="BK288" s="231">
        <f>ROUND(I288*H288,2)</f>
        <v>0</v>
      </c>
      <c r="BL288" s="17" t="s">
        <v>142</v>
      </c>
      <c r="BM288" s="230" t="s">
        <v>944</v>
      </c>
    </row>
    <row r="289" s="2" customFormat="1">
      <c r="A289" s="38"/>
      <c r="B289" s="39"/>
      <c r="C289" s="40"/>
      <c r="D289" s="232" t="s">
        <v>144</v>
      </c>
      <c r="E289" s="40"/>
      <c r="F289" s="233" t="s">
        <v>945</v>
      </c>
      <c r="G289" s="40"/>
      <c r="H289" s="40"/>
      <c r="I289" s="234"/>
      <c r="J289" s="40"/>
      <c r="K289" s="40"/>
      <c r="L289" s="44"/>
      <c r="M289" s="235"/>
      <c r="N289" s="236"/>
      <c r="O289" s="91"/>
      <c r="P289" s="91"/>
      <c r="Q289" s="91"/>
      <c r="R289" s="91"/>
      <c r="S289" s="91"/>
      <c r="T289" s="92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144</v>
      </c>
      <c r="AU289" s="17" t="s">
        <v>83</v>
      </c>
    </row>
    <row r="290" s="13" customFormat="1">
      <c r="A290" s="13"/>
      <c r="B290" s="239"/>
      <c r="C290" s="240"/>
      <c r="D290" s="232" t="s">
        <v>148</v>
      </c>
      <c r="E290" s="241" t="s">
        <v>1</v>
      </c>
      <c r="F290" s="242" t="s">
        <v>946</v>
      </c>
      <c r="G290" s="240"/>
      <c r="H290" s="243">
        <v>7.2380000000000004</v>
      </c>
      <c r="I290" s="244"/>
      <c r="J290" s="240"/>
      <c r="K290" s="240"/>
      <c r="L290" s="245"/>
      <c r="M290" s="246"/>
      <c r="N290" s="247"/>
      <c r="O290" s="247"/>
      <c r="P290" s="247"/>
      <c r="Q290" s="247"/>
      <c r="R290" s="247"/>
      <c r="S290" s="247"/>
      <c r="T290" s="24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9" t="s">
        <v>148</v>
      </c>
      <c r="AU290" s="249" t="s">
        <v>83</v>
      </c>
      <c r="AV290" s="13" t="s">
        <v>83</v>
      </c>
      <c r="AW290" s="13" t="s">
        <v>30</v>
      </c>
      <c r="AX290" s="13" t="s">
        <v>81</v>
      </c>
      <c r="AY290" s="249" t="s">
        <v>135</v>
      </c>
    </row>
    <row r="291" s="13" customFormat="1">
      <c r="A291" s="13"/>
      <c r="B291" s="239"/>
      <c r="C291" s="240"/>
      <c r="D291" s="232" t="s">
        <v>148</v>
      </c>
      <c r="E291" s="240"/>
      <c r="F291" s="242" t="s">
        <v>947</v>
      </c>
      <c r="G291" s="240"/>
      <c r="H291" s="243">
        <v>14.476000000000001</v>
      </c>
      <c r="I291" s="244"/>
      <c r="J291" s="240"/>
      <c r="K291" s="240"/>
      <c r="L291" s="245"/>
      <c r="M291" s="246"/>
      <c r="N291" s="247"/>
      <c r="O291" s="247"/>
      <c r="P291" s="247"/>
      <c r="Q291" s="247"/>
      <c r="R291" s="247"/>
      <c r="S291" s="247"/>
      <c r="T291" s="24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9" t="s">
        <v>148</v>
      </c>
      <c r="AU291" s="249" t="s">
        <v>83</v>
      </c>
      <c r="AV291" s="13" t="s">
        <v>83</v>
      </c>
      <c r="AW291" s="13" t="s">
        <v>4</v>
      </c>
      <c r="AX291" s="13" t="s">
        <v>81</v>
      </c>
      <c r="AY291" s="249" t="s">
        <v>135</v>
      </c>
    </row>
    <row r="292" s="2" customFormat="1" ht="24.15" customHeight="1">
      <c r="A292" s="38"/>
      <c r="B292" s="39"/>
      <c r="C292" s="219" t="s">
        <v>388</v>
      </c>
      <c r="D292" s="219" t="s">
        <v>137</v>
      </c>
      <c r="E292" s="220" t="s">
        <v>948</v>
      </c>
      <c r="F292" s="221" t="s">
        <v>949</v>
      </c>
      <c r="G292" s="222" t="s">
        <v>140</v>
      </c>
      <c r="H292" s="223">
        <v>36.189999999999998</v>
      </c>
      <c r="I292" s="224"/>
      <c r="J292" s="225">
        <f>ROUND(I292*H292,2)</f>
        <v>0</v>
      </c>
      <c r="K292" s="221" t="s">
        <v>141</v>
      </c>
      <c r="L292" s="44"/>
      <c r="M292" s="226" t="s">
        <v>1</v>
      </c>
      <c r="N292" s="227" t="s">
        <v>38</v>
      </c>
      <c r="O292" s="91"/>
      <c r="P292" s="228">
        <f>O292*H292</f>
        <v>0</v>
      </c>
      <c r="Q292" s="228">
        <v>0</v>
      </c>
      <c r="R292" s="228">
        <f>Q292*H292</f>
        <v>0</v>
      </c>
      <c r="S292" s="228">
        <v>0</v>
      </c>
      <c r="T292" s="229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0" t="s">
        <v>142</v>
      </c>
      <c r="AT292" s="230" t="s">
        <v>137</v>
      </c>
      <c r="AU292" s="230" t="s">
        <v>83</v>
      </c>
      <c r="AY292" s="17" t="s">
        <v>135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7" t="s">
        <v>81</v>
      </c>
      <c r="BK292" s="231">
        <f>ROUND(I292*H292,2)</f>
        <v>0</v>
      </c>
      <c r="BL292" s="17" t="s">
        <v>142</v>
      </c>
      <c r="BM292" s="230" t="s">
        <v>950</v>
      </c>
    </row>
    <row r="293" s="2" customFormat="1">
      <c r="A293" s="38"/>
      <c r="B293" s="39"/>
      <c r="C293" s="40"/>
      <c r="D293" s="232" t="s">
        <v>144</v>
      </c>
      <c r="E293" s="40"/>
      <c r="F293" s="233" t="s">
        <v>951</v>
      </c>
      <c r="G293" s="40"/>
      <c r="H293" s="40"/>
      <c r="I293" s="234"/>
      <c r="J293" s="40"/>
      <c r="K293" s="40"/>
      <c r="L293" s="44"/>
      <c r="M293" s="235"/>
      <c r="N293" s="236"/>
      <c r="O293" s="91"/>
      <c r="P293" s="91"/>
      <c r="Q293" s="91"/>
      <c r="R293" s="91"/>
      <c r="S293" s="91"/>
      <c r="T293" s="92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144</v>
      </c>
      <c r="AU293" s="17" t="s">
        <v>83</v>
      </c>
    </row>
    <row r="294" s="2" customFormat="1">
      <c r="A294" s="38"/>
      <c r="B294" s="39"/>
      <c r="C294" s="40"/>
      <c r="D294" s="237" t="s">
        <v>146</v>
      </c>
      <c r="E294" s="40"/>
      <c r="F294" s="238" t="s">
        <v>952</v>
      </c>
      <c r="G294" s="40"/>
      <c r="H294" s="40"/>
      <c r="I294" s="234"/>
      <c r="J294" s="40"/>
      <c r="K294" s="40"/>
      <c r="L294" s="44"/>
      <c r="M294" s="235"/>
      <c r="N294" s="236"/>
      <c r="O294" s="91"/>
      <c r="P294" s="91"/>
      <c r="Q294" s="91"/>
      <c r="R294" s="91"/>
      <c r="S294" s="91"/>
      <c r="T294" s="92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146</v>
      </c>
      <c r="AU294" s="17" t="s">
        <v>83</v>
      </c>
    </row>
    <row r="295" s="13" customFormat="1">
      <c r="A295" s="13"/>
      <c r="B295" s="239"/>
      <c r="C295" s="240"/>
      <c r="D295" s="232" t="s">
        <v>148</v>
      </c>
      <c r="E295" s="241" t="s">
        <v>1</v>
      </c>
      <c r="F295" s="242" t="s">
        <v>788</v>
      </c>
      <c r="G295" s="240"/>
      <c r="H295" s="243">
        <v>36.189999999999998</v>
      </c>
      <c r="I295" s="244"/>
      <c r="J295" s="240"/>
      <c r="K295" s="240"/>
      <c r="L295" s="245"/>
      <c r="M295" s="246"/>
      <c r="N295" s="247"/>
      <c r="O295" s="247"/>
      <c r="P295" s="247"/>
      <c r="Q295" s="247"/>
      <c r="R295" s="247"/>
      <c r="S295" s="247"/>
      <c r="T295" s="24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9" t="s">
        <v>148</v>
      </c>
      <c r="AU295" s="249" t="s">
        <v>83</v>
      </c>
      <c r="AV295" s="13" t="s">
        <v>83</v>
      </c>
      <c r="AW295" s="13" t="s">
        <v>30</v>
      </c>
      <c r="AX295" s="13" t="s">
        <v>81</v>
      </c>
      <c r="AY295" s="249" t="s">
        <v>135</v>
      </c>
    </row>
    <row r="296" s="2" customFormat="1" ht="16.5" customHeight="1">
      <c r="A296" s="38"/>
      <c r="B296" s="39"/>
      <c r="C296" s="271" t="s">
        <v>392</v>
      </c>
      <c r="D296" s="271" t="s">
        <v>360</v>
      </c>
      <c r="E296" s="272" t="s">
        <v>953</v>
      </c>
      <c r="F296" s="273" t="s">
        <v>954</v>
      </c>
      <c r="G296" s="274" t="s">
        <v>955</v>
      </c>
      <c r="H296" s="275">
        <v>10.856999999999999</v>
      </c>
      <c r="I296" s="276"/>
      <c r="J296" s="277">
        <f>ROUND(I296*H296,2)</f>
        <v>0</v>
      </c>
      <c r="K296" s="273" t="s">
        <v>141</v>
      </c>
      <c r="L296" s="278"/>
      <c r="M296" s="279" t="s">
        <v>1</v>
      </c>
      <c r="N296" s="280" t="s">
        <v>38</v>
      </c>
      <c r="O296" s="91"/>
      <c r="P296" s="228">
        <f>O296*H296</f>
        <v>0</v>
      </c>
      <c r="Q296" s="228">
        <v>0.001</v>
      </c>
      <c r="R296" s="228">
        <f>Q296*H296</f>
        <v>0.010857</v>
      </c>
      <c r="S296" s="228">
        <v>0</v>
      </c>
      <c r="T296" s="229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30" t="s">
        <v>199</v>
      </c>
      <c r="AT296" s="230" t="s">
        <v>360</v>
      </c>
      <c r="AU296" s="230" t="s">
        <v>83</v>
      </c>
      <c r="AY296" s="17" t="s">
        <v>135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7" t="s">
        <v>81</v>
      </c>
      <c r="BK296" s="231">
        <f>ROUND(I296*H296,2)</f>
        <v>0</v>
      </c>
      <c r="BL296" s="17" t="s">
        <v>142</v>
      </c>
      <c r="BM296" s="230" t="s">
        <v>956</v>
      </c>
    </row>
    <row r="297" s="2" customFormat="1">
      <c r="A297" s="38"/>
      <c r="B297" s="39"/>
      <c r="C297" s="40"/>
      <c r="D297" s="232" t="s">
        <v>144</v>
      </c>
      <c r="E297" s="40"/>
      <c r="F297" s="233" t="s">
        <v>954</v>
      </c>
      <c r="G297" s="40"/>
      <c r="H297" s="40"/>
      <c r="I297" s="234"/>
      <c r="J297" s="40"/>
      <c r="K297" s="40"/>
      <c r="L297" s="44"/>
      <c r="M297" s="235"/>
      <c r="N297" s="236"/>
      <c r="O297" s="91"/>
      <c r="P297" s="91"/>
      <c r="Q297" s="91"/>
      <c r="R297" s="91"/>
      <c r="S297" s="91"/>
      <c r="T297" s="92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144</v>
      </c>
      <c r="AU297" s="17" t="s">
        <v>83</v>
      </c>
    </row>
    <row r="298" s="13" customFormat="1">
      <c r="A298" s="13"/>
      <c r="B298" s="239"/>
      <c r="C298" s="240"/>
      <c r="D298" s="232" t="s">
        <v>148</v>
      </c>
      <c r="E298" s="241" t="s">
        <v>1</v>
      </c>
      <c r="F298" s="242" t="s">
        <v>957</v>
      </c>
      <c r="G298" s="240"/>
      <c r="H298" s="243">
        <v>10.856999999999999</v>
      </c>
      <c r="I298" s="244"/>
      <c r="J298" s="240"/>
      <c r="K298" s="240"/>
      <c r="L298" s="245"/>
      <c r="M298" s="246"/>
      <c r="N298" s="247"/>
      <c r="O298" s="247"/>
      <c r="P298" s="247"/>
      <c r="Q298" s="247"/>
      <c r="R298" s="247"/>
      <c r="S298" s="247"/>
      <c r="T298" s="248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9" t="s">
        <v>148</v>
      </c>
      <c r="AU298" s="249" t="s">
        <v>83</v>
      </c>
      <c r="AV298" s="13" t="s">
        <v>83</v>
      </c>
      <c r="AW298" s="13" t="s">
        <v>30</v>
      </c>
      <c r="AX298" s="13" t="s">
        <v>81</v>
      </c>
      <c r="AY298" s="249" t="s">
        <v>135</v>
      </c>
    </row>
    <row r="299" s="2" customFormat="1" ht="37.8" customHeight="1">
      <c r="A299" s="38"/>
      <c r="B299" s="39"/>
      <c r="C299" s="219" t="s">
        <v>398</v>
      </c>
      <c r="D299" s="219" t="s">
        <v>137</v>
      </c>
      <c r="E299" s="220" t="s">
        <v>958</v>
      </c>
      <c r="F299" s="221" t="s">
        <v>959</v>
      </c>
      <c r="G299" s="222" t="s">
        <v>960</v>
      </c>
      <c r="H299" s="223">
        <v>46.200000000000003</v>
      </c>
      <c r="I299" s="224"/>
      <c r="J299" s="225">
        <f>ROUND(I299*H299,2)</f>
        <v>0</v>
      </c>
      <c r="K299" s="221" t="s">
        <v>1</v>
      </c>
      <c r="L299" s="44"/>
      <c r="M299" s="226" t="s">
        <v>1</v>
      </c>
      <c r="N299" s="227" t="s">
        <v>38</v>
      </c>
      <c r="O299" s="91"/>
      <c r="P299" s="228">
        <f>O299*H299</f>
        <v>0</v>
      </c>
      <c r="Q299" s="228">
        <v>0</v>
      </c>
      <c r="R299" s="228">
        <f>Q299*H299</f>
        <v>0</v>
      </c>
      <c r="S299" s="228">
        <v>0</v>
      </c>
      <c r="T299" s="229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30" t="s">
        <v>142</v>
      </c>
      <c r="AT299" s="230" t="s">
        <v>137</v>
      </c>
      <c r="AU299" s="230" t="s">
        <v>83</v>
      </c>
      <c r="AY299" s="17" t="s">
        <v>135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7" t="s">
        <v>81</v>
      </c>
      <c r="BK299" s="231">
        <f>ROUND(I299*H299,2)</f>
        <v>0</v>
      </c>
      <c r="BL299" s="17" t="s">
        <v>142</v>
      </c>
      <c r="BM299" s="230" t="s">
        <v>961</v>
      </c>
    </row>
    <row r="300" s="2" customFormat="1">
      <c r="A300" s="38"/>
      <c r="B300" s="39"/>
      <c r="C300" s="40"/>
      <c r="D300" s="232" t="s">
        <v>144</v>
      </c>
      <c r="E300" s="40"/>
      <c r="F300" s="233" t="s">
        <v>962</v>
      </c>
      <c r="G300" s="40"/>
      <c r="H300" s="40"/>
      <c r="I300" s="234"/>
      <c r="J300" s="40"/>
      <c r="K300" s="40"/>
      <c r="L300" s="44"/>
      <c r="M300" s="235"/>
      <c r="N300" s="236"/>
      <c r="O300" s="91"/>
      <c r="P300" s="91"/>
      <c r="Q300" s="91"/>
      <c r="R300" s="91"/>
      <c r="S300" s="91"/>
      <c r="T300" s="92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144</v>
      </c>
      <c r="AU300" s="17" t="s">
        <v>83</v>
      </c>
    </row>
    <row r="301" s="13" customFormat="1">
      <c r="A301" s="13"/>
      <c r="B301" s="239"/>
      <c r="C301" s="240"/>
      <c r="D301" s="232" t="s">
        <v>148</v>
      </c>
      <c r="E301" s="241" t="s">
        <v>1</v>
      </c>
      <c r="F301" s="242" t="s">
        <v>963</v>
      </c>
      <c r="G301" s="240"/>
      <c r="H301" s="243">
        <v>46.200000000000003</v>
      </c>
      <c r="I301" s="244"/>
      <c r="J301" s="240"/>
      <c r="K301" s="240"/>
      <c r="L301" s="245"/>
      <c r="M301" s="246"/>
      <c r="N301" s="247"/>
      <c r="O301" s="247"/>
      <c r="P301" s="247"/>
      <c r="Q301" s="247"/>
      <c r="R301" s="247"/>
      <c r="S301" s="247"/>
      <c r="T301" s="24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9" t="s">
        <v>148</v>
      </c>
      <c r="AU301" s="249" t="s">
        <v>83</v>
      </c>
      <c r="AV301" s="13" t="s">
        <v>83</v>
      </c>
      <c r="AW301" s="13" t="s">
        <v>30</v>
      </c>
      <c r="AX301" s="13" t="s">
        <v>81</v>
      </c>
      <c r="AY301" s="249" t="s">
        <v>135</v>
      </c>
    </row>
    <row r="302" s="2" customFormat="1" ht="16.5" customHeight="1">
      <c r="A302" s="38"/>
      <c r="B302" s="39"/>
      <c r="C302" s="219" t="s">
        <v>405</v>
      </c>
      <c r="D302" s="219" t="s">
        <v>137</v>
      </c>
      <c r="E302" s="220" t="s">
        <v>964</v>
      </c>
      <c r="F302" s="221" t="s">
        <v>965</v>
      </c>
      <c r="G302" s="222" t="s">
        <v>209</v>
      </c>
      <c r="H302" s="223">
        <v>265.60000000000002</v>
      </c>
      <c r="I302" s="224"/>
      <c r="J302" s="225">
        <f>ROUND(I302*H302,2)</f>
        <v>0</v>
      </c>
      <c r="K302" s="221" t="s">
        <v>1</v>
      </c>
      <c r="L302" s="44"/>
      <c r="M302" s="226" t="s">
        <v>1</v>
      </c>
      <c r="N302" s="227" t="s">
        <v>38</v>
      </c>
      <c r="O302" s="91"/>
      <c r="P302" s="228">
        <f>O302*H302</f>
        <v>0</v>
      </c>
      <c r="Q302" s="228">
        <v>0</v>
      </c>
      <c r="R302" s="228">
        <f>Q302*H302</f>
        <v>0</v>
      </c>
      <c r="S302" s="228">
        <v>0</v>
      </c>
      <c r="T302" s="229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30" t="s">
        <v>142</v>
      </c>
      <c r="AT302" s="230" t="s">
        <v>137</v>
      </c>
      <c r="AU302" s="230" t="s">
        <v>83</v>
      </c>
      <c r="AY302" s="17" t="s">
        <v>135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7" t="s">
        <v>81</v>
      </c>
      <c r="BK302" s="231">
        <f>ROUND(I302*H302,2)</f>
        <v>0</v>
      </c>
      <c r="BL302" s="17" t="s">
        <v>142</v>
      </c>
      <c r="BM302" s="230" t="s">
        <v>966</v>
      </c>
    </row>
    <row r="303" s="2" customFormat="1">
      <c r="A303" s="38"/>
      <c r="B303" s="39"/>
      <c r="C303" s="40"/>
      <c r="D303" s="232" t="s">
        <v>144</v>
      </c>
      <c r="E303" s="40"/>
      <c r="F303" s="233" t="s">
        <v>967</v>
      </c>
      <c r="G303" s="40"/>
      <c r="H303" s="40"/>
      <c r="I303" s="234"/>
      <c r="J303" s="40"/>
      <c r="K303" s="40"/>
      <c r="L303" s="44"/>
      <c r="M303" s="235"/>
      <c r="N303" s="236"/>
      <c r="O303" s="91"/>
      <c r="P303" s="91"/>
      <c r="Q303" s="91"/>
      <c r="R303" s="91"/>
      <c r="S303" s="91"/>
      <c r="T303" s="92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144</v>
      </c>
      <c r="AU303" s="17" t="s">
        <v>83</v>
      </c>
    </row>
    <row r="304" s="13" customFormat="1">
      <c r="A304" s="13"/>
      <c r="B304" s="239"/>
      <c r="C304" s="240"/>
      <c r="D304" s="232" t="s">
        <v>148</v>
      </c>
      <c r="E304" s="241" t="s">
        <v>1</v>
      </c>
      <c r="F304" s="242" t="s">
        <v>968</v>
      </c>
      <c r="G304" s="240"/>
      <c r="H304" s="243">
        <v>132.80000000000001</v>
      </c>
      <c r="I304" s="244"/>
      <c r="J304" s="240"/>
      <c r="K304" s="240"/>
      <c r="L304" s="245"/>
      <c r="M304" s="246"/>
      <c r="N304" s="247"/>
      <c r="O304" s="247"/>
      <c r="P304" s="247"/>
      <c r="Q304" s="247"/>
      <c r="R304" s="247"/>
      <c r="S304" s="247"/>
      <c r="T304" s="24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9" t="s">
        <v>148</v>
      </c>
      <c r="AU304" s="249" t="s">
        <v>83</v>
      </c>
      <c r="AV304" s="13" t="s">
        <v>83</v>
      </c>
      <c r="AW304" s="13" t="s">
        <v>30</v>
      </c>
      <c r="AX304" s="13" t="s">
        <v>81</v>
      </c>
      <c r="AY304" s="249" t="s">
        <v>135</v>
      </c>
    </row>
    <row r="305" s="13" customFormat="1">
      <c r="A305" s="13"/>
      <c r="B305" s="239"/>
      <c r="C305" s="240"/>
      <c r="D305" s="232" t="s">
        <v>148</v>
      </c>
      <c r="E305" s="240"/>
      <c r="F305" s="242" t="s">
        <v>969</v>
      </c>
      <c r="G305" s="240"/>
      <c r="H305" s="243">
        <v>265.60000000000002</v>
      </c>
      <c r="I305" s="244"/>
      <c r="J305" s="240"/>
      <c r="K305" s="240"/>
      <c r="L305" s="245"/>
      <c r="M305" s="246"/>
      <c r="N305" s="247"/>
      <c r="O305" s="247"/>
      <c r="P305" s="247"/>
      <c r="Q305" s="247"/>
      <c r="R305" s="247"/>
      <c r="S305" s="247"/>
      <c r="T305" s="248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9" t="s">
        <v>148</v>
      </c>
      <c r="AU305" s="249" t="s">
        <v>83</v>
      </c>
      <c r="AV305" s="13" t="s">
        <v>83</v>
      </c>
      <c r="AW305" s="13" t="s">
        <v>4</v>
      </c>
      <c r="AX305" s="13" t="s">
        <v>81</v>
      </c>
      <c r="AY305" s="249" t="s">
        <v>135</v>
      </c>
    </row>
    <row r="306" s="2" customFormat="1" ht="16.5" customHeight="1">
      <c r="A306" s="38"/>
      <c r="B306" s="39"/>
      <c r="C306" s="219" t="s">
        <v>410</v>
      </c>
      <c r="D306" s="219" t="s">
        <v>137</v>
      </c>
      <c r="E306" s="220" t="s">
        <v>389</v>
      </c>
      <c r="F306" s="221" t="s">
        <v>390</v>
      </c>
      <c r="G306" s="222" t="s">
        <v>209</v>
      </c>
      <c r="H306" s="223">
        <v>33.200000000000003</v>
      </c>
      <c r="I306" s="224"/>
      <c r="J306" s="225">
        <f>ROUND(I306*H306,2)</f>
        <v>0</v>
      </c>
      <c r="K306" s="221" t="s">
        <v>1</v>
      </c>
      <c r="L306" s="44"/>
      <c r="M306" s="226" t="s">
        <v>1</v>
      </c>
      <c r="N306" s="227" t="s">
        <v>38</v>
      </c>
      <c r="O306" s="91"/>
      <c r="P306" s="228">
        <f>O306*H306</f>
        <v>0</v>
      </c>
      <c r="Q306" s="228">
        <v>0</v>
      </c>
      <c r="R306" s="228">
        <f>Q306*H306</f>
        <v>0</v>
      </c>
      <c r="S306" s="228">
        <v>0</v>
      </c>
      <c r="T306" s="229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30" t="s">
        <v>142</v>
      </c>
      <c r="AT306" s="230" t="s">
        <v>137</v>
      </c>
      <c r="AU306" s="230" t="s">
        <v>83</v>
      </c>
      <c r="AY306" s="17" t="s">
        <v>135</v>
      </c>
      <c r="BE306" s="231">
        <f>IF(N306="základní",J306,0)</f>
        <v>0</v>
      </c>
      <c r="BF306" s="231">
        <f>IF(N306="snížená",J306,0)</f>
        <v>0</v>
      </c>
      <c r="BG306" s="231">
        <f>IF(N306="zákl. přenesená",J306,0)</f>
        <v>0</v>
      </c>
      <c r="BH306" s="231">
        <f>IF(N306="sníž. přenesená",J306,0)</f>
        <v>0</v>
      </c>
      <c r="BI306" s="231">
        <f>IF(N306="nulová",J306,0)</f>
        <v>0</v>
      </c>
      <c r="BJ306" s="17" t="s">
        <v>81</v>
      </c>
      <c r="BK306" s="231">
        <f>ROUND(I306*H306,2)</f>
        <v>0</v>
      </c>
      <c r="BL306" s="17" t="s">
        <v>142</v>
      </c>
      <c r="BM306" s="230" t="s">
        <v>970</v>
      </c>
    </row>
    <row r="307" s="2" customFormat="1">
      <c r="A307" s="38"/>
      <c r="B307" s="39"/>
      <c r="C307" s="40"/>
      <c r="D307" s="232" t="s">
        <v>144</v>
      </c>
      <c r="E307" s="40"/>
      <c r="F307" s="233" t="s">
        <v>390</v>
      </c>
      <c r="G307" s="40"/>
      <c r="H307" s="40"/>
      <c r="I307" s="234"/>
      <c r="J307" s="40"/>
      <c r="K307" s="40"/>
      <c r="L307" s="44"/>
      <c r="M307" s="235"/>
      <c r="N307" s="236"/>
      <c r="O307" s="91"/>
      <c r="P307" s="91"/>
      <c r="Q307" s="91"/>
      <c r="R307" s="91"/>
      <c r="S307" s="91"/>
      <c r="T307" s="92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144</v>
      </c>
      <c r="AU307" s="17" t="s">
        <v>83</v>
      </c>
    </row>
    <row r="308" s="13" customFormat="1">
      <c r="A308" s="13"/>
      <c r="B308" s="239"/>
      <c r="C308" s="240"/>
      <c r="D308" s="232" t="s">
        <v>148</v>
      </c>
      <c r="E308" s="241" t="s">
        <v>1</v>
      </c>
      <c r="F308" s="242" t="s">
        <v>971</v>
      </c>
      <c r="G308" s="240"/>
      <c r="H308" s="243">
        <v>33.200000000000003</v>
      </c>
      <c r="I308" s="244"/>
      <c r="J308" s="240"/>
      <c r="K308" s="240"/>
      <c r="L308" s="245"/>
      <c r="M308" s="246"/>
      <c r="N308" s="247"/>
      <c r="O308" s="247"/>
      <c r="P308" s="247"/>
      <c r="Q308" s="247"/>
      <c r="R308" s="247"/>
      <c r="S308" s="247"/>
      <c r="T308" s="248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9" t="s">
        <v>148</v>
      </c>
      <c r="AU308" s="249" t="s">
        <v>83</v>
      </c>
      <c r="AV308" s="13" t="s">
        <v>83</v>
      </c>
      <c r="AW308" s="13" t="s">
        <v>30</v>
      </c>
      <c r="AX308" s="13" t="s">
        <v>81</v>
      </c>
      <c r="AY308" s="249" t="s">
        <v>135</v>
      </c>
    </row>
    <row r="309" s="2" customFormat="1" ht="33" customHeight="1">
      <c r="A309" s="38"/>
      <c r="B309" s="39"/>
      <c r="C309" s="219" t="s">
        <v>416</v>
      </c>
      <c r="D309" s="219" t="s">
        <v>137</v>
      </c>
      <c r="E309" s="220" t="s">
        <v>393</v>
      </c>
      <c r="F309" s="221" t="s">
        <v>394</v>
      </c>
      <c r="G309" s="222" t="s">
        <v>178</v>
      </c>
      <c r="H309" s="223">
        <v>46.200000000000003</v>
      </c>
      <c r="I309" s="224"/>
      <c r="J309" s="225">
        <f>ROUND(I309*H309,2)</f>
        <v>0</v>
      </c>
      <c r="K309" s="221" t="s">
        <v>1</v>
      </c>
      <c r="L309" s="44"/>
      <c r="M309" s="226" t="s">
        <v>1</v>
      </c>
      <c r="N309" s="227" t="s">
        <v>38</v>
      </c>
      <c r="O309" s="91"/>
      <c r="P309" s="228">
        <f>O309*H309</f>
        <v>0</v>
      </c>
      <c r="Q309" s="228">
        <v>0.079200000000000007</v>
      </c>
      <c r="R309" s="228">
        <f>Q309*H309</f>
        <v>3.6590400000000005</v>
      </c>
      <c r="S309" s="228">
        <v>0</v>
      </c>
      <c r="T309" s="229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30" t="s">
        <v>142</v>
      </c>
      <c r="AT309" s="230" t="s">
        <v>137</v>
      </c>
      <c r="AU309" s="230" t="s">
        <v>83</v>
      </c>
      <c r="AY309" s="17" t="s">
        <v>135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7" t="s">
        <v>81</v>
      </c>
      <c r="BK309" s="231">
        <f>ROUND(I309*H309,2)</f>
        <v>0</v>
      </c>
      <c r="BL309" s="17" t="s">
        <v>142</v>
      </c>
      <c r="BM309" s="230" t="s">
        <v>972</v>
      </c>
    </row>
    <row r="310" s="2" customFormat="1">
      <c r="A310" s="38"/>
      <c r="B310" s="39"/>
      <c r="C310" s="40"/>
      <c r="D310" s="232" t="s">
        <v>144</v>
      </c>
      <c r="E310" s="40"/>
      <c r="F310" s="233" t="s">
        <v>396</v>
      </c>
      <c r="G310" s="40"/>
      <c r="H310" s="40"/>
      <c r="I310" s="234"/>
      <c r="J310" s="40"/>
      <c r="K310" s="40"/>
      <c r="L310" s="44"/>
      <c r="M310" s="235"/>
      <c r="N310" s="236"/>
      <c r="O310" s="91"/>
      <c r="P310" s="91"/>
      <c r="Q310" s="91"/>
      <c r="R310" s="91"/>
      <c r="S310" s="91"/>
      <c r="T310" s="92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144</v>
      </c>
      <c r="AU310" s="17" t="s">
        <v>83</v>
      </c>
    </row>
    <row r="311" s="13" customFormat="1">
      <c r="A311" s="13"/>
      <c r="B311" s="239"/>
      <c r="C311" s="240"/>
      <c r="D311" s="232" t="s">
        <v>148</v>
      </c>
      <c r="E311" s="241" t="s">
        <v>1</v>
      </c>
      <c r="F311" s="242" t="s">
        <v>973</v>
      </c>
      <c r="G311" s="240"/>
      <c r="H311" s="243">
        <v>46.200000000000003</v>
      </c>
      <c r="I311" s="244"/>
      <c r="J311" s="240"/>
      <c r="K311" s="240"/>
      <c r="L311" s="245"/>
      <c r="M311" s="246"/>
      <c r="N311" s="247"/>
      <c r="O311" s="247"/>
      <c r="P311" s="247"/>
      <c r="Q311" s="247"/>
      <c r="R311" s="247"/>
      <c r="S311" s="247"/>
      <c r="T311" s="24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9" t="s">
        <v>148</v>
      </c>
      <c r="AU311" s="249" t="s">
        <v>83</v>
      </c>
      <c r="AV311" s="13" t="s">
        <v>83</v>
      </c>
      <c r="AW311" s="13" t="s">
        <v>30</v>
      </c>
      <c r="AX311" s="13" t="s">
        <v>81</v>
      </c>
      <c r="AY311" s="249" t="s">
        <v>135</v>
      </c>
    </row>
    <row r="312" s="2" customFormat="1" ht="21.75" customHeight="1">
      <c r="A312" s="38"/>
      <c r="B312" s="39"/>
      <c r="C312" s="219" t="s">
        <v>421</v>
      </c>
      <c r="D312" s="219" t="s">
        <v>137</v>
      </c>
      <c r="E312" s="220" t="s">
        <v>399</v>
      </c>
      <c r="F312" s="221" t="s">
        <v>400</v>
      </c>
      <c r="G312" s="222" t="s">
        <v>178</v>
      </c>
      <c r="H312" s="223">
        <v>46.200000000000003</v>
      </c>
      <c r="I312" s="224"/>
      <c r="J312" s="225">
        <f>ROUND(I312*H312,2)</f>
        <v>0</v>
      </c>
      <c r="K312" s="221" t="s">
        <v>141</v>
      </c>
      <c r="L312" s="44"/>
      <c r="M312" s="226" t="s">
        <v>1</v>
      </c>
      <c r="N312" s="227" t="s">
        <v>38</v>
      </c>
      <c r="O312" s="91"/>
      <c r="P312" s="228">
        <f>O312*H312</f>
        <v>0</v>
      </c>
      <c r="Q312" s="228">
        <v>6.9999999999999994E-05</v>
      </c>
      <c r="R312" s="228">
        <f>Q312*H312</f>
        <v>0.0032339999999999999</v>
      </c>
      <c r="S312" s="228">
        <v>0</v>
      </c>
      <c r="T312" s="229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30" t="s">
        <v>142</v>
      </c>
      <c r="AT312" s="230" t="s">
        <v>137</v>
      </c>
      <c r="AU312" s="230" t="s">
        <v>83</v>
      </c>
      <c r="AY312" s="17" t="s">
        <v>135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7" t="s">
        <v>81</v>
      </c>
      <c r="BK312" s="231">
        <f>ROUND(I312*H312,2)</f>
        <v>0</v>
      </c>
      <c r="BL312" s="17" t="s">
        <v>142</v>
      </c>
      <c r="BM312" s="230" t="s">
        <v>974</v>
      </c>
    </row>
    <row r="313" s="2" customFormat="1">
      <c r="A313" s="38"/>
      <c r="B313" s="39"/>
      <c r="C313" s="40"/>
      <c r="D313" s="232" t="s">
        <v>144</v>
      </c>
      <c r="E313" s="40"/>
      <c r="F313" s="233" t="s">
        <v>402</v>
      </c>
      <c r="G313" s="40"/>
      <c r="H313" s="40"/>
      <c r="I313" s="234"/>
      <c r="J313" s="40"/>
      <c r="K313" s="40"/>
      <c r="L313" s="44"/>
      <c r="M313" s="235"/>
      <c r="N313" s="236"/>
      <c r="O313" s="91"/>
      <c r="P313" s="91"/>
      <c r="Q313" s="91"/>
      <c r="R313" s="91"/>
      <c r="S313" s="91"/>
      <c r="T313" s="92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144</v>
      </c>
      <c r="AU313" s="17" t="s">
        <v>83</v>
      </c>
    </row>
    <row r="314" s="2" customFormat="1">
      <c r="A314" s="38"/>
      <c r="B314" s="39"/>
      <c r="C314" s="40"/>
      <c r="D314" s="237" t="s">
        <v>146</v>
      </c>
      <c r="E314" s="40"/>
      <c r="F314" s="238" t="s">
        <v>403</v>
      </c>
      <c r="G314" s="40"/>
      <c r="H314" s="40"/>
      <c r="I314" s="234"/>
      <c r="J314" s="40"/>
      <c r="K314" s="40"/>
      <c r="L314" s="44"/>
      <c r="M314" s="235"/>
      <c r="N314" s="236"/>
      <c r="O314" s="91"/>
      <c r="P314" s="91"/>
      <c r="Q314" s="91"/>
      <c r="R314" s="91"/>
      <c r="S314" s="91"/>
      <c r="T314" s="92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146</v>
      </c>
      <c r="AU314" s="17" t="s">
        <v>83</v>
      </c>
    </row>
    <row r="315" s="13" customFormat="1">
      <c r="A315" s="13"/>
      <c r="B315" s="239"/>
      <c r="C315" s="240"/>
      <c r="D315" s="232" t="s">
        <v>148</v>
      </c>
      <c r="E315" s="241" t="s">
        <v>1</v>
      </c>
      <c r="F315" s="242" t="s">
        <v>973</v>
      </c>
      <c r="G315" s="240"/>
      <c r="H315" s="243">
        <v>46.200000000000003</v>
      </c>
      <c r="I315" s="244"/>
      <c r="J315" s="240"/>
      <c r="K315" s="240"/>
      <c r="L315" s="245"/>
      <c r="M315" s="246"/>
      <c r="N315" s="247"/>
      <c r="O315" s="247"/>
      <c r="P315" s="247"/>
      <c r="Q315" s="247"/>
      <c r="R315" s="247"/>
      <c r="S315" s="247"/>
      <c r="T315" s="248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9" t="s">
        <v>148</v>
      </c>
      <c r="AU315" s="249" t="s">
        <v>83</v>
      </c>
      <c r="AV315" s="13" t="s">
        <v>83</v>
      </c>
      <c r="AW315" s="13" t="s">
        <v>30</v>
      </c>
      <c r="AX315" s="13" t="s">
        <v>81</v>
      </c>
      <c r="AY315" s="249" t="s">
        <v>135</v>
      </c>
    </row>
    <row r="316" s="12" customFormat="1" ht="22.8" customHeight="1">
      <c r="A316" s="12"/>
      <c r="B316" s="203"/>
      <c r="C316" s="204"/>
      <c r="D316" s="205" t="s">
        <v>72</v>
      </c>
      <c r="E316" s="217" t="s">
        <v>156</v>
      </c>
      <c r="F316" s="217" t="s">
        <v>404</v>
      </c>
      <c r="G316" s="204"/>
      <c r="H316" s="204"/>
      <c r="I316" s="207"/>
      <c r="J316" s="218">
        <f>BK316</f>
        <v>0</v>
      </c>
      <c r="K316" s="204"/>
      <c r="L316" s="209"/>
      <c r="M316" s="210"/>
      <c r="N316" s="211"/>
      <c r="O316" s="211"/>
      <c r="P316" s="212">
        <f>SUM(P317:P343)</f>
        <v>0</v>
      </c>
      <c r="Q316" s="211"/>
      <c r="R316" s="212">
        <f>SUM(R317:R343)</f>
        <v>0</v>
      </c>
      <c r="S316" s="211"/>
      <c r="T316" s="213">
        <f>SUM(T317:T343)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14" t="s">
        <v>81</v>
      </c>
      <c r="AT316" s="215" t="s">
        <v>72</v>
      </c>
      <c r="AU316" s="215" t="s">
        <v>81</v>
      </c>
      <c r="AY316" s="214" t="s">
        <v>135</v>
      </c>
      <c r="BK316" s="216">
        <f>SUM(BK317:BK343)</f>
        <v>0</v>
      </c>
    </row>
    <row r="317" s="2" customFormat="1" ht="16.5" customHeight="1">
      <c r="A317" s="38"/>
      <c r="B317" s="39"/>
      <c r="C317" s="219" t="s">
        <v>429</v>
      </c>
      <c r="D317" s="219" t="s">
        <v>137</v>
      </c>
      <c r="E317" s="220" t="s">
        <v>975</v>
      </c>
      <c r="F317" s="221" t="s">
        <v>976</v>
      </c>
      <c r="G317" s="222" t="s">
        <v>341</v>
      </c>
      <c r="H317" s="223">
        <v>1</v>
      </c>
      <c r="I317" s="224"/>
      <c r="J317" s="225">
        <f>ROUND(I317*H317,2)</f>
        <v>0</v>
      </c>
      <c r="K317" s="221" t="s">
        <v>1</v>
      </c>
      <c r="L317" s="44"/>
      <c r="M317" s="226" t="s">
        <v>1</v>
      </c>
      <c r="N317" s="227" t="s">
        <v>38</v>
      </c>
      <c r="O317" s="91"/>
      <c r="P317" s="228">
        <f>O317*H317</f>
        <v>0</v>
      </c>
      <c r="Q317" s="228">
        <v>0</v>
      </c>
      <c r="R317" s="228">
        <f>Q317*H317</f>
        <v>0</v>
      </c>
      <c r="S317" s="228">
        <v>0</v>
      </c>
      <c r="T317" s="229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30" t="s">
        <v>142</v>
      </c>
      <c r="AT317" s="230" t="s">
        <v>137</v>
      </c>
      <c r="AU317" s="230" t="s">
        <v>83</v>
      </c>
      <c r="AY317" s="17" t="s">
        <v>135</v>
      </c>
      <c r="BE317" s="231">
        <f>IF(N317="základní",J317,0)</f>
        <v>0</v>
      </c>
      <c r="BF317" s="231">
        <f>IF(N317="snížená",J317,0)</f>
        <v>0</v>
      </c>
      <c r="BG317" s="231">
        <f>IF(N317="zákl. přenesená",J317,0)</f>
        <v>0</v>
      </c>
      <c r="BH317" s="231">
        <f>IF(N317="sníž. přenesená",J317,0)</f>
        <v>0</v>
      </c>
      <c r="BI317" s="231">
        <f>IF(N317="nulová",J317,0)</f>
        <v>0</v>
      </c>
      <c r="BJ317" s="17" t="s">
        <v>81</v>
      </c>
      <c r="BK317" s="231">
        <f>ROUND(I317*H317,2)</f>
        <v>0</v>
      </c>
      <c r="BL317" s="17" t="s">
        <v>142</v>
      </c>
      <c r="BM317" s="230" t="s">
        <v>977</v>
      </c>
    </row>
    <row r="318" s="2" customFormat="1">
      <c r="A318" s="38"/>
      <c r="B318" s="39"/>
      <c r="C318" s="40"/>
      <c r="D318" s="232" t="s">
        <v>144</v>
      </c>
      <c r="E318" s="40"/>
      <c r="F318" s="233" t="s">
        <v>976</v>
      </c>
      <c r="G318" s="40"/>
      <c r="H318" s="40"/>
      <c r="I318" s="234"/>
      <c r="J318" s="40"/>
      <c r="K318" s="40"/>
      <c r="L318" s="44"/>
      <c r="M318" s="235"/>
      <c r="N318" s="236"/>
      <c r="O318" s="91"/>
      <c r="P318" s="91"/>
      <c r="Q318" s="91"/>
      <c r="R318" s="91"/>
      <c r="S318" s="91"/>
      <c r="T318" s="92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144</v>
      </c>
      <c r="AU318" s="17" t="s">
        <v>83</v>
      </c>
    </row>
    <row r="319" s="13" customFormat="1">
      <c r="A319" s="13"/>
      <c r="B319" s="239"/>
      <c r="C319" s="240"/>
      <c r="D319" s="232" t="s">
        <v>148</v>
      </c>
      <c r="E319" s="241" t="s">
        <v>1</v>
      </c>
      <c r="F319" s="242" t="s">
        <v>81</v>
      </c>
      <c r="G319" s="240"/>
      <c r="H319" s="243">
        <v>1</v>
      </c>
      <c r="I319" s="244"/>
      <c r="J319" s="240"/>
      <c r="K319" s="240"/>
      <c r="L319" s="245"/>
      <c r="M319" s="246"/>
      <c r="N319" s="247"/>
      <c r="O319" s="247"/>
      <c r="P319" s="247"/>
      <c r="Q319" s="247"/>
      <c r="R319" s="247"/>
      <c r="S319" s="247"/>
      <c r="T319" s="24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9" t="s">
        <v>148</v>
      </c>
      <c r="AU319" s="249" t="s">
        <v>83</v>
      </c>
      <c r="AV319" s="13" t="s">
        <v>83</v>
      </c>
      <c r="AW319" s="13" t="s">
        <v>30</v>
      </c>
      <c r="AX319" s="13" t="s">
        <v>81</v>
      </c>
      <c r="AY319" s="249" t="s">
        <v>135</v>
      </c>
    </row>
    <row r="320" s="2" customFormat="1" ht="37.8" customHeight="1">
      <c r="A320" s="38"/>
      <c r="B320" s="39"/>
      <c r="C320" s="219" t="s">
        <v>435</v>
      </c>
      <c r="D320" s="219" t="s">
        <v>137</v>
      </c>
      <c r="E320" s="220" t="s">
        <v>978</v>
      </c>
      <c r="F320" s="221" t="s">
        <v>979</v>
      </c>
      <c r="G320" s="222" t="s">
        <v>178</v>
      </c>
      <c r="H320" s="223">
        <v>168.69999999999999</v>
      </c>
      <c r="I320" s="224"/>
      <c r="J320" s="225">
        <f>ROUND(I320*H320,2)</f>
        <v>0</v>
      </c>
      <c r="K320" s="221" t="s">
        <v>1</v>
      </c>
      <c r="L320" s="44"/>
      <c r="M320" s="226" t="s">
        <v>1</v>
      </c>
      <c r="N320" s="227" t="s">
        <v>38</v>
      </c>
      <c r="O320" s="91"/>
      <c r="P320" s="228">
        <f>O320*H320</f>
        <v>0</v>
      </c>
      <c r="Q320" s="228">
        <v>0</v>
      </c>
      <c r="R320" s="228">
        <f>Q320*H320</f>
        <v>0</v>
      </c>
      <c r="S320" s="228">
        <v>0</v>
      </c>
      <c r="T320" s="229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30" t="s">
        <v>142</v>
      </c>
      <c r="AT320" s="230" t="s">
        <v>137</v>
      </c>
      <c r="AU320" s="230" t="s">
        <v>83</v>
      </c>
      <c r="AY320" s="17" t="s">
        <v>135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7" t="s">
        <v>81</v>
      </c>
      <c r="BK320" s="231">
        <f>ROUND(I320*H320,2)</f>
        <v>0</v>
      </c>
      <c r="BL320" s="17" t="s">
        <v>142</v>
      </c>
      <c r="BM320" s="230" t="s">
        <v>980</v>
      </c>
    </row>
    <row r="321" s="2" customFormat="1">
      <c r="A321" s="38"/>
      <c r="B321" s="39"/>
      <c r="C321" s="40"/>
      <c r="D321" s="232" t="s">
        <v>144</v>
      </c>
      <c r="E321" s="40"/>
      <c r="F321" s="233" t="s">
        <v>981</v>
      </c>
      <c r="G321" s="40"/>
      <c r="H321" s="40"/>
      <c r="I321" s="234"/>
      <c r="J321" s="40"/>
      <c r="K321" s="40"/>
      <c r="L321" s="44"/>
      <c r="M321" s="235"/>
      <c r="N321" s="236"/>
      <c r="O321" s="91"/>
      <c r="P321" s="91"/>
      <c r="Q321" s="91"/>
      <c r="R321" s="91"/>
      <c r="S321" s="91"/>
      <c r="T321" s="92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144</v>
      </c>
      <c r="AU321" s="17" t="s">
        <v>83</v>
      </c>
    </row>
    <row r="322" s="13" customFormat="1">
      <c r="A322" s="13"/>
      <c r="B322" s="239"/>
      <c r="C322" s="240"/>
      <c r="D322" s="232" t="s">
        <v>148</v>
      </c>
      <c r="E322" s="241" t="s">
        <v>1</v>
      </c>
      <c r="F322" s="242" t="s">
        <v>982</v>
      </c>
      <c r="G322" s="240"/>
      <c r="H322" s="243">
        <v>168.69999999999999</v>
      </c>
      <c r="I322" s="244"/>
      <c r="J322" s="240"/>
      <c r="K322" s="240"/>
      <c r="L322" s="245"/>
      <c r="M322" s="246"/>
      <c r="N322" s="247"/>
      <c r="O322" s="247"/>
      <c r="P322" s="247"/>
      <c r="Q322" s="247"/>
      <c r="R322" s="247"/>
      <c r="S322" s="247"/>
      <c r="T322" s="248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9" t="s">
        <v>148</v>
      </c>
      <c r="AU322" s="249" t="s">
        <v>83</v>
      </c>
      <c r="AV322" s="13" t="s">
        <v>83</v>
      </c>
      <c r="AW322" s="13" t="s">
        <v>30</v>
      </c>
      <c r="AX322" s="13" t="s">
        <v>81</v>
      </c>
      <c r="AY322" s="249" t="s">
        <v>135</v>
      </c>
    </row>
    <row r="323" s="2" customFormat="1" ht="24.15" customHeight="1">
      <c r="A323" s="38"/>
      <c r="B323" s="39"/>
      <c r="C323" s="219" t="s">
        <v>442</v>
      </c>
      <c r="D323" s="219" t="s">
        <v>137</v>
      </c>
      <c r="E323" s="220" t="s">
        <v>983</v>
      </c>
      <c r="F323" s="221" t="s">
        <v>984</v>
      </c>
      <c r="G323" s="222" t="s">
        <v>413</v>
      </c>
      <c r="H323" s="223">
        <v>14</v>
      </c>
      <c r="I323" s="224"/>
      <c r="J323" s="225">
        <f>ROUND(I323*H323,2)</f>
        <v>0</v>
      </c>
      <c r="K323" s="221" t="s">
        <v>141</v>
      </c>
      <c r="L323" s="44"/>
      <c r="M323" s="226" t="s">
        <v>1</v>
      </c>
      <c r="N323" s="227" t="s">
        <v>38</v>
      </c>
      <c r="O323" s="91"/>
      <c r="P323" s="228">
        <f>O323*H323</f>
        <v>0</v>
      </c>
      <c r="Q323" s="228">
        <v>0</v>
      </c>
      <c r="R323" s="228">
        <f>Q323*H323</f>
        <v>0</v>
      </c>
      <c r="S323" s="228">
        <v>0</v>
      </c>
      <c r="T323" s="229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30" t="s">
        <v>142</v>
      </c>
      <c r="AT323" s="230" t="s">
        <v>137</v>
      </c>
      <c r="AU323" s="230" t="s">
        <v>83</v>
      </c>
      <c r="AY323" s="17" t="s">
        <v>135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7" t="s">
        <v>81</v>
      </c>
      <c r="BK323" s="231">
        <f>ROUND(I323*H323,2)</f>
        <v>0</v>
      </c>
      <c r="BL323" s="17" t="s">
        <v>142</v>
      </c>
      <c r="BM323" s="230" t="s">
        <v>985</v>
      </c>
    </row>
    <row r="324" s="2" customFormat="1">
      <c r="A324" s="38"/>
      <c r="B324" s="39"/>
      <c r="C324" s="40"/>
      <c r="D324" s="232" t="s">
        <v>144</v>
      </c>
      <c r="E324" s="40"/>
      <c r="F324" s="233" t="s">
        <v>986</v>
      </c>
      <c r="G324" s="40"/>
      <c r="H324" s="40"/>
      <c r="I324" s="234"/>
      <c r="J324" s="40"/>
      <c r="K324" s="40"/>
      <c r="L324" s="44"/>
      <c r="M324" s="235"/>
      <c r="N324" s="236"/>
      <c r="O324" s="91"/>
      <c r="P324" s="91"/>
      <c r="Q324" s="91"/>
      <c r="R324" s="91"/>
      <c r="S324" s="91"/>
      <c r="T324" s="92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144</v>
      </c>
      <c r="AU324" s="17" t="s">
        <v>83</v>
      </c>
    </row>
    <row r="325" s="2" customFormat="1">
      <c r="A325" s="38"/>
      <c r="B325" s="39"/>
      <c r="C325" s="40"/>
      <c r="D325" s="237" t="s">
        <v>146</v>
      </c>
      <c r="E325" s="40"/>
      <c r="F325" s="238" t="s">
        <v>987</v>
      </c>
      <c r="G325" s="40"/>
      <c r="H325" s="40"/>
      <c r="I325" s="234"/>
      <c r="J325" s="40"/>
      <c r="K325" s="40"/>
      <c r="L325" s="44"/>
      <c r="M325" s="235"/>
      <c r="N325" s="236"/>
      <c r="O325" s="91"/>
      <c r="P325" s="91"/>
      <c r="Q325" s="91"/>
      <c r="R325" s="91"/>
      <c r="S325" s="91"/>
      <c r="T325" s="92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146</v>
      </c>
      <c r="AU325" s="17" t="s">
        <v>83</v>
      </c>
    </row>
    <row r="326" s="13" customFormat="1">
      <c r="A326" s="13"/>
      <c r="B326" s="239"/>
      <c r="C326" s="240"/>
      <c r="D326" s="232" t="s">
        <v>148</v>
      </c>
      <c r="E326" s="241" t="s">
        <v>1</v>
      </c>
      <c r="F326" s="242" t="s">
        <v>242</v>
      </c>
      <c r="G326" s="240"/>
      <c r="H326" s="243">
        <v>14</v>
      </c>
      <c r="I326" s="244"/>
      <c r="J326" s="240"/>
      <c r="K326" s="240"/>
      <c r="L326" s="245"/>
      <c r="M326" s="246"/>
      <c r="N326" s="247"/>
      <c r="O326" s="247"/>
      <c r="P326" s="247"/>
      <c r="Q326" s="247"/>
      <c r="R326" s="247"/>
      <c r="S326" s="247"/>
      <c r="T326" s="248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9" t="s">
        <v>148</v>
      </c>
      <c r="AU326" s="249" t="s">
        <v>83</v>
      </c>
      <c r="AV326" s="13" t="s">
        <v>83</v>
      </c>
      <c r="AW326" s="13" t="s">
        <v>30</v>
      </c>
      <c r="AX326" s="13" t="s">
        <v>81</v>
      </c>
      <c r="AY326" s="249" t="s">
        <v>135</v>
      </c>
    </row>
    <row r="327" s="2" customFormat="1" ht="24.15" customHeight="1">
      <c r="A327" s="38"/>
      <c r="B327" s="39"/>
      <c r="C327" s="219" t="s">
        <v>448</v>
      </c>
      <c r="D327" s="219" t="s">
        <v>137</v>
      </c>
      <c r="E327" s="220" t="s">
        <v>988</v>
      </c>
      <c r="F327" s="221" t="s">
        <v>989</v>
      </c>
      <c r="G327" s="222" t="s">
        <v>413</v>
      </c>
      <c r="H327" s="223">
        <v>14</v>
      </c>
      <c r="I327" s="224"/>
      <c r="J327" s="225">
        <f>ROUND(I327*H327,2)</f>
        <v>0</v>
      </c>
      <c r="K327" s="221" t="s">
        <v>141</v>
      </c>
      <c r="L327" s="44"/>
      <c r="M327" s="226" t="s">
        <v>1</v>
      </c>
      <c r="N327" s="227" t="s">
        <v>38</v>
      </c>
      <c r="O327" s="91"/>
      <c r="P327" s="228">
        <f>O327*H327</f>
        <v>0</v>
      </c>
      <c r="Q327" s="228">
        <v>0</v>
      </c>
      <c r="R327" s="228">
        <f>Q327*H327</f>
        <v>0</v>
      </c>
      <c r="S327" s="228">
        <v>0</v>
      </c>
      <c r="T327" s="229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30" t="s">
        <v>142</v>
      </c>
      <c r="AT327" s="230" t="s">
        <v>137</v>
      </c>
      <c r="AU327" s="230" t="s">
        <v>83</v>
      </c>
      <c r="AY327" s="17" t="s">
        <v>135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7" t="s">
        <v>81</v>
      </c>
      <c r="BK327" s="231">
        <f>ROUND(I327*H327,2)</f>
        <v>0</v>
      </c>
      <c r="BL327" s="17" t="s">
        <v>142</v>
      </c>
      <c r="BM327" s="230" t="s">
        <v>990</v>
      </c>
    </row>
    <row r="328" s="2" customFormat="1">
      <c r="A328" s="38"/>
      <c r="B328" s="39"/>
      <c r="C328" s="40"/>
      <c r="D328" s="232" t="s">
        <v>144</v>
      </c>
      <c r="E328" s="40"/>
      <c r="F328" s="233" t="s">
        <v>991</v>
      </c>
      <c r="G328" s="40"/>
      <c r="H328" s="40"/>
      <c r="I328" s="234"/>
      <c r="J328" s="40"/>
      <c r="K328" s="40"/>
      <c r="L328" s="44"/>
      <c r="M328" s="235"/>
      <c r="N328" s="236"/>
      <c r="O328" s="91"/>
      <c r="P328" s="91"/>
      <c r="Q328" s="91"/>
      <c r="R328" s="91"/>
      <c r="S328" s="91"/>
      <c r="T328" s="92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144</v>
      </c>
      <c r="AU328" s="17" t="s">
        <v>83</v>
      </c>
    </row>
    <row r="329" s="2" customFormat="1">
      <c r="A329" s="38"/>
      <c r="B329" s="39"/>
      <c r="C329" s="40"/>
      <c r="D329" s="237" t="s">
        <v>146</v>
      </c>
      <c r="E329" s="40"/>
      <c r="F329" s="238" t="s">
        <v>992</v>
      </c>
      <c r="G329" s="40"/>
      <c r="H329" s="40"/>
      <c r="I329" s="234"/>
      <c r="J329" s="40"/>
      <c r="K329" s="40"/>
      <c r="L329" s="44"/>
      <c r="M329" s="235"/>
      <c r="N329" s="236"/>
      <c r="O329" s="91"/>
      <c r="P329" s="91"/>
      <c r="Q329" s="91"/>
      <c r="R329" s="91"/>
      <c r="S329" s="91"/>
      <c r="T329" s="92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146</v>
      </c>
      <c r="AU329" s="17" t="s">
        <v>83</v>
      </c>
    </row>
    <row r="330" s="13" customFormat="1">
      <c r="A330" s="13"/>
      <c r="B330" s="239"/>
      <c r="C330" s="240"/>
      <c r="D330" s="232" t="s">
        <v>148</v>
      </c>
      <c r="E330" s="241" t="s">
        <v>1</v>
      </c>
      <c r="F330" s="242" t="s">
        <v>242</v>
      </c>
      <c r="G330" s="240"/>
      <c r="H330" s="243">
        <v>14</v>
      </c>
      <c r="I330" s="244"/>
      <c r="J330" s="240"/>
      <c r="K330" s="240"/>
      <c r="L330" s="245"/>
      <c r="M330" s="246"/>
      <c r="N330" s="247"/>
      <c r="O330" s="247"/>
      <c r="P330" s="247"/>
      <c r="Q330" s="247"/>
      <c r="R330" s="247"/>
      <c r="S330" s="247"/>
      <c r="T330" s="248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9" t="s">
        <v>148</v>
      </c>
      <c r="AU330" s="249" t="s">
        <v>83</v>
      </c>
      <c r="AV330" s="13" t="s">
        <v>83</v>
      </c>
      <c r="AW330" s="13" t="s">
        <v>30</v>
      </c>
      <c r="AX330" s="13" t="s">
        <v>81</v>
      </c>
      <c r="AY330" s="249" t="s">
        <v>135</v>
      </c>
    </row>
    <row r="331" s="2" customFormat="1" ht="33" customHeight="1">
      <c r="A331" s="38"/>
      <c r="B331" s="39"/>
      <c r="C331" s="219" t="s">
        <v>454</v>
      </c>
      <c r="D331" s="219" t="s">
        <v>137</v>
      </c>
      <c r="E331" s="220" t="s">
        <v>993</v>
      </c>
      <c r="F331" s="221" t="s">
        <v>994</v>
      </c>
      <c r="G331" s="222" t="s">
        <v>341</v>
      </c>
      <c r="H331" s="223">
        <v>1</v>
      </c>
      <c r="I331" s="224"/>
      <c r="J331" s="225">
        <f>ROUND(I331*H331,2)</f>
        <v>0</v>
      </c>
      <c r="K331" s="221" t="s">
        <v>141</v>
      </c>
      <c r="L331" s="44"/>
      <c r="M331" s="226" t="s">
        <v>1</v>
      </c>
      <c r="N331" s="227" t="s">
        <v>38</v>
      </c>
      <c r="O331" s="91"/>
      <c r="P331" s="228">
        <f>O331*H331</f>
        <v>0</v>
      </c>
      <c r="Q331" s="228">
        <v>0</v>
      </c>
      <c r="R331" s="228">
        <f>Q331*H331</f>
        <v>0</v>
      </c>
      <c r="S331" s="228">
        <v>0</v>
      </c>
      <c r="T331" s="229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30" t="s">
        <v>142</v>
      </c>
      <c r="AT331" s="230" t="s">
        <v>137</v>
      </c>
      <c r="AU331" s="230" t="s">
        <v>83</v>
      </c>
      <c r="AY331" s="17" t="s">
        <v>135</v>
      </c>
      <c r="BE331" s="231">
        <f>IF(N331="základní",J331,0)</f>
        <v>0</v>
      </c>
      <c r="BF331" s="231">
        <f>IF(N331="snížená",J331,0)</f>
        <v>0</v>
      </c>
      <c r="BG331" s="231">
        <f>IF(N331="zákl. přenesená",J331,0)</f>
        <v>0</v>
      </c>
      <c r="BH331" s="231">
        <f>IF(N331="sníž. přenesená",J331,0)</f>
        <v>0</v>
      </c>
      <c r="BI331" s="231">
        <f>IF(N331="nulová",J331,0)</f>
        <v>0</v>
      </c>
      <c r="BJ331" s="17" t="s">
        <v>81</v>
      </c>
      <c r="BK331" s="231">
        <f>ROUND(I331*H331,2)</f>
        <v>0</v>
      </c>
      <c r="BL331" s="17" t="s">
        <v>142</v>
      </c>
      <c r="BM331" s="230" t="s">
        <v>995</v>
      </c>
    </row>
    <row r="332" s="2" customFormat="1">
      <c r="A332" s="38"/>
      <c r="B332" s="39"/>
      <c r="C332" s="40"/>
      <c r="D332" s="232" t="s">
        <v>144</v>
      </c>
      <c r="E332" s="40"/>
      <c r="F332" s="233" t="s">
        <v>996</v>
      </c>
      <c r="G332" s="40"/>
      <c r="H332" s="40"/>
      <c r="I332" s="234"/>
      <c r="J332" s="40"/>
      <c r="K332" s="40"/>
      <c r="L332" s="44"/>
      <c r="M332" s="235"/>
      <c r="N332" s="236"/>
      <c r="O332" s="91"/>
      <c r="P332" s="91"/>
      <c r="Q332" s="91"/>
      <c r="R332" s="91"/>
      <c r="S332" s="91"/>
      <c r="T332" s="92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144</v>
      </c>
      <c r="AU332" s="17" t="s">
        <v>83</v>
      </c>
    </row>
    <row r="333" s="2" customFormat="1">
      <c r="A333" s="38"/>
      <c r="B333" s="39"/>
      <c r="C333" s="40"/>
      <c r="D333" s="237" t="s">
        <v>146</v>
      </c>
      <c r="E333" s="40"/>
      <c r="F333" s="238" t="s">
        <v>997</v>
      </c>
      <c r="G333" s="40"/>
      <c r="H333" s="40"/>
      <c r="I333" s="234"/>
      <c r="J333" s="40"/>
      <c r="K333" s="40"/>
      <c r="L333" s="44"/>
      <c r="M333" s="235"/>
      <c r="N333" s="236"/>
      <c r="O333" s="91"/>
      <c r="P333" s="91"/>
      <c r="Q333" s="91"/>
      <c r="R333" s="91"/>
      <c r="S333" s="91"/>
      <c r="T333" s="92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146</v>
      </c>
      <c r="AU333" s="17" t="s">
        <v>83</v>
      </c>
    </row>
    <row r="334" s="13" customFormat="1">
      <c r="A334" s="13"/>
      <c r="B334" s="239"/>
      <c r="C334" s="240"/>
      <c r="D334" s="232" t="s">
        <v>148</v>
      </c>
      <c r="E334" s="241" t="s">
        <v>1</v>
      </c>
      <c r="F334" s="242" t="s">
        <v>81</v>
      </c>
      <c r="G334" s="240"/>
      <c r="H334" s="243">
        <v>1</v>
      </c>
      <c r="I334" s="244"/>
      <c r="J334" s="240"/>
      <c r="K334" s="240"/>
      <c r="L334" s="245"/>
      <c r="M334" s="246"/>
      <c r="N334" s="247"/>
      <c r="O334" s="247"/>
      <c r="P334" s="247"/>
      <c r="Q334" s="247"/>
      <c r="R334" s="247"/>
      <c r="S334" s="247"/>
      <c r="T334" s="248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9" t="s">
        <v>148</v>
      </c>
      <c r="AU334" s="249" t="s">
        <v>83</v>
      </c>
      <c r="AV334" s="13" t="s">
        <v>83</v>
      </c>
      <c r="AW334" s="13" t="s">
        <v>30</v>
      </c>
      <c r="AX334" s="13" t="s">
        <v>81</v>
      </c>
      <c r="AY334" s="249" t="s">
        <v>135</v>
      </c>
    </row>
    <row r="335" s="2" customFormat="1" ht="24.15" customHeight="1">
      <c r="A335" s="38"/>
      <c r="B335" s="39"/>
      <c r="C335" s="219" t="s">
        <v>461</v>
      </c>
      <c r="D335" s="219" t="s">
        <v>137</v>
      </c>
      <c r="E335" s="220" t="s">
        <v>998</v>
      </c>
      <c r="F335" s="221" t="s">
        <v>999</v>
      </c>
      <c r="G335" s="222" t="s">
        <v>341</v>
      </c>
      <c r="H335" s="223">
        <v>1</v>
      </c>
      <c r="I335" s="224"/>
      <c r="J335" s="225">
        <f>ROUND(I335*H335,2)</f>
        <v>0</v>
      </c>
      <c r="K335" s="221" t="s">
        <v>141</v>
      </c>
      <c r="L335" s="44"/>
      <c r="M335" s="226" t="s">
        <v>1</v>
      </c>
      <c r="N335" s="227" t="s">
        <v>38</v>
      </c>
      <c r="O335" s="91"/>
      <c r="P335" s="228">
        <f>O335*H335</f>
        <v>0</v>
      </c>
      <c r="Q335" s="228">
        <v>0</v>
      </c>
      <c r="R335" s="228">
        <f>Q335*H335</f>
        <v>0</v>
      </c>
      <c r="S335" s="228">
        <v>0</v>
      </c>
      <c r="T335" s="229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30" t="s">
        <v>142</v>
      </c>
      <c r="AT335" s="230" t="s">
        <v>137</v>
      </c>
      <c r="AU335" s="230" t="s">
        <v>83</v>
      </c>
      <c r="AY335" s="17" t="s">
        <v>135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7" t="s">
        <v>81</v>
      </c>
      <c r="BK335" s="231">
        <f>ROUND(I335*H335,2)</f>
        <v>0</v>
      </c>
      <c r="BL335" s="17" t="s">
        <v>142</v>
      </c>
      <c r="BM335" s="230" t="s">
        <v>1000</v>
      </c>
    </row>
    <row r="336" s="2" customFormat="1">
      <c r="A336" s="38"/>
      <c r="B336" s="39"/>
      <c r="C336" s="40"/>
      <c r="D336" s="232" t="s">
        <v>144</v>
      </c>
      <c r="E336" s="40"/>
      <c r="F336" s="233" t="s">
        <v>1001</v>
      </c>
      <c r="G336" s="40"/>
      <c r="H336" s="40"/>
      <c r="I336" s="234"/>
      <c r="J336" s="40"/>
      <c r="K336" s="40"/>
      <c r="L336" s="44"/>
      <c r="M336" s="235"/>
      <c r="N336" s="236"/>
      <c r="O336" s="91"/>
      <c r="P336" s="91"/>
      <c r="Q336" s="91"/>
      <c r="R336" s="91"/>
      <c r="S336" s="91"/>
      <c r="T336" s="92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144</v>
      </c>
      <c r="AU336" s="17" t="s">
        <v>83</v>
      </c>
    </row>
    <row r="337" s="2" customFormat="1">
      <c r="A337" s="38"/>
      <c r="B337" s="39"/>
      <c r="C337" s="40"/>
      <c r="D337" s="237" t="s">
        <v>146</v>
      </c>
      <c r="E337" s="40"/>
      <c r="F337" s="238" t="s">
        <v>1002</v>
      </c>
      <c r="G337" s="40"/>
      <c r="H337" s="40"/>
      <c r="I337" s="234"/>
      <c r="J337" s="40"/>
      <c r="K337" s="40"/>
      <c r="L337" s="44"/>
      <c r="M337" s="235"/>
      <c r="N337" s="236"/>
      <c r="O337" s="91"/>
      <c r="P337" s="91"/>
      <c r="Q337" s="91"/>
      <c r="R337" s="91"/>
      <c r="S337" s="91"/>
      <c r="T337" s="92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146</v>
      </c>
      <c r="AU337" s="17" t="s">
        <v>83</v>
      </c>
    </row>
    <row r="338" s="13" customFormat="1">
      <c r="A338" s="13"/>
      <c r="B338" s="239"/>
      <c r="C338" s="240"/>
      <c r="D338" s="232" t="s">
        <v>148</v>
      </c>
      <c r="E338" s="241" t="s">
        <v>1</v>
      </c>
      <c r="F338" s="242" t="s">
        <v>81</v>
      </c>
      <c r="G338" s="240"/>
      <c r="H338" s="243">
        <v>1</v>
      </c>
      <c r="I338" s="244"/>
      <c r="J338" s="240"/>
      <c r="K338" s="240"/>
      <c r="L338" s="245"/>
      <c r="M338" s="246"/>
      <c r="N338" s="247"/>
      <c r="O338" s="247"/>
      <c r="P338" s="247"/>
      <c r="Q338" s="247"/>
      <c r="R338" s="247"/>
      <c r="S338" s="247"/>
      <c r="T338" s="248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9" t="s">
        <v>148</v>
      </c>
      <c r="AU338" s="249" t="s">
        <v>83</v>
      </c>
      <c r="AV338" s="13" t="s">
        <v>83</v>
      </c>
      <c r="AW338" s="13" t="s">
        <v>30</v>
      </c>
      <c r="AX338" s="13" t="s">
        <v>81</v>
      </c>
      <c r="AY338" s="249" t="s">
        <v>135</v>
      </c>
    </row>
    <row r="339" s="2" customFormat="1" ht="24.15" customHeight="1">
      <c r="A339" s="38"/>
      <c r="B339" s="39"/>
      <c r="C339" s="219" t="s">
        <v>468</v>
      </c>
      <c r="D339" s="219" t="s">
        <v>137</v>
      </c>
      <c r="E339" s="220" t="s">
        <v>1003</v>
      </c>
      <c r="F339" s="221" t="s">
        <v>1004</v>
      </c>
      <c r="G339" s="222" t="s">
        <v>341</v>
      </c>
      <c r="H339" s="223">
        <v>12</v>
      </c>
      <c r="I339" s="224"/>
      <c r="J339" s="225">
        <f>ROUND(I339*H339,2)</f>
        <v>0</v>
      </c>
      <c r="K339" s="221" t="s">
        <v>141</v>
      </c>
      <c r="L339" s="44"/>
      <c r="M339" s="226" t="s">
        <v>1</v>
      </c>
      <c r="N339" s="227" t="s">
        <v>38</v>
      </c>
      <c r="O339" s="91"/>
      <c r="P339" s="228">
        <f>O339*H339</f>
        <v>0</v>
      </c>
      <c r="Q339" s="228">
        <v>0</v>
      </c>
      <c r="R339" s="228">
        <f>Q339*H339</f>
        <v>0</v>
      </c>
      <c r="S339" s="228">
        <v>0</v>
      </c>
      <c r="T339" s="229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30" t="s">
        <v>142</v>
      </c>
      <c r="AT339" s="230" t="s">
        <v>137</v>
      </c>
      <c r="AU339" s="230" t="s">
        <v>83</v>
      </c>
      <c r="AY339" s="17" t="s">
        <v>135</v>
      </c>
      <c r="BE339" s="231">
        <f>IF(N339="základní",J339,0)</f>
        <v>0</v>
      </c>
      <c r="BF339" s="231">
        <f>IF(N339="snížená",J339,0)</f>
        <v>0</v>
      </c>
      <c r="BG339" s="231">
        <f>IF(N339="zákl. přenesená",J339,0)</f>
        <v>0</v>
      </c>
      <c r="BH339" s="231">
        <f>IF(N339="sníž. přenesená",J339,0)</f>
        <v>0</v>
      </c>
      <c r="BI339" s="231">
        <f>IF(N339="nulová",J339,0)</f>
        <v>0</v>
      </c>
      <c r="BJ339" s="17" t="s">
        <v>81</v>
      </c>
      <c r="BK339" s="231">
        <f>ROUND(I339*H339,2)</f>
        <v>0</v>
      </c>
      <c r="BL339" s="17" t="s">
        <v>142</v>
      </c>
      <c r="BM339" s="230" t="s">
        <v>1005</v>
      </c>
    </row>
    <row r="340" s="2" customFormat="1">
      <c r="A340" s="38"/>
      <c r="B340" s="39"/>
      <c r="C340" s="40"/>
      <c r="D340" s="232" t="s">
        <v>144</v>
      </c>
      <c r="E340" s="40"/>
      <c r="F340" s="233" t="s">
        <v>1006</v>
      </c>
      <c r="G340" s="40"/>
      <c r="H340" s="40"/>
      <c r="I340" s="234"/>
      <c r="J340" s="40"/>
      <c r="K340" s="40"/>
      <c r="L340" s="44"/>
      <c r="M340" s="235"/>
      <c r="N340" s="236"/>
      <c r="O340" s="91"/>
      <c r="P340" s="91"/>
      <c r="Q340" s="91"/>
      <c r="R340" s="91"/>
      <c r="S340" s="91"/>
      <c r="T340" s="92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144</v>
      </c>
      <c r="AU340" s="17" t="s">
        <v>83</v>
      </c>
    </row>
    <row r="341" s="2" customFormat="1">
      <c r="A341" s="38"/>
      <c r="B341" s="39"/>
      <c r="C341" s="40"/>
      <c r="D341" s="237" t="s">
        <v>146</v>
      </c>
      <c r="E341" s="40"/>
      <c r="F341" s="238" t="s">
        <v>1007</v>
      </c>
      <c r="G341" s="40"/>
      <c r="H341" s="40"/>
      <c r="I341" s="234"/>
      <c r="J341" s="40"/>
      <c r="K341" s="40"/>
      <c r="L341" s="44"/>
      <c r="M341" s="235"/>
      <c r="N341" s="236"/>
      <c r="O341" s="91"/>
      <c r="P341" s="91"/>
      <c r="Q341" s="91"/>
      <c r="R341" s="91"/>
      <c r="S341" s="91"/>
      <c r="T341" s="92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146</v>
      </c>
      <c r="AU341" s="17" t="s">
        <v>83</v>
      </c>
    </row>
    <row r="342" s="13" customFormat="1">
      <c r="A342" s="13"/>
      <c r="B342" s="239"/>
      <c r="C342" s="240"/>
      <c r="D342" s="232" t="s">
        <v>148</v>
      </c>
      <c r="E342" s="241" t="s">
        <v>1</v>
      </c>
      <c r="F342" s="242" t="s">
        <v>81</v>
      </c>
      <c r="G342" s="240"/>
      <c r="H342" s="243">
        <v>1</v>
      </c>
      <c r="I342" s="244"/>
      <c r="J342" s="240"/>
      <c r="K342" s="240"/>
      <c r="L342" s="245"/>
      <c r="M342" s="246"/>
      <c r="N342" s="247"/>
      <c r="O342" s="247"/>
      <c r="P342" s="247"/>
      <c r="Q342" s="247"/>
      <c r="R342" s="247"/>
      <c r="S342" s="247"/>
      <c r="T342" s="248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9" t="s">
        <v>148</v>
      </c>
      <c r="AU342" s="249" t="s">
        <v>83</v>
      </c>
      <c r="AV342" s="13" t="s">
        <v>83</v>
      </c>
      <c r="AW342" s="13" t="s">
        <v>30</v>
      </c>
      <c r="AX342" s="13" t="s">
        <v>81</v>
      </c>
      <c r="AY342" s="249" t="s">
        <v>135</v>
      </c>
    </row>
    <row r="343" s="13" customFormat="1">
      <c r="A343" s="13"/>
      <c r="B343" s="239"/>
      <c r="C343" s="240"/>
      <c r="D343" s="232" t="s">
        <v>148</v>
      </c>
      <c r="E343" s="240"/>
      <c r="F343" s="242" t="s">
        <v>1008</v>
      </c>
      <c r="G343" s="240"/>
      <c r="H343" s="243">
        <v>12</v>
      </c>
      <c r="I343" s="244"/>
      <c r="J343" s="240"/>
      <c r="K343" s="240"/>
      <c r="L343" s="245"/>
      <c r="M343" s="246"/>
      <c r="N343" s="247"/>
      <c r="O343" s="247"/>
      <c r="P343" s="247"/>
      <c r="Q343" s="247"/>
      <c r="R343" s="247"/>
      <c r="S343" s="247"/>
      <c r="T343" s="248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9" t="s">
        <v>148</v>
      </c>
      <c r="AU343" s="249" t="s">
        <v>83</v>
      </c>
      <c r="AV343" s="13" t="s">
        <v>83</v>
      </c>
      <c r="AW343" s="13" t="s">
        <v>4</v>
      </c>
      <c r="AX343" s="13" t="s">
        <v>81</v>
      </c>
      <c r="AY343" s="249" t="s">
        <v>135</v>
      </c>
    </row>
    <row r="344" s="12" customFormat="1" ht="22.8" customHeight="1">
      <c r="A344" s="12"/>
      <c r="B344" s="203"/>
      <c r="C344" s="204"/>
      <c r="D344" s="205" t="s">
        <v>72</v>
      </c>
      <c r="E344" s="217" t="s">
        <v>142</v>
      </c>
      <c r="F344" s="217" t="s">
        <v>420</v>
      </c>
      <c r="G344" s="204"/>
      <c r="H344" s="204"/>
      <c r="I344" s="207"/>
      <c r="J344" s="218">
        <f>BK344</f>
        <v>0</v>
      </c>
      <c r="K344" s="204"/>
      <c r="L344" s="209"/>
      <c r="M344" s="210"/>
      <c r="N344" s="211"/>
      <c r="O344" s="211"/>
      <c r="P344" s="212">
        <f>SUM(P345:P355)</f>
        <v>0</v>
      </c>
      <c r="Q344" s="211"/>
      <c r="R344" s="212">
        <f>SUM(R345:R355)</f>
        <v>0</v>
      </c>
      <c r="S344" s="211"/>
      <c r="T344" s="213">
        <f>SUM(T345:T355)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14" t="s">
        <v>81</v>
      </c>
      <c r="AT344" s="215" t="s">
        <v>72</v>
      </c>
      <c r="AU344" s="215" t="s">
        <v>81</v>
      </c>
      <c r="AY344" s="214" t="s">
        <v>135</v>
      </c>
      <c r="BK344" s="216">
        <f>SUM(BK345:BK355)</f>
        <v>0</v>
      </c>
    </row>
    <row r="345" s="2" customFormat="1" ht="37.8" customHeight="1">
      <c r="A345" s="38"/>
      <c r="B345" s="39"/>
      <c r="C345" s="219" t="s">
        <v>474</v>
      </c>
      <c r="D345" s="219" t="s">
        <v>137</v>
      </c>
      <c r="E345" s="220" t="s">
        <v>1009</v>
      </c>
      <c r="F345" s="221" t="s">
        <v>1010</v>
      </c>
      <c r="G345" s="222" t="s">
        <v>209</v>
      </c>
      <c r="H345" s="223">
        <v>97.680000000000007</v>
      </c>
      <c r="I345" s="224"/>
      <c r="J345" s="225">
        <f>ROUND(I345*H345,2)</f>
        <v>0</v>
      </c>
      <c r="K345" s="221" t="s">
        <v>141</v>
      </c>
      <c r="L345" s="44"/>
      <c r="M345" s="226" t="s">
        <v>1</v>
      </c>
      <c r="N345" s="227" t="s">
        <v>38</v>
      </c>
      <c r="O345" s="91"/>
      <c r="P345" s="228">
        <f>O345*H345</f>
        <v>0</v>
      </c>
      <c r="Q345" s="228">
        <v>0</v>
      </c>
      <c r="R345" s="228">
        <f>Q345*H345</f>
        <v>0</v>
      </c>
      <c r="S345" s="228">
        <v>0</v>
      </c>
      <c r="T345" s="229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30" t="s">
        <v>142</v>
      </c>
      <c r="AT345" s="230" t="s">
        <v>137</v>
      </c>
      <c r="AU345" s="230" t="s">
        <v>83</v>
      </c>
      <c r="AY345" s="17" t="s">
        <v>135</v>
      </c>
      <c r="BE345" s="231">
        <f>IF(N345="základní",J345,0)</f>
        <v>0</v>
      </c>
      <c r="BF345" s="231">
        <f>IF(N345="snížená",J345,0)</f>
        <v>0</v>
      </c>
      <c r="BG345" s="231">
        <f>IF(N345="zákl. přenesená",J345,0)</f>
        <v>0</v>
      </c>
      <c r="BH345" s="231">
        <f>IF(N345="sníž. přenesená",J345,0)</f>
        <v>0</v>
      </c>
      <c r="BI345" s="231">
        <f>IF(N345="nulová",J345,0)</f>
        <v>0</v>
      </c>
      <c r="BJ345" s="17" t="s">
        <v>81</v>
      </c>
      <c r="BK345" s="231">
        <f>ROUND(I345*H345,2)</f>
        <v>0</v>
      </c>
      <c r="BL345" s="17" t="s">
        <v>142</v>
      </c>
      <c r="BM345" s="230" t="s">
        <v>1011</v>
      </c>
    </row>
    <row r="346" s="2" customFormat="1">
      <c r="A346" s="38"/>
      <c r="B346" s="39"/>
      <c r="C346" s="40"/>
      <c r="D346" s="232" t="s">
        <v>144</v>
      </c>
      <c r="E346" s="40"/>
      <c r="F346" s="233" t="s">
        <v>1012</v>
      </c>
      <c r="G346" s="40"/>
      <c r="H346" s="40"/>
      <c r="I346" s="234"/>
      <c r="J346" s="40"/>
      <c r="K346" s="40"/>
      <c r="L346" s="44"/>
      <c r="M346" s="235"/>
      <c r="N346" s="236"/>
      <c r="O346" s="91"/>
      <c r="P346" s="91"/>
      <c r="Q346" s="91"/>
      <c r="R346" s="91"/>
      <c r="S346" s="91"/>
      <c r="T346" s="92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144</v>
      </c>
      <c r="AU346" s="17" t="s">
        <v>83</v>
      </c>
    </row>
    <row r="347" s="2" customFormat="1">
      <c r="A347" s="38"/>
      <c r="B347" s="39"/>
      <c r="C347" s="40"/>
      <c r="D347" s="237" t="s">
        <v>146</v>
      </c>
      <c r="E347" s="40"/>
      <c r="F347" s="238" t="s">
        <v>1013</v>
      </c>
      <c r="G347" s="40"/>
      <c r="H347" s="40"/>
      <c r="I347" s="234"/>
      <c r="J347" s="40"/>
      <c r="K347" s="40"/>
      <c r="L347" s="44"/>
      <c r="M347" s="235"/>
      <c r="N347" s="236"/>
      <c r="O347" s="91"/>
      <c r="P347" s="91"/>
      <c r="Q347" s="91"/>
      <c r="R347" s="91"/>
      <c r="S347" s="91"/>
      <c r="T347" s="92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146</v>
      </c>
      <c r="AU347" s="17" t="s">
        <v>83</v>
      </c>
    </row>
    <row r="348" s="13" customFormat="1">
      <c r="A348" s="13"/>
      <c r="B348" s="239"/>
      <c r="C348" s="240"/>
      <c r="D348" s="232" t="s">
        <v>148</v>
      </c>
      <c r="E348" s="241" t="s">
        <v>1</v>
      </c>
      <c r="F348" s="242" t="s">
        <v>1014</v>
      </c>
      <c r="G348" s="240"/>
      <c r="H348" s="243">
        <v>97.680000000000007</v>
      </c>
      <c r="I348" s="244"/>
      <c r="J348" s="240"/>
      <c r="K348" s="240"/>
      <c r="L348" s="245"/>
      <c r="M348" s="246"/>
      <c r="N348" s="247"/>
      <c r="O348" s="247"/>
      <c r="P348" s="247"/>
      <c r="Q348" s="247"/>
      <c r="R348" s="247"/>
      <c r="S348" s="247"/>
      <c r="T348" s="248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9" t="s">
        <v>148</v>
      </c>
      <c r="AU348" s="249" t="s">
        <v>83</v>
      </c>
      <c r="AV348" s="13" t="s">
        <v>83</v>
      </c>
      <c r="AW348" s="13" t="s">
        <v>30</v>
      </c>
      <c r="AX348" s="13" t="s">
        <v>81</v>
      </c>
      <c r="AY348" s="249" t="s">
        <v>135</v>
      </c>
    </row>
    <row r="349" s="2" customFormat="1" ht="24.15" customHeight="1">
      <c r="A349" s="38"/>
      <c r="B349" s="39"/>
      <c r="C349" s="219" t="s">
        <v>481</v>
      </c>
      <c r="D349" s="219" t="s">
        <v>137</v>
      </c>
      <c r="E349" s="220" t="s">
        <v>1015</v>
      </c>
      <c r="F349" s="221" t="s">
        <v>1016</v>
      </c>
      <c r="G349" s="222" t="s">
        <v>209</v>
      </c>
      <c r="H349" s="223">
        <v>97.680000000000007</v>
      </c>
      <c r="I349" s="224"/>
      <c r="J349" s="225">
        <f>ROUND(I349*H349,2)</f>
        <v>0</v>
      </c>
      <c r="K349" s="221" t="s">
        <v>141</v>
      </c>
      <c r="L349" s="44"/>
      <c r="M349" s="226" t="s">
        <v>1</v>
      </c>
      <c r="N349" s="227" t="s">
        <v>38</v>
      </c>
      <c r="O349" s="91"/>
      <c r="P349" s="228">
        <f>O349*H349</f>
        <v>0</v>
      </c>
      <c r="Q349" s="228">
        <v>0</v>
      </c>
      <c r="R349" s="228">
        <f>Q349*H349</f>
        <v>0</v>
      </c>
      <c r="S349" s="228">
        <v>0</v>
      </c>
      <c r="T349" s="229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30" t="s">
        <v>142</v>
      </c>
      <c r="AT349" s="230" t="s">
        <v>137</v>
      </c>
      <c r="AU349" s="230" t="s">
        <v>83</v>
      </c>
      <c r="AY349" s="17" t="s">
        <v>135</v>
      </c>
      <c r="BE349" s="231">
        <f>IF(N349="základní",J349,0)</f>
        <v>0</v>
      </c>
      <c r="BF349" s="231">
        <f>IF(N349="snížená",J349,0)</f>
        <v>0</v>
      </c>
      <c r="BG349" s="231">
        <f>IF(N349="zákl. přenesená",J349,0)</f>
        <v>0</v>
      </c>
      <c r="BH349" s="231">
        <f>IF(N349="sníž. přenesená",J349,0)</f>
        <v>0</v>
      </c>
      <c r="BI349" s="231">
        <f>IF(N349="nulová",J349,0)</f>
        <v>0</v>
      </c>
      <c r="BJ349" s="17" t="s">
        <v>81</v>
      </c>
      <c r="BK349" s="231">
        <f>ROUND(I349*H349,2)</f>
        <v>0</v>
      </c>
      <c r="BL349" s="17" t="s">
        <v>142</v>
      </c>
      <c r="BM349" s="230" t="s">
        <v>1017</v>
      </c>
    </row>
    <row r="350" s="2" customFormat="1">
      <c r="A350" s="38"/>
      <c r="B350" s="39"/>
      <c r="C350" s="40"/>
      <c r="D350" s="232" t="s">
        <v>144</v>
      </c>
      <c r="E350" s="40"/>
      <c r="F350" s="233" t="s">
        <v>1018</v>
      </c>
      <c r="G350" s="40"/>
      <c r="H350" s="40"/>
      <c r="I350" s="234"/>
      <c r="J350" s="40"/>
      <c r="K350" s="40"/>
      <c r="L350" s="44"/>
      <c r="M350" s="235"/>
      <c r="N350" s="236"/>
      <c r="O350" s="91"/>
      <c r="P350" s="91"/>
      <c r="Q350" s="91"/>
      <c r="R350" s="91"/>
      <c r="S350" s="91"/>
      <c r="T350" s="92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144</v>
      </c>
      <c r="AU350" s="17" t="s">
        <v>83</v>
      </c>
    </row>
    <row r="351" s="2" customFormat="1">
      <c r="A351" s="38"/>
      <c r="B351" s="39"/>
      <c r="C351" s="40"/>
      <c r="D351" s="237" t="s">
        <v>146</v>
      </c>
      <c r="E351" s="40"/>
      <c r="F351" s="238" t="s">
        <v>1019</v>
      </c>
      <c r="G351" s="40"/>
      <c r="H351" s="40"/>
      <c r="I351" s="234"/>
      <c r="J351" s="40"/>
      <c r="K351" s="40"/>
      <c r="L351" s="44"/>
      <c r="M351" s="235"/>
      <c r="N351" s="236"/>
      <c r="O351" s="91"/>
      <c r="P351" s="91"/>
      <c r="Q351" s="91"/>
      <c r="R351" s="91"/>
      <c r="S351" s="91"/>
      <c r="T351" s="92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146</v>
      </c>
      <c r="AU351" s="17" t="s">
        <v>83</v>
      </c>
    </row>
    <row r="352" s="13" customFormat="1">
      <c r="A352" s="13"/>
      <c r="B352" s="239"/>
      <c r="C352" s="240"/>
      <c r="D352" s="232" t="s">
        <v>148</v>
      </c>
      <c r="E352" s="241" t="s">
        <v>1</v>
      </c>
      <c r="F352" s="242" t="s">
        <v>1020</v>
      </c>
      <c r="G352" s="240"/>
      <c r="H352" s="243">
        <v>97.680000000000007</v>
      </c>
      <c r="I352" s="244"/>
      <c r="J352" s="240"/>
      <c r="K352" s="240"/>
      <c r="L352" s="245"/>
      <c r="M352" s="246"/>
      <c r="N352" s="247"/>
      <c r="O352" s="247"/>
      <c r="P352" s="247"/>
      <c r="Q352" s="247"/>
      <c r="R352" s="247"/>
      <c r="S352" s="247"/>
      <c r="T352" s="248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9" t="s">
        <v>148</v>
      </c>
      <c r="AU352" s="249" t="s">
        <v>83</v>
      </c>
      <c r="AV352" s="13" t="s">
        <v>83</v>
      </c>
      <c r="AW352" s="13" t="s">
        <v>30</v>
      </c>
      <c r="AX352" s="13" t="s">
        <v>81</v>
      </c>
      <c r="AY352" s="249" t="s">
        <v>135</v>
      </c>
    </row>
    <row r="353" s="2" customFormat="1" ht="24.15" customHeight="1">
      <c r="A353" s="38"/>
      <c r="B353" s="39"/>
      <c r="C353" s="219" t="s">
        <v>488</v>
      </c>
      <c r="D353" s="219" t="s">
        <v>137</v>
      </c>
      <c r="E353" s="220" t="s">
        <v>1021</v>
      </c>
      <c r="F353" s="221" t="s">
        <v>1022</v>
      </c>
      <c r="G353" s="222" t="s">
        <v>209</v>
      </c>
      <c r="H353" s="223">
        <v>17.699999999999999</v>
      </c>
      <c r="I353" s="224"/>
      <c r="J353" s="225">
        <f>ROUND(I353*H353,2)</f>
        <v>0</v>
      </c>
      <c r="K353" s="221" t="s">
        <v>1</v>
      </c>
      <c r="L353" s="44"/>
      <c r="M353" s="226" t="s">
        <v>1</v>
      </c>
      <c r="N353" s="227" t="s">
        <v>38</v>
      </c>
      <c r="O353" s="91"/>
      <c r="P353" s="228">
        <f>O353*H353</f>
        <v>0</v>
      </c>
      <c r="Q353" s="228">
        <v>0</v>
      </c>
      <c r="R353" s="228">
        <f>Q353*H353</f>
        <v>0</v>
      </c>
      <c r="S353" s="228">
        <v>0</v>
      </c>
      <c r="T353" s="229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30" t="s">
        <v>142</v>
      </c>
      <c r="AT353" s="230" t="s">
        <v>137</v>
      </c>
      <c r="AU353" s="230" t="s">
        <v>83</v>
      </c>
      <c r="AY353" s="17" t="s">
        <v>135</v>
      </c>
      <c r="BE353" s="231">
        <f>IF(N353="základní",J353,0)</f>
        <v>0</v>
      </c>
      <c r="BF353" s="231">
        <f>IF(N353="snížená",J353,0)</f>
        <v>0</v>
      </c>
      <c r="BG353" s="231">
        <f>IF(N353="zákl. přenesená",J353,0)</f>
        <v>0</v>
      </c>
      <c r="BH353" s="231">
        <f>IF(N353="sníž. přenesená",J353,0)</f>
        <v>0</v>
      </c>
      <c r="BI353" s="231">
        <f>IF(N353="nulová",J353,0)</f>
        <v>0</v>
      </c>
      <c r="BJ353" s="17" t="s">
        <v>81</v>
      </c>
      <c r="BK353" s="231">
        <f>ROUND(I353*H353,2)</f>
        <v>0</v>
      </c>
      <c r="BL353" s="17" t="s">
        <v>142</v>
      </c>
      <c r="BM353" s="230" t="s">
        <v>1023</v>
      </c>
    </row>
    <row r="354" s="2" customFormat="1">
      <c r="A354" s="38"/>
      <c r="B354" s="39"/>
      <c r="C354" s="40"/>
      <c r="D354" s="232" t="s">
        <v>144</v>
      </c>
      <c r="E354" s="40"/>
      <c r="F354" s="233" t="s">
        <v>1024</v>
      </c>
      <c r="G354" s="40"/>
      <c r="H354" s="40"/>
      <c r="I354" s="234"/>
      <c r="J354" s="40"/>
      <c r="K354" s="40"/>
      <c r="L354" s="44"/>
      <c r="M354" s="235"/>
      <c r="N354" s="236"/>
      <c r="O354" s="91"/>
      <c r="P354" s="91"/>
      <c r="Q354" s="91"/>
      <c r="R354" s="91"/>
      <c r="S354" s="91"/>
      <c r="T354" s="92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144</v>
      </c>
      <c r="AU354" s="17" t="s">
        <v>83</v>
      </c>
    </row>
    <row r="355" s="13" customFormat="1">
      <c r="A355" s="13"/>
      <c r="B355" s="239"/>
      <c r="C355" s="240"/>
      <c r="D355" s="232" t="s">
        <v>148</v>
      </c>
      <c r="E355" s="241" t="s">
        <v>798</v>
      </c>
      <c r="F355" s="242" t="s">
        <v>799</v>
      </c>
      <c r="G355" s="240"/>
      <c r="H355" s="243">
        <v>17.699999999999999</v>
      </c>
      <c r="I355" s="244"/>
      <c r="J355" s="240"/>
      <c r="K355" s="240"/>
      <c r="L355" s="245"/>
      <c r="M355" s="246"/>
      <c r="N355" s="247"/>
      <c r="O355" s="247"/>
      <c r="P355" s="247"/>
      <c r="Q355" s="247"/>
      <c r="R355" s="247"/>
      <c r="S355" s="247"/>
      <c r="T355" s="248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9" t="s">
        <v>148</v>
      </c>
      <c r="AU355" s="249" t="s">
        <v>83</v>
      </c>
      <c r="AV355" s="13" t="s">
        <v>83</v>
      </c>
      <c r="AW355" s="13" t="s">
        <v>30</v>
      </c>
      <c r="AX355" s="13" t="s">
        <v>81</v>
      </c>
      <c r="AY355" s="249" t="s">
        <v>135</v>
      </c>
    </row>
    <row r="356" s="12" customFormat="1" ht="22.8" customHeight="1">
      <c r="A356" s="12"/>
      <c r="B356" s="203"/>
      <c r="C356" s="204"/>
      <c r="D356" s="205" t="s">
        <v>72</v>
      </c>
      <c r="E356" s="217" t="s">
        <v>175</v>
      </c>
      <c r="F356" s="217" t="s">
        <v>428</v>
      </c>
      <c r="G356" s="204"/>
      <c r="H356" s="204"/>
      <c r="I356" s="207"/>
      <c r="J356" s="218">
        <f>BK356</f>
        <v>0</v>
      </c>
      <c r="K356" s="204"/>
      <c r="L356" s="209"/>
      <c r="M356" s="210"/>
      <c r="N356" s="211"/>
      <c r="O356" s="211"/>
      <c r="P356" s="212">
        <f>SUM(P357:P376)</f>
        <v>0</v>
      </c>
      <c r="Q356" s="211"/>
      <c r="R356" s="212">
        <f>SUM(R357:R376)</f>
        <v>56.447159999999997</v>
      </c>
      <c r="S356" s="211"/>
      <c r="T356" s="213">
        <f>SUM(T357:T376)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14" t="s">
        <v>81</v>
      </c>
      <c r="AT356" s="215" t="s">
        <v>72</v>
      </c>
      <c r="AU356" s="215" t="s">
        <v>81</v>
      </c>
      <c r="AY356" s="214" t="s">
        <v>135</v>
      </c>
      <c r="BK356" s="216">
        <f>SUM(BK357:BK376)</f>
        <v>0</v>
      </c>
    </row>
    <row r="357" s="2" customFormat="1" ht="21.75" customHeight="1">
      <c r="A357" s="38"/>
      <c r="B357" s="39"/>
      <c r="C357" s="219" t="s">
        <v>494</v>
      </c>
      <c r="D357" s="219" t="s">
        <v>137</v>
      </c>
      <c r="E357" s="220" t="s">
        <v>430</v>
      </c>
      <c r="F357" s="221" t="s">
        <v>431</v>
      </c>
      <c r="G357" s="222" t="s">
        <v>140</v>
      </c>
      <c r="H357" s="223">
        <v>54.119999999999997</v>
      </c>
      <c r="I357" s="224"/>
      <c r="J357" s="225">
        <f>ROUND(I357*H357,2)</f>
        <v>0</v>
      </c>
      <c r="K357" s="221" t="s">
        <v>141</v>
      </c>
      <c r="L357" s="44"/>
      <c r="M357" s="226" t="s">
        <v>1</v>
      </c>
      <c r="N357" s="227" t="s">
        <v>38</v>
      </c>
      <c r="O357" s="91"/>
      <c r="P357" s="228">
        <f>O357*H357</f>
        <v>0</v>
      </c>
      <c r="Q357" s="228">
        <v>0.34499999999999997</v>
      </c>
      <c r="R357" s="228">
        <f>Q357*H357</f>
        <v>18.671399999999998</v>
      </c>
      <c r="S357" s="228">
        <v>0</v>
      </c>
      <c r="T357" s="229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30" t="s">
        <v>142</v>
      </c>
      <c r="AT357" s="230" t="s">
        <v>137</v>
      </c>
      <c r="AU357" s="230" t="s">
        <v>83</v>
      </c>
      <c r="AY357" s="17" t="s">
        <v>135</v>
      </c>
      <c r="BE357" s="231">
        <f>IF(N357="základní",J357,0)</f>
        <v>0</v>
      </c>
      <c r="BF357" s="231">
        <f>IF(N357="snížená",J357,0)</f>
        <v>0</v>
      </c>
      <c r="BG357" s="231">
        <f>IF(N357="zákl. přenesená",J357,0)</f>
        <v>0</v>
      </c>
      <c r="BH357" s="231">
        <f>IF(N357="sníž. přenesená",J357,0)</f>
        <v>0</v>
      </c>
      <c r="BI357" s="231">
        <f>IF(N357="nulová",J357,0)</f>
        <v>0</v>
      </c>
      <c r="BJ357" s="17" t="s">
        <v>81</v>
      </c>
      <c r="BK357" s="231">
        <f>ROUND(I357*H357,2)</f>
        <v>0</v>
      </c>
      <c r="BL357" s="17" t="s">
        <v>142</v>
      </c>
      <c r="BM357" s="230" t="s">
        <v>1025</v>
      </c>
    </row>
    <row r="358" s="2" customFormat="1">
      <c r="A358" s="38"/>
      <c r="B358" s="39"/>
      <c r="C358" s="40"/>
      <c r="D358" s="232" t="s">
        <v>144</v>
      </c>
      <c r="E358" s="40"/>
      <c r="F358" s="233" t="s">
        <v>433</v>
      </c>
      <c r="G358" s="40"/>
      <c r="H358" s="40"/>
      <c r="I358" s="234"/>
      <c r="J358" s="40"/>
      <c r="K358" s="40"/>
      <c r="L358" s="44"/>
      <c r="M358" s="235"/>
      <c r="N358" s="236"/>
      <c r="O358" s="91"/>
      <c r="P358" s="91"/>
      <c r="Q358" s="91"/>
      <c r="R358" s="91"/>
      <c r="S358" s="91"/>
      <c r="T358" s="92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144</v>
      </c>
      <c r="AU358" s="17" t="s">
        <v>83</v>
      </c>
    </row>
    <row r="359" s="2" customFormat="1">
      <c r="A359" s="38"/>
      <c r="B359" s="39"/>
      <c r="C359" s="40"/>
      <c r="D359" s="237" t="s">
        <v>146</v>
      </c>
      <c r="E359" s="40"/>
      <c r="F359" s="238" t="s">
        <v>434</v>
      </c>
      <c r="G359" s="40"/>
      <c r="H359" s="40"/>
      <c r="I359" s="234"/>
      <c r="J359" s="40"/>
      <c r="K359" s="40"/>
      <c r="L359" s="44"/>
      <c r="M359" s="235"/>
      <c r="N359" s="236"/>
      <c r="O359" s="91"/>
      <c r="P359" s="91"/>
      <c r="Q359" s="91"/>
      <c r="R359" s="91"/>
      <c r="S359" s="91"/>
      <c r="T359" s="92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146</v>
      </c>
      <c r="AU359" s="17" t="s">
        <v>83</v>
      </c>
    </row>
    <row r="360" s="13" customFormat="1">
      <c r="A360" s="13"/>
      <c r="B360" s="239"/>
      <c r="C360" s="240"/>
      <c r="D360" s="232" t="s">
        <v>148</v>
      </c>
      <c r="E360" s="241" t="s">
        <v>801</v>
      </c>
      <c r="F360" s="242" t="s">
        <v>1026</v>
      </c>
      <c r="G360" s="240"/>
      <c r="H360" s="243">
        <v>54.119999999999997</v>
      </c>
      <c r="I360" s="244"/>
      <c r="J360" s="240"/>
      <c r="K360" s="240"/>
      <c r="L360" s="245"/>
      <c r="M360" s="246"/>
      <c r="N360" s="247"/>
      <c r="O360" s="247"/>
      <c r="P360" s="247"/>
      <c r="Q360" s="247"/>
      <c r="R360" s="247"/>
      <c r="S360" s="247"/>
      <c r="T360" s="248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9" t="s">
        <v>148</v>
      </c>
      <c r="AU360" s="249" t="s">
        <v>83</v>
      </c>
      <c r="AV360" s="13" t="s">
        <v>83</v>
      </c>
      <c r="AW360" s="13" t="s">
        <v>30</v>
      </c>
      <c r="AX360" s="13" t="s">
        <v>81</v>
      </c>
      <c r="AY360" s="249" t="s">
        <v>135</v>
      </c>
    </row>
    <row r="361" s="2" customFormat="1" ht="24.15" customHeight="1">
      <c r="A361" s="38"/>
      <c r="B361" s="39"/>
      <c r="C361" s="219" t="s">
        <v>498</v>
      </c>
      <c r="D361" s="219" t="s">
        <v>137</v>
      </c>
      <c r="E361" s="220" t="s">
        <v>436</v>
      </c>
      <c r="F361" s="221" t="s">
        <v>437</v>
      </c>
      <c r="G361" s="222" t="s">
        <v>140</v>
      </c>
      <c r="H361" s="223">
        <v>54.119999999999997</v>
      </c>
      <c r="I361" s="224"/>
      <c r="J361" s="225">
        <f>ROUND(I361*H361,2)</f>
        <v>0</v>
      </c>
      <c r="K361" s="221" t="s">
        <v>141</v>
      </c>
      <c r="L361" s="44"/>
      <c r="M361" s="226" t="s">
        <v>1</v>
      </c>
      <c r="N361" s="227" t="s">
        <v>38</v>
      </c>
      <c r="O361" s="91"/>
      <c r="P361" s="228">
        <f>O361*H361</f>
        <v>0</v>
      </c>
      <c r="Q361" s="228">
        <v>0.46000000000000002</v>
      </c>
      <c r="R361" s="228">
        <f>Q361*H361</f>
        <v>24.895199999999999</v>
      </c>
      <c r="S361" s="228">
        <v>0</v>
      </c>
      <c r="T361" s="229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30" t="s">
        <v>142</v>
      </c>
      <c r="AT361" s="230" t="s">
        <v>137</v>
      </c>
      <c r="AU361" s="230" t="s">
        <v>83</v>
      </c>
      <c r="AY361" s="17" t="s">
        <v>135</v>
      </c>
      <c r="BE361" s="231">
        <f>IF(N361="základní",J361,0)</f>
        <v>0</v>
      </c>
      <c r="BF361" s="231">
        <f>IF(N361="snížená",J361,0)</f>
        <v>0</v>
      </c>
      <c r="BG361" s="231">
        <f>IF(N361="zákl. přenesená",J361,0)</f>
        <v>0</v>
      </c>
      <c r="BH361" s="231">
        <f>IF(N361="sníž. přenesená",J361,0)</f>
        <v>0</v>
      </c>
      <c r="BI361" s="231">
        <f>IF(N361="nulová",J361,0)</f>
        <v>0</v>
      </c>
      <c r="BJ361" s="17" t="s">
        <v>81</v>
      </c>
      <c r="BK361" s="231">
        <f>ROUND(I361*H361,2)</f>
        <v>0</v>
      </c>
      <c r="BL361" s="17" t="s">
        <v>142</v>
      </c>
      <c r="BM361" s="230" t="s">
        <v>1027</v>
      </c>
    </row>
    <row r="362" s="2" customFormat="1">
      <c r="A362" s="38"/>
      <c r="B362" s="39"/>
      <c r="C362" s="40"/>
      <c r="D362" s="232" t="s">
        <v>144</v>
      </c>
      <c r="E362" s="40"/>
      <c r="F362" s="233" t="s">
        <v>439</v>
      </c>
      <c r="G362" s="40"/>
      <c r="H362" s="40"/>
      <c r="I362" s="234"/>
      <c r="J362" s="40"/>
      <c r="K362" s="40"/>
      <c r="L362" s="44"/>
      <c r="M362" s="235"/>
      <c r="N362" s="236"/>
      <c r="O362" s="91"/>
      <c r="P362" s="91"/>
      <c r="Q362" s="91"/>
      <c r="R362" s="91"/>
      <c r="S362" s="91"/>
      <c r="T362" s="92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144</v>
      </c>
      <c r="AU362" s="17" t="s">
        <v>83</v>
      </c>
    </row>
    <row r="363" s="2" customFormat="1">
      <c r="A363" s="38"/>
      <c r="B363" s="39"/>
      <c r="C363" s="40"/>
      <c r="D363" s="237" t="s">
        <v>146</v>
      </c>
      <c r="E363" s="40"/>
      <c r="F363" s="238" t="s">
        <v>440</v>
      </c>
      <c r="G363" s="40"/>
      <c r="H363" s="40"/>
      <c r="I363" s="234"/>
      <c r="J363" s="40"/>
      <c r="K363" s="40"/>
      <c r="L363" s="44"/>
      <c r="M363" s="235"/>
      <c r="N363" s="236"/>
      <c r="O363" s="91"/>
      <c r="P363" s="91"/>
      <c r="Q363" s="91"/>
      <c r="R363" s="91"/>
      <c r="S363" s="91"/>
      <c r="T363" s="92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146</v>
      </c>
      <c r="AU363" s="17" t="s">
        <v>83</v>
      </c>
    </row>
    <row r="364" s="13" customFormat="1">
      <c r="A364" s="13"/>
      <c r="B364" s="239"/>
      <c r="C364" s="240"/>
      <c r="D364" s="232" t="s">
        <v>148</v>
      </c>
      <c r="E364" s="241" t="s">
        <v>1</v>
      </c>
      <c r="F364" s="242" t="s">
        <v>1028</v>
      </c>
      <c r="G364" s="240"/>
      <c r="H364" s="243">
        <v>54.119999999999997</v>
      </c>
      <c r="I364" s="244"/>
      <c r="J364" s="240"/>
      <c r="K364" s="240"/>
      <c r="L364" s="245"/>
      <c r="M364" s="246"/>
      <c r="N364" s="247"/>
      <c r="O364" s="247"/>
      <c r="P364" s="247"/>
      <c r="Q364" s="247"/>
      <c r="R364" s="247"/>
      <c r="S364" s="247"/>
      <c r="T364" s="248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9" t="s">
        <v>148</v>
      </c>
      <c r="AU364" s="249" t="s">
        <v>83</v>
      </c>
      <c r="AV364" s="13" t="s">
        <v>83</v>
      </c>
      <c r="AW364" s="13" t="s">
        <v>30</v>
      </c>
      <c r="AX364" s="13" t="s">
        <v>81</v>
      </c>
      <c r="AY364" s="249" t="s">
        <v>135</v>
      </c>
    </row>
    <row r="365" s="2" customFormat="1" ht="24.15" customHeight="1">
      <c r="A365" s="38"/>
      <c r="B365" s="39"/>
      <c r="C365" s="219" t="s">
        <v>504</v>
      </c>
      <c r="D365" s="219" t="s">
        <v>137</v>
      </c>
      <c r="E365" s="220" t="s">
        <v>443</v>
      </c>
      <c r="F365" s="221" t="s">
        <v>444</v>
      </c>
      <c r="G365" s="222" t="s">
        <v>140</v>
      </c>
      <c r="H365" s="223">
        <v>54.119999999999997</v>
      </c>
      <c r="I365" s="224"/>
      <c r="J365" s="225">
        <f>ROUND(I365*H365,2)</f>
        <v>0</v>
      </c>
      <c r="K365" s="221" t="s">
        <v>141</v>
      </c>
      <c r="L365" s="44"/>
      <c r="M365" s="226" t="s">
        <v>1</v>
      </c>
      <c r="N365" s="227" t="s">
        <v>38</v>
      </c>
      <c r="O365" s="91"/>
      <c r="P365" s="228">
        <f>O365*H365</f>
        <v>0</v>
      </c>
      <c r="Q365" s="228">
        <v>0.23799999999999999</v>
      </c>
      <c r="R365" s="228">
        <f>Q365*H365</f>
        <v>12.880559999999999</v>
      </c>
      <c r="S365" s="228">
        <v>0</v>
      </c>
      <c r="T365" s="229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30" t="s">
        <v>142</v>
      </c>
      <c r="AT365" s="230" t="s">
        <v>137</v>
      </c>
      <c r="AU365" s="230" t="s">
        <v>83</v>
      </c>
      <c r="AY365" s="17" t="s">
        <v>135</v>
      </c>
      <c r="BE365" s="231">
        <f>IF(N365="základní",J365,0)</f>
        <v>0</v>
      </c>
      <c r="BF365" s="231">
        <f>IF(N365="snížená",J365,0)</f>
        <v>0</v>
      </c>
      <c r="BG365" s="231">
        <f>IF(N365="zákl. přenesená",J365,0)</f>
        <v>0</v>
      </c>
      <c r="BH365" s="231">
        <f>IF(N365="sníž. přenesená",J365,0)</f>
        <v>0</v>
      </c>
      <c r="BI365" s="231">
        <f>IF(N365="nulová",J365,0)</f>
        <v>0</v>
      </c>
      <c r="BJ365" s="17" t="s">
        <v>81</v>
      </c>
      <c r="BK365" s="231">
        <f>ROUND(I365*H365,2)</f>
        <v>0</v>
      </c>
      <c r="BL365" s="17" t="s">
        <v>142</v>
      </c>
      <c r="BM365" s="230" t="s">
        <v>1029</v>
      </c>
    </row>
    <row r="366" s="2" customFormat="1">
      <c r="A366" s="38"/>
      <c r="B366" s="39"/>
      <c r="C366" s="40"/>
      <c r="D366" s="232" t="s">
        <v>144</v>
      </c>
      <c r="E366" s="40"/>
      <c r="F366" s="233" t="s">
        <v>446</v>
      </c>
      <c r="G366" s="40"/>
      <c r="H366" s="40"/>
      <c r="I366" s="234"/>
      <c r="J366" s="40"/>
      <c r="K366" s="40"/>
      <c r="L366" s="44"/>
      <c r="M366" s="235"/>
      <c r="N366" s="236"/>
      <c r="O366" s="91"/>
      <c r="P366" s="91"/>
      <c r="Q366" s="91"/>
      <c r="R366" s="91"/>
      <c r="S366" s="91"/>
      <c r="T366" s="92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144</v>
      </c>
      <c r="AU366" s="17" t="s">
        <v>83</v>
      </c>
    </row>
    <row r="367" s="2" customFormat="1">
      <c r="A367" s="38"/>
      <c r="B367" s="39"/>
      <c r="C367" s="40"/>
      <c r="D367" s="237" t="s">
        <v>146</v>
      </c>
      <c r="E367" s="40"/>
      <c r="F367" s="238" t="s">
        <v>447</v>
      </c>
      <c r="G367" s="40"/>
      <c r="H367" s="40"/>
      <c r="I367" s="234"/>
      <c r="J367" s="40"/>
      <c r="K367" s="40"/>
      <c r="L367" s="44"/>
      <c r="M367" s="235"/>
      <c r="N367" s="236"/>
      <c r="O367" s="91"/>
      <c r="P367" s="91"/>
      <c r="Q367" s="91"/>
      <c r="R367" s="91"/>
      <c r="S367" s="91"/>
      <c r="T367" s="92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146</v>
      </c>
      <c r="AU367" s="17" t="s">
        <v>83</v>
      </c>
    </row>
    <row r="368" s="13" customFormat="1">
      <c r="A368" s="13"/>
      <c r="B368" s="239"/>
      <c r="C368" s="240"/>
      <c r="D368" s="232" t="s">
        <v>148</v>
      </c>
      <c r="E368" s="241" t="s">
        <v>1</v>
      </c>
      <c r="F368" s="242" t="s">
        <v>1028</v>
      </c>
      <c r="G368" s="240"/>
      <c r="H368" s="243">
        <v>54.119999999999997</v>
      </c>
      <c r="I368" s="244"/>
      <c r="J368" s="240"/>
      <c r="K368" s="240"/>
      <c r="L368" s="245"/>
      <c r="M368" s="246"/>
      <c r="N368" s="247"/>
      <c r="O368" s="247"/>
      <c r="P368" s="247"/>
      <c r="Q368" s="247"/>
      <c r="R368" s="247"/>
      <c r="S368" s="247"/>
      <c r="T368" s="248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9" t="s">
        <v>148</v>
      </c>
      <c r="AU368" s="249" t="s">
        <v>83</v>
      </c>
      <c r="AV368" s="13" t="s">
        <v>83</v>
      </c>
      <c r="AW368" s="13" t="s">
        <v>30</v>
      </c>
      <c r="AX368" s="13" t="s">
        <v>81</v>
      </c>
      <c r="AY368" s="249" t="s">
        <v>135</v>
      </c>
    </row>
    <row r="369" s="2" customFormat="1" ht="33" customHeight="1">
      <c r="A369" s="38"/>
      <c r="B369" s="39"/>
      <c r="C369" s="219" t="s">
        <v>508</v>
      </c>
      <c r="D369" s="219" t="s">
        <v>137</v>
      </c>
      <c r="E369" s="220" t="s">
        <v>449</v>
      </c>
      <c r="F369" s="221" t="s">
        <v>450</v>
      </c>
      <c r="G369" s="222" t="s">
        <v>140</v>
      </c>
      <c r="H369" s="223">
        <v>54.119999999999997</v>
      </c>
      <c r="I369" s="224"/>
      <c r="J369" s="225">
        <f>ROUND(I369*H369,2)</f>
        <v>0</v>
      </c>
      <c r="K369" s="221" t="s">
        <v>141</v>
      </c>
      <c r="L369" s="44"/>
      <c r="M369" s="226" t="s">
        <v>1</v>
      </c>
      <c r="N369" s="227" t="s">
        <v>38</v>
      </c>
      <c r="O369" s="91"/>
      <c r="P369" s="228">
        <f>O369*H369</f>
        <v>0</v>
      </c>
      <c r="Q369" s="228">
        <v>0</v>
      </c>
      <c r="R369" s="228">
        <f>Q369*H369</f>
        <v>0</v>
      </c>
      <c r="S369" s="228">
        <v>0</v>
      </c>
      <c r="T369" s="229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30" t="s">
        <v>142</v>
      </c>
      <c r="AT369" s="230" t="s">
        <v>137</v>
      </c>
      <c r="AU369" s="230" t="s">
        <v>83</v>
      </c>
      <c r="AY369" s="17" t="s">
        <v>135</v>
      </c>
      <c r="BE369" s="231">
        <f>IF(N369="základní",J369,0)</f>
        <v>0</v>
      </c>
      <c r="BF369" s="231">
        <f>IF(N369="snížená",J369,0)</f>
        <v>0</v>
      </c>
      <c r="BG369" s="231">
        <f>IF(N369="zákl. přenesená",J369,0)</f>
        <v>0</v>
      </c>
      <c r="BH369" s="231">
        <f>IF(N369="sníž. přenesená",J369,0)</f>
        <v>0</v>
      </c>
      <c r="BI369" s="231">
        <f>IF(N369="nulová",J369,0)</f>
        <v>0</v>
      </c>
      <c r="BJ369" s="17" t="s">
        <v>81</v>
      </c>
      <c r="BK369" s="231">
        <f>ROUND(I369*H369,2)</f>
        <v>0</v>
      </c>
      <c r="BL369" s="17" t="s">
        <v>142</v>
      </c>
      <c r="BM369" s="230" t="s">
        <v>1030</v>
      </c>
    </row>
    <row r="370" s="2" customFormat="1">
      <c r="A370" s="38"/>
      <c r="B370" s="39"/>
      <c r="C370" s="40"/>
      <c r="D370" s="232" t="s">
        <v>144</v>
      </c>
      <c r="E370" s="40"/>
      <c r="F370" s="233" t="s">
        <v>452</v>
      </c>
      <c r="G370" s="40"/>
      <c r="H370" s="40"/>
      <c r="I370" s="234"/>
      <c r="J370" s="40"/>
      <c r="K370" s="40"/>
      <c r="L370" s="44"/>
      <c r="M370" s="235"/>
      <c r="N370" s="236"/>
      <c r="O370" s="91"/>
      <c r="P370" s="91"/>
      <c r="Q370" s="91"/>
      <c r="R370" s="91"/>
      <c r="S370" s="91"/>
      <c r="T370" s="92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144</v>
      </c>
      <c r="AU370" s="17" t="s">
        <v>83</v>
      </c>
    </row>
    <row r="371" s="2" customFormat="1">
      <c r="A371" s="38"/>
      <c r="B371" s="39"/>
      <c r="C371" s="40"/>
      <c r="D371" s="237" t="s">
        <v>146</v>
      </c>
      <c r="E371" s="40"/>
      <c r="F371" s="238" t="s">
        <v>453</v>
      </c>
      <c r="G371" s="40"/>
      <c r="H371" s="40"/>
      <c r="I371" s="234"/>
      <c r="J371" s="40"/>
      <c r="K371" s="40"/>
      <c r="L371" s="44"/>
      <c r="M371" s="235"/>
      <c r="N371" s="236"/>
      <c r="O371" s="91"/>
      <c r="P371" s="91"/>
      <c r="Q371" s="91"/>
      <c r="R371" s="91"/>
      <c r="S371" s="91"/>
      <c r="T371" s="92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146</v>
      </c>
      <c r="AU371" s="17" t="s">
        <v>83</v>
      </c>
    </row>
    <row r="372" s="13" customFormat="1">
      <c r="A372" s="13"/>
      <c r="B372" s="239"/>
      <c r="C372" s="240"/>
      <c r="D372" s="232" t="s">
        <v>148</v>
      </c>
      <c r="E372" s="241" t="s">
        <v>1</v>
      </c>
      <c r="F372" s="242" t="s">
        <v>1028</v>
      </c>
      <c r="G372" s="240"/>
      <c r="H372" s="243">
        <v>54.119999999999997</v>
      </c>
      <c r="I372" s="244"/>
      <c r="J372" s="240"/>
      <c r="K372" s="240"/>
      <c r="L372" s="245"/>
      <c r="M372" s="246"/>
      <c r="N372" s="247"/>
      <c r="O372" s="247"/>
      <c r="P372" s="247"/>
      <c r="Q372" s="247"/>
      <c r="R372" s="247"/>
      <c r="S372" s="247"/>
      <c r="T372" s="248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9" t="s">
        <v>148</v>
      </c>
      <c r="AU372" s="249" t="s">
        <v>83</v>
      </c>
      <c r="AV372" s="13" t="s">
        <v>83</v>
      </c>
      <c r="AW372" s="13" t="s">
        <v>30</v>
      </c>
      <c r="AX372" s="13" t="s">
        <v>81</v>
      </c>
      <c r="AY372" s="249" t="s">
        <v>135</v>
      </c>
    </row>
    <row r="373" s="2" customFormat="1" ht="24.15" customHeight="1">
      <c r="A373" s="38"/>
      <c r="B373" s="39"/>
      <c r="C373" s="219" t="s">
        <v>515</v>
      </c>
      <c r="D373" s="219" t="s">
        <v>137</v>
      </c>
      <c r="E373" s="220" t="s">
        <v>475</v>
      </c>
      <c r="F373" s="221" t="s">
        <v>476</v>
      </c>
      <c r="G373" s="222" t="s">
        <v>140</v>
      </c>
      <c r="H373" s="223">
        <v>54.119999999999997</v>
      </c>
      <c r="I373" s="224"/>
      <c r="J373" s="225">
        <f>ROUND(I373*H373,2)</f>
        <v>0</v>
      </c>
      <c r="K373" s="221" t="s">
        <v>141</v>
      </c>
      <c r="L373" s="44"/>
      <c r="M373" s="226" t="s">
        <v>1</v>
      </c>
      <c r="N373" s="227" t="s">
        <v>38</v>
      </c>
      <c r="O373" s="91"/>
      <c r="P373" s="228">
        <f>O373*H373</f>
        <v>0</v>
      </c>
      <c r="Q373" s="228">
        <v>0</v>
      </c>
      <c r="R373" s="228">
        <f>Q373*H373</f>
        <v>0</v>
      </c>
      <c r="S373" s="228">
        <v>0</v>
      </c>
      <c r="T373" s="229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30" t="s">
        <v>142</v>
      </c>
      <c r="AT373" s="230" t="s">
        <v>137</v>
      </c>
      <c r="AU373" s="230" t="s">
        <v>83</v>
      </c>
      <c r="AY373" s="17" t="s">
        <v>135</v>
      </c>
      <c r="BE373" s="231">
        <f>IF(N373="základní",J373,0)</f>
        <v>0</v>
      </c>
      <c r="BF373" s="231">
        <f>IF(N373="snížená",J373,0)</f>
        <v>0</v>
      </c>
      <c r="BG373" s="231">
        <f>IF(N373="zákl. přenesená",J373,0)</f>
        <v>0</v>
      </c>
      <c r="BH373" s="231">
        <f>IF(N373="sníž. přenesená",J373,0)</f>
        <v>0</v>
      </c>
      <c r="BI373" s="231">
        <f>IF(N373="nulová",J373,0)</f>
        <v>0</v>
      </c>
      <c r="BJ373" s="17" t="s">
        <v>81</v>
      </c>
      <c r="BK373" s="231">
        <f>ROUND(I373*H373,2)</f>
        <v>0</v>
      </c>
      <c r="BL373" s="17" t="s">
        <v>142</v>
      </c>
      <c r="BM373" s="230" t="s">
        <v>1031</v>
      </c>
    </row>
    <row r="374" s="2" customFormat="1">
      <c r="A374" s="38"/>
      <c r="B374" s="39"/>
      <c r="C374" s="40"/>
      <c r="D374" s="232" t="s">
        <v>144</v>
      </c>
      <c r="E374" s="40"/>
      <c r="F374" s="233" t="s">
        <v>478</v>
      </c>
      <c r="G374" s="40"/>
      <c r="H374" s="40"/>
      <c r="I374" s="234"/>
      <c r="J374" s="40"/>
      <c r="K374" s="40"/>
      <c r="L374" s="44"/>
      <c r="M374" s="235"/>
      <c r="N374" s="236"/>
      <c r="O374" s="91"/>
      <c r="P374" s="91"/>
      <c r="Q374" s="91"/>
      <c r="R374" s="91"/>
      <c r="S374" s="91"/>
      <c r="T374" s="92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144</v>
      </c>
      <c r="AU374" s="17" t="s">
        <v>83</v>
      </c>
    </row>
    <row r="375" s="2" customFormat="1">
      <c r="A375" s="38"/>
      <c r="B375" s="39"/>
      <c r="C375" s="40"/>
      <c r="D375" s="237" t="s">
        <v>146</v>
      </c>
      <c r="E375" s="40"/>
      <c r="F375" s="238" t="s">
        <v>479</v>
      </c>
      <c r="G375" s="40"/>
      <c r="H375" s="40"/>
      <c r="I375" s="234"/>
      <c r="J375" s="40"/>
      <c r="K375" s="40"/>
      <c r="L375" s="44"/>
      <c r="M375" s="235"/>
      <c r="N375" s="236"/>
      <c r="O375" s="91"/>
      <c r="P375" s="91"/>
      <c r="Q375" s="91"/>
      <c r="R375" s="91"/>
      <c r="S375" s="91"/>
      <c r="T375" s="92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146</v>
      </c>
      <c r="AU375" s="17" t="s">
        <v>83</v>
      </c>
    </row>
    <row r="376" s="13" customFormat="1">
      <c r="A376" s="13"/>
      <c r="B376" s="239"/>
      <c r="C376" s="240"/>
      <c r="D376" s="232" t="s">
        <v>148</v>
      </c>
      <c r="E376" s="241" t="s">
        <v>1</v>
      </c>
      <c r="F376" s="242" t="s">
        <v>1028</v>
      </c>
      <c r="G376" s="240"/>
      <c r="H376" s="243">
        <v>54.119999999999997</v>
      </c>
      <c r="I376" s="244"/>
      <c r="J376" s="240"/>
      <c r="K376" s="240"/>
      <c r="L376" s="245"/>
      <c r="M376" s="246"/>
      <c r="N376" s="247"/>
      <c r="O376" s="247"/>
      <c r="P376" s="247"/>
      <c r="Q376" s="247"/>
      <c r="R376" s="247"/>
      <c r="S376" s="247"/>
      <c r="T376" s="248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9" t="s">
        <v>148</v>
      </c>
      <c r="AU376" s="249" t="s">
        <v>83</v>
      </c>
      <c r="AV376" s="13" t="s">
        <v>83</v>
      </c>
      <c r="AW376" s="13" t="s">
        <v>30</v>
      </c>
      <c r="AX376" s="13" t="s">
        <v>81</v>
      </c>
      <c r="AY376" s="249" t="s">
        <v>135</v>
      </c>
    </row>
    <row r="377" s="12" customFormat="1" ht="22.8" customHeight="1">
      <c r="A377" s="12"/>
      <c r="B377" s="203"/>
      <c r="C377" s="204"/>
      <c r="D377" s="205" t="s">
        <v>72</v>
      </c>
      <c r="E377" s="217" t="s">
        <v>199</v>
      </c>
      <c r="F377" s="217" t="s">
        <v>487</v>
      </c>
      <c r="G377" s="204"/>
      <c r="H377" s="204"/>
      <c r="I377" s="207"/>
      <c r="J377" s="218">
        <f>BK377</f>
        <v>0</v>
      </c>
      <c r="K377" s="204"/>
      <c r="L377" s="209"/>
      <c r="M377" s="210"/>
      <c r="N377" s="211"/>
      <c r="O377" s="211"/>
      <c r="P377" s="212">
        <f>SUM(P378:P453)</f>
        <v>0</v>
      </c>
      <c r="Q377" s="211"/>
      <c r="R377" s="212">
        <f>SUM(R378:R453)</f>
        <v>0.79535813</v>
      </c>
      <c r="S377" s="211"/>
      <c r="T377" s="213">
        <f>SUM(T378:T453)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14" t="s">
        <v>81</v>
      </c>
      <c r="AT377" s="215" t="s">
        <v>72</v>
      </c>
      <c r="AU377" s="215" t="s">
        <v>81</v>
      </c>
      <c r="AY377" s="214" t="s">
        <v>135</v>
      </c>
      <c r="BK377" s="216">
        <f>SUM(BK378:BK453)</f>
        <v>0</v>
      </c>
    </row>
    <row r="378" s="2" customFormat="1" ht="24.15" customHeight="1">
      <c r="A378" s="38"/>
      <c r="B378" s="39"/>
      <c r="C378" s="219" t="s">
        <v>519</v>
      </c>
      <c r="D378" s="219" t="s">
        <v>137</v>
      </c>
      <c r="E378" s="220" t="s">
        <v>1032</v>
      </c>
      <c r="F378" s="221" t="s">
        <v>1033</v>
      </c>
      <c r="G378" s="222" t="s">
        <v>413</v>
      </c>
      <c r="H378" s="223">
        <v>14.210000000000001</v>
      </c>
      <c r="I378" s="224"/>
      <c r="J378" s="225">
        <f>ROUND(I378*H378,2)</f>
        <v>0</v>
      </c>
      <c r="K378" s="221" t="s">
        <v>1</v>
      </c>
      <c r="L378" s="44"/>
      <c r="M378" s="226" t="s">
        <v>1</v>
      </c>
      <c r="N378" s="227" t="s">
        <v>38</v>
      </c>
      <c r="O378" s="91"/>
      <c r="P378" s="228">
        <f>O378*H378</f>
        <v>0</v>
      </c>
      <c r="Q378" s="228">
        <v>0</v>
      </c>
      <c r="R378" s="228">
        <f>Q378*H378</f>
        <v>0</v>
      </c>
      <c r="S378" s="228">
        <v>0</v>
      </c>
      <c r="T378" s="229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30" t="s">
        <v>142</v>
      </c>
      <c r="AT378" s="230" t="s">
        <v>137</v>
      </c>
      <c r="AU378" s="230" t="s">
        <v>83</v>
      </c>
      <c r="AY378" s="17" t="s">
        <v>135</v>
      </c>
      <c r="BE378" s="231">
        <f>IF(N378="základní",J378,0)</f>
        <v>0</v>
      </c>
      <c r="BF378" s="231">
        <f>IF(N378="snížená",J378,0)</f>
        <v>0</v>
      </c>
      <c r="BG378" s="231">
        <f>IF(N378="zákl. přenesená",J378,0)</f>
        <v>0</v>
      </c>
      <c r="BH378" s="231">
        <f>IF(N378="sníž. přenesená",J378,0)</f>
        <v>0</v>
      </c>
      <c r="BI378" s="231">
        <f>IF(N378="nulová",J378,0)</f>
        <v>0</v>
      </c>
      <c r="BJ378" s="17" t="s">
        <v>81</v>
      </c>
      <c r="BK378" s="231">
        <f>ROUND(I378*H378,2)</f>
        <v>0</v>
      </c>
      <c r="BL378" s="17" t="s">
        <v>142</v>
      </c>
      <c r="BM378" s="230" t="s">
        <v>1034</v>
      </c>
    </row>
    <row r="379" s="2" customFormat="1">
      <c r="A379" s="38"/>
      <c r="B379" s="39"/>
      <c r="C379" s="40"/>
      <c r="D379" s="232" t="s">
        <v>144</v>
      </c>
      <c r="E379" s="40"/>
      <c r="F379" s="233" t="s">
        <v>1033</v>
      </c>
      <c r="G379" s="40"/>
      <c r="H379" s="40"/>
      <c r="I379" s="234"/>
      <c r="J379" s="40"/>
      <c r="K379" s="40"/>
      <c r="L379" s="44"/>
      <c r="M379" s="235"/>
      <c r="N379" s="236"/>
      <c r="O379" s="91"/>
      <c r="P379" s="91"/>
      <c r="Q379" s="91"/>
      <c r="R379" s="91"/>
      <c r="S379" s="91"/>
      <c r="T379" s="92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144</v>
      </c>
      <c r="AU379" s="17" t="s">
        <v>83</v>
      </c>
    </row>
    <row r="380" s="13" customFormat="1">
      <c r="A380" s="13"/>
      <c r="B380" s="239"/>
      <c r="C380" s="240"/>
      <c r="D380" s="232" t="s">
        <v>148</v>
      </c>
      <c r="E380" s="241" t="s">
        <v>1</v>
      </c>
      <c r="F380" s="242" t="s">
        <v>1035</v>
      </c>
      <c r="G380" s="240"/>
      <c r="H380" s="243">
        <v>14.210000000000001</v>
      </c>
      <c r="I380" s="244"/>
      <c r="J380" s="240"/>
      <c r="K380" s="240"/>
      <c r="L380" s="245"/>
      <c r="M380" s="246"/>
      <c r="N380" s="247"/>
      <c r="O380" s="247"/>
      <c r="P380" s="247"/>
      <c r="Q380" s="247"/>
      <c r="R380" s="247"/>
      <c r="S380" s="247"/>
      <c r="T380" s="248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9" t="s">
        <v>148</v>
      </c>
      <c r="AU380" s="249" t="s">
        <v>83</v>
      </c>
      <c r="AV380" s="13" t="s">
        <v>83</v>
      </c>
      <c r="AW380" s="13" t="s">
        <v>30</v>
      </c>
      <c r="AX380" s="13" t="s">
        <v>73</v>
      </c>
      <c r="AY380" s="249" t="s">
        <v>135</v>
      </c>
    </row>
    <row r="381" s="15" customFormat="1">
      <c r="A381" s="15"/>
      <c r="B381" s="260"/>
      <c r="C381" s="261"/>
      <c r="D381" s="232" t="s">
        <v>148</v>
      </c>
      <c r="E381" s="262" t="s">
        <v>1</v>
      </c>
      <c r="F381" s="263" t="s">
        <v>183</v>
      </c>
      <c r="G381" s="261"/>
      <c r="H381" s="264">
        <v>14.210000000000001</v>
      </c>
      <c r="I381" s="265"/>
      <c r="J381" s="261"/>
      <c r="K381" s="261"/>
      <c r="L381" s="266"/>
      <c r="M381" s="267"/>
      <c r="N381" s="268"/>
      <c r="O381" s="268"/>
      <c r="P381" s="268"/>
      <c r="Q381" s="268"/>
      <c r="R381" s="268"/>
      <c r="S381" s="268"/>
      <c r="T381" s="269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70" t="s">
        <v>148</v>
      </c>
      <c r="AU381" s="270" t="s">
        <v>83</v>
      </c>
      <c r="AV381" s="15" t="s">
        <v>142</v>
      </c>
      <c r="AW381" s="15" t="s">
        <v>30</v>
      </c>
      <c r="AX381" s="15" t="s">
        <v>81</v>
      </c>
      <c r="AY381" s="270" t="s">
        <v>135</v>
      </c>
    </row>
    <row r="382" s="2" customFormat="1" ht="24.15" customHeight="1">
      <c r="A382" s="38"/>
      <c r="B382" s="39"/>
      <c r="C382" s="219" t="s">
        <v>523</v>
      </c>
      <c r="D382" s="219" t="s">
        <v>137</v>
      </c>
      <c r="E382" s="220" t="s">
        <v>1036</v>
      </c>
      <c r="F382" s="221" t="s">
        <v>1037</v>
      </c>
      <c r="G382" s="222" t="s">
        <v>178</v>
      </c>
      <c r="H382" s="223">
        <v>18.399999999999999</v>
      </c>
      <c r="I382" s="224"/>
      <c r="J382" s="225">
        <f>ROUND(I382*H382,2)</f>
        <v>0</v>
      </c>
      <c r="K382" s="221" t="s">
        <v>1</v>
      </c>
      <c r="L382" s="44"/>
      <c r="M382" s="226" t="s">
        <v>1</v>
      </c>
      <c r="N382" s="227" t="s">
        <v>38</v>
      </c>
      <c r="O382" s="91"/>
      <c r="P382" s="228">
        <f>O382*H382</f>
        <v>0</v>
      </c>
      <c r="Q382" s="228">
        <v>0</v>
      </c>
      <c r="R382" s="228">
        <f>Q382*H382</f>
        <v>0</v>
      </c>
      <c r="S382" s="228">
        <v>0</v>
      </c>
      <c r="T382" s="229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30" t="s">
        <v>142</v>
      </c>
      <c r="AT382" s="230" t="s">
        <v>137</v>
      </c>
      <c r="AU382" s="230" t="s">
        <v>83</v>
      </c>
      <c r="AY382" s="17" t="s">
        <v>135</v>
      </c>
      <c r="BE382" s="231">
        <f>IF(N382="základní",J382,0)</f>
        <v>0</v>
      </c>
      <c r="BF382" s="231">
        <f>IF(N382="snížená",J382,0)</f>
        <v>0</v>
      </c>
      <c r="BG382" s="231">
        <f>IF(N382="zákl. přenesená",J382,0)</f>
        <v>0</v>
      </c>
      <c r="BH382" s="231">
        <f>IF(N382="sníž. přenesená",J382,0)</f>
        <v>0</v>
      </c>
      <c r="BI382" s="231">
        <f>IF(N382="nulová",J382,0)</f>
        <v>0</v>
      </c>
      <c r="BJ382" s="17" t="s">
        <v>81</v>
      </c>
      <c r="BK382" s="231">
        <f>ROUND(I382*H382,2)</f>
        <v>0</v>
      </c>
      <c r="BL382" s="17" t="s">
        <v>142</v>
      </c>
      <c r="BM382" s="230" t="s">
        <v>1038</v>
      </c>
    </row>
    <row r="383" s="2" customFormat="1">
      <c r="A383" s="38"/>
      <c r="B383" s="39"/>
      <c r="C383" s="40"/>
      <c r="D383" s="232" t="s">
        <v>144</v>
      </c>
      <c r="E383" s="40"/>
      <c r="F383" s="233" t="s">
        <v>1039</v>
      </c>
      <c r="G383" s="40"/>
      <c r="H383" s="40"/>
      <c r="I383" s="234"/>
      <c r="J383" s="40"/>
      <c r="K383" s="40"/>
      <c r="L383" s="44"/>
      <c r="M383" s="235"/>
      <c r="N383" s="236"/>
      <c r="O383" s="91"/>
      <c r="P383" s="91"/>
      <c r="Q383" s="91"/>
      <c r="R383" s="91"/>
      <c r="S383" s="91"/>
      <c r="T383" s="92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144</v>
      </c>
      <c r="AU383" s="17" t="s">
        <v>83</v>
      </c>
    </row>
    <row r="384" s="13" customFormat="1">
      <c r="A384" s="13"/>
      <c r="B384" s="239"/>
      <c r="C384" s="240"/>
      <c r="D384" s="232" t="s">
        <v>148</v>
      </c>
      <c r="E384" s="241" t="s">
        <v>1</v>
      </c>
      <c r="F384" s="242" t="s">
        <v>1040</v>
      </c>
      <c r="G384" s="240"/>
      <c r="H384" s="243">
        <v>18.399999999999999</v>
      </c>
      <c r="I384" s="244"/>
      <c r="J384" s="240"/>
      <c r="K384" s="240"/>
      <c r="L384" s="245"/>
      <c r="M384" s="246"/>
      <c r="N384" s="247"/>
      <c r="O384" s="247"/>
      <c r="P384" s="247"/>
      <c r="Q384" s="247"/>
      <c r="R384" s="247"/>
      <c r="S384" s="247"/>
      <c r="T384" s="248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9" t="s">
        <v>148</v>
      </c>
      <c r="AU384" s="249" t="s">
        <v>83</v>
      </c>
      <c r="AV384" s="13" t="s">
        <v>83</v>
      </c>
      <c r="AW384" s="13" t="s">
        <v>30</v>
      </c>
      <c r="AX384" s="13" t="s">
        <v>81</v>
      </c>
      <c r="AY384" s="249" t="s">
        <v>135</v>
      </c>
    </row>
    <row r="385" s="2" customFormat="1" ht="24.15" customHeight="1">
      <c r="A385" s="38"/>
      <c r="B385" s="39"/>
      <c r="C385" s="271" t="s">
        <v>528</v>
      </c>
      <c r="D385" s="271" t="s">
        <v>360</v>
      </c>
      <c r="E385" s="272" t="s">
        <v>1041</v>
      </c>
      <c r="F385" s="273" t="s">
        <v>1042</v>
      </c>
      <c r="G385" s="274" t="s">
        <v>413</v>
      </c>
      <c r="H385" s="275">
        <v>14.210000000000001</v>
      </c>
      <c r="I385" s="276"/>
      <c r="J385" s="277">
        <f>ROUND(I385*H385,2)</f>
        <v>0</v>
      </c>
      <c r="K385" s="273" t="s">
        <v>1</v>
      </c>
      <c r="L385" s="278"/>
      <c r="M385" s="279" t="s">
        <v>1</v>
      </c>
      <c r="N385" s="280" t="s">
        <v>38</v>
      </c>
      <c r="O385" s="91"/>
      <c r="P385" s="228">
        <f>O385*H385</f>
        <v>0</v>
      </c>
      <c r="Q385" s="228">
        <v>0</v>
      </c>
      <c r="R385" s="228">
        <f>Q385*H385</f>
        <v>0</v>
      </c>
      <c r="S385" s="228">
        <v>0</v>
      </c>
      <c r="T385" s="229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30" t="s">
        <v>199</v>
      </c>
      <c r="AT385" s="230" t="s">
        <v>360</v>
      </c>
      <c r="AU385" s="230" t="s">
        <v>83</v>
      </c>
      <c r="AY385" s="17" t="s">
        <v>135</v>
      </c>
      <c r="BE385" s="231">
        <f>IF(N385="základní",J385,0)</f>
        <v>0</v>
      </c>
      <c r="BF385" s="231">
        <f>IF(N385="snížená",J385,0)</f>
        <v>0</v>
      </c>
      <c r="BG385" s="231">
        <f>IF(N385="zákl. přenesená",J385,0)</f>
        <v>0</v>
      </c>
      <c r="BH385" s="231">
        <f>IF(N385="sníž. přenesená",J385,0)</f>
        <v>0</v>
      </c>
      <c r="BI385" s="231">
        <f>IF(N385="nulová",J385,0)</f>
        <v>0</v>
      </c>
      <c r="BJ385" s="17" t="s">
        <v>81</v>
      </c>
      <c r="BK385" s="231">
        <f>ROUND(I385*H385,2)</f>
        <v>0</v>
      </c>
      <c r="BL385" s="17" t="s">
        <v>142</v>
      </c>
      <c r="BM385" s="230" t="s">
        <v>1043</v>
      </c>
    </row>
    <row r="386" s="2" customFormat="1">
      <c r="A386" s="38"/>
      <c r="B386" s="39"/>
      <c r="C386" s="40"/>
      <c r="D386" s="232" t="s">
        <v>144</v>
      </c>
      <c r="E386" s="40"/>
      <c r="F386" s="233" t="s">
        <v>1042</v>
      </c>
      <c r="G386" s="40"/>
      <c r="H386" s="40"/>
      <c r="I386" s="234"/>
      <c r="J386" s="40"/>
      <c r="K386" s="40"/>
      <c r="L386" s="44"/>
      <c r="M386" s="235"/>
      <c r="N386" s="236"/>
      <c r="O386" s="91"/>
      <c r="P386" s="91"/>
      <c r="Q386" s="91"/>
      <c r="R386" s="91"/>
      <c r="S386" s="91"/>
      <c r="T386" s="92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144</v>
      </c>
      <c r="AU386" s="17" t="s">
        <v>83</v>
      </c>
    </row>
    <row r="387" s="13" customFormat="1">
      <c r="A387" s="13"/>
      <c r="B387" s="239"/>
      <c r="C387" s="240"/>
      <c r="D387" s="232" t="s">
        <v>148</v>
      </c>
      <c r="E387" s="241" t="s">
        <v>1</v>
      </c>
      <c r="F387" s="242" t="s">
        <v>1035</v>
      </c>
      <c r="G387" s="240"/>
      <c r="H387" s="243">
        <v>14.210000000000001</v>
      </c>
      <c r="I387" s="244"/>
      <c r="J387" s="240"/>
      <c r="K387" s="240"/>
      <c r="L387" s="245"/>
      <c r="M387" s="246"/>
      <c r="N387" s="247"/>
      <c r="O387" s="247"/>
      <c r="P387" s="247"/>
      <c r="Q387" s="247"/>
      <c r="R387" s="247"/>
      <c r="S387" s="247"/>
      <c r="T387" s="248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9" t="s">
        <v>148</v>
      </c>
      <c r="AU387" s="249" t="s">
        <v>83</v>
      </c>
      <c r="AV387" s="13" t="s">
        <v>83</v>
      </c>
      <c r="AW387" s="13" t="s">
        <v>30</v>
      </c>
      <c r="AX387" s="13" t="s">
        <v>73</v>
      </c>
      <c r="AY387" s="249" t="s">
        <v>135</v>
      </c>
    </row>
    <row r="388" s="15" customFormat="1">
      <c r="A388" s="15"/>
      <c r="B388" s="260"/>
      <c r="C388" s="261"/>
      <c r="D388" s="232" t="s">
        <v>148</v>
      </c>
      <c r="E388" s="262" t="s">
        <v>1</v>
      </c>
      <c r="F388" s="263" t="s">
        <v>183</v>
      </c>
      <c r="G388" s="261"/>
      <c r="H388" s="264">
        <v>14.210000000000001</v>
      </c>
      <c r="I388" s="265"/>
      <c r="J388" s="261"/>
      <c r="K388" s="261"/>
      <c r="L388" s="266"/>
      <c r="M388" s="267"/>
      <c r="N388" s="268"/>
      <c r="O388" s="268"/>
      <c r="P388" s="268"/>
      <c r="Q388" s="268"/>
      <c r="R388" s="268"/>
      <c r="S388" s="268"/>
      <c r="T388" s="269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70" t="s">
        <v>148</v>
      </c>
      <c r="AU388" s="270" t="s">
        <v>83</v>
      </c>
      <c r="AV388" s="15" t="s">
        <v>142</v>
      </c>
      <c r="AW388" s="15" t="s">
        <v>30</v>
      </c>
      <c r="AX388" s="15" t="s">
        <v>81</v>
      </c>
      <c r="AY388" s="270" t="s">
        <v>135</v>
      </c>
    </row>
    <row r="389" s="2" customFormat="1" ht="24.15" customHeight="1">
      <c r="A389" s="38"/>
      <c r="B389" s="39"/>
      <c r="C389" s="271" t="s">
        <v>532</v>
      </c>
      <c r="D389" s="271" t="s">
        <v>360</v>
      </c>
      <c r="E389" s="272" t="s">
        <v>1044</v>
      </c>
      <c r="F389" s="273" t="s">
        <v>1033</v>
      </c>
      <c r="G389" s="274" t="s">
        <v>1045</v>
      </c>
      <c r="H389" s="275">
        <v>28.420000000000002</v>
      </c>
      <c r="I389" s="276"/>
      <c r="J389" s="277">
        <f>ROUND(I389*H389,2)</f>
        <v>0</v>
      </c>
      <c r="K389" s="273" t="s">
        <v>1</v>
      </c>
      <c r="L389" s="278"/>
      <c r="M389" s="279" t="s">
        <v>1</v>
      </c>
      <c r="N389" s="280" t="s">
        <v>38</v>
      </c>
      <c r="O389" s="91"/>
      <c r="P389" s="228">
        <f>O389*H389</f>
        <v>0</v>
      </c>
      <c r="Q389" s="228">
        <v>0</v>
      </c>
      <c r="R389" s="228">
        <f>Q389*H389</f>
        <v>0</v>
      </c>
      <c r="S389" s="228">
        <v>0</v>
      </c>
      <c r="T389" s="229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30" t="s">
        <v>199</v>
      </c>
      <c r="AT389" s="230" t="s">
        <v>360</v>
      </c>
      <c r="AU389" s="230" t="s">
        <v>83</v>
      </c>
      <c r="AY389" s="17" t="s">
        <v>135</v>
      </c>
      <c r="BE389" s="231">
        <f>IF(N389="základní",J389,0)</f>
        <v>0</v>
      </c>
      <c r="BF389" s="231">
        <f>IF(N389="snížená",J389,0)</f>
        <v>0</v>
      </c>
      <c r="BG389" s="231">
        <f>IF(N389="zákl. přenesená",J389,0)</f>
        <v>0</v>
      </c>
      <c r="BH389" s="231">
        <f>IF(N389="sníž. přenesená",J389,0)</f>
        <v>0</v>
      </c>
      <c r="BI389" s="231">
        <f>IF(N389="nulová",J389,0)</f>
        <v>0</v>
      </c>
      <c r="BJ389" s="17" t="s">
        <v>81</v>
      </c>
      <c r="BK389" s="231">
        <f>ROUND(I389*H389,2)</f>
        <v>0</v>
      </c>
      <c r="BL389" s="17" t="s">
        <v>142</v>
      </c>
      <c r="BM389" s="230" t="s">
        <v>1046</v>
      </c>
    </row>
    <row r="390" s="2" customFormat="1">
      <c r="A390" s="38"/>
      <c r="B390" s="39"/>
      <c r="C390" s="40"/>
      <c r="D390" s="232" t="s">
        <v>144</v>
      </c>
      <c r="E390" s="40"/>
      <c r="F390" s="233" t="s">
        <v>1047</v>
      </c>
      <c r="G390" s="40"/>
      <c r="H390" s="40"/>
      <c r="I390" s="234"/>
      <c r="J390" s="40"/>
      <c r="K390" s="40"/>
      <c r="L390" s="44"/>
      <c r="M390" s="235"/>
      <c r="N390" s="236"/>
      <c r="O390" s="91"/>
      <c r="P390" s="91"/>
      <c r="Q390" s="91"/>
      <c r="R390" s="91"/>
      <c r="S390" s="91"/>
      <c r="T390" s="92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144</v>
      </c>
      <c r="AU390" s="17" t="s">
        <v>83</v>
      </c>
    </row>
    <row r="391" s="13" customFormat="1">
      <c r="A391" s="13"/>
      <c r="B391" s="239"/>
      <c r="C391" s="240"/>
      <c r="D391" s="232" t="s">
        <v>148</v>
      </c>
      <c r="E391" s="241" t="s">
        <v>1</v>
      </c>
      <c r="F391" s="242" t="s">
        <v>1048</v>
      </c>
      <c r="G391" s="240"/>
      <c r="H391" s="243">
        <v>28.420000000000002</v>
      </c>
      <c r="I391" s="244"/>
      <c r="J391" s="240"/>
      <c r="K391" s="240"/>
      <c r="L391" s="245"/>
      <c r="M391" s="246"/>
      <c r="N391" s="247"/>
      <c r="O391" s="247"/>
      <c r="P391" s="247"/>
      <c r="Q391" s="247"/>
      <c r="R391" s="247"/>
      <c r="S391" s="247"/>
      <c r="T391" s="248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9" t="s">
        <v>148</v>
      </c>
      <c r="AU391" s="249" t="s">
        <v>83</v>
      </c>
      <c r="AV391" s="13" t="s">
        <v>83</v>
      </c>
      <c r="AW391" s="13" t="s">
        <v>30</v>
      </c>
      <c r="AX391" s="13" t="s">
        <v>81</v>
      </c>
      <c r="AY391" s="249" t="s">
        <v>135</v>
      </c>
    </row>
    <row r="392" s="2" customFormat="1" ht="16.5" customHeight="1">
      <c r="A392" s="38"/>
      <c r="B392" s="39"/>
      <c r="C392" s="219" t="s">
        <v>536</v>
      </c>
      <c r="D392" s="219" t="s">
        <v>137</v>
      </c>
      <c r="E392" s="220" t="s">
        <v>1049</v>
      </c>
      <c r="F392" s="221" t="s">
        <v>1050</v>
      </c>
      <c r="G392" s="222" t="s">
        <v>413</v>
      </c>
      <c r="H392" s="223">
        <v>5</v>
      </c>
      <c r="I392" s="224"/>
      <c r="J392" s="225">
        <f>ROUND(I392*H392,2)</f>
        <v>0</v>
      </c>
      <c r="K392" s="221" t="s">
        <v>1</v>
      </c>
      <c r="L392" s="44"/>
      <c r="M392" s="226" t="s">
        <v>1</v>
      </c>
      <c r="N392" s="227" t="s">
        <v>38</v>
      </c>
      <c r="O392" s="91"/>
      <c r="P392" s="228">
        <f>O392*H392</f>
        <v>0</v>
      </c>
      <c r="Q392" s="228">
        <v>0</v>
      </c>
      <c r="R392" s="228">
        <f>Q392*H392</f>
        <v>0</v>
      </c>
      <c r="S392" s="228">
        <v>0</v>
      </c>
      <c r="T392" s="229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30" t="s">
        <v>142</v>
      </c>
      <c r="AT392" s="230" t="s">
        <v>137</v>
      </c>
      <c r="AU392" s="230" t="s">
        <v>83</v>
      </c>
      <c r="AY392" s="17" t="s">
        <v>135</v>
      </c>
      <c r="BE392" s="231">
        <f>IF(N392="základní",J392,0)</f>
        <v>0</v>
      </c>
      <c r="BF392" s="231">
        <f>IF(N392="snížená",J392,0)</f>
        <v>0</v>
      </c>
      <c r="BG392" s="231">
        <f>IF(N392="zákl. přenesená",J392,0)</f>
        <v>0</v>
      </c>
      <c r="BH392" s="231">
        <f>IF(N392="sníž. přenesená",J392,0)</f>
        <v>0</v>
      </c>
      <c r="BI392" s="231">
        <f>IF(N392="nulová",J392,0)</f>
        <v>0</v>
      </c>
      <c r="BJ392" s="17" t="s">
        <v>81</v>
      </c>
      <c r="BK392" s="231">
        <f>ROUND(I392*H392,2)</f>
        <v>0</v>
      </c>
      <c r="BL392" s="17" t="s">
        <v>142</v>
      </c>
      <c r="BM392" s="230" t="s">
        <v>1051</v>
      </c>
    </row>
    <row r="393" s="2" customFormat="1">
      <c r="A393" s="38"/>
      <c r="B393" s="39"/>
      <c r="C393" s="40"/>
      <c r="D393" s="232" t="s">
        <v>144</v>
      </c>
      <c r="E393" s="40"/>
      <c r="F393" s="233" t="s">
        <v>1050</v>
      </c>
      <c r="G393" s="40"/>
      <c r="H393" s="40"/>
      <c r="I393" s="234"/>
      <c r="J393" s="40"/>
      <c r="K393" s="40"/>
      <c r="L393" s="44"/>
      <c r="M393" s="235"/>
      <c r="N393" s="236"/>
      <c r="O393" s="91"/>
      <c r="P393" s="91"/>
      <c r="Q393" s="91"/>
      <c r="R393" s="91"/>
      <c r="S393" s="91"/>
      <c r="T393" s="92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144</v>
      </c>
      <c r="AU393" s="17" t="s">
        <v>83</v>
      </c>
    </row>
    <row r="394" s="13" customFormat="1">
      <c r="A394" s="13"/>
      <c r="B394" s="239"/>
      <c r="C394" s="240"/>
      <c r="D394" s="232" t="s">
        <v>148</v>
      </c>
      <c r="E394" s="241" t="s">
        <v>1</v>
      </c>
      <c r="F394" s="242" t="s">
        <v>175</v>
      </c>
      <c r="G394" s="240"/>
      <c r="H394" s="243">
        <v>5</v>
      </c>
      <c r="I394" s="244"/>
      <c r="J394" s="240"/>
      <c r="K394" s="240"/>
      <c r="L394" s="245"/>
      <c r="M394" s="246"/>
      <c r="N394" s="247"/>
      <c r="O394" s="247"/>
      <c r="P394" s="247"/>
      <c r="Q394" s="247"/>
      <c r="R394" s="247"/>
      <c r="S394" s="247"/>
      <c r="T394" s="248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9" t="s">
        <v>148</v>
      </c>
      <c r="AU394" s="249" t="s">
        <v>83</v>
      </c>
      <c r="AV394" s="13" t="s">
        <v>83</v>
      </c>
      <c r="AW394" s="13" t="s">
        <v>30</v>
      </c>
      <c r="AX394" s="13" t="s">
        <v>81</v>
      </c>
      <c r="AY394" s="249" t="s">
        <v>135</v>
      </c>
    </row>
    <row r="395" s="2" customFormat="1" ht="16.5" customHeight="1">
      <c r="A395" s="38"/>
      <c r="B395" s="39"/>
      <c r="C395" s="219" t="s">
        <v>542</v>
      </c>
      <c r="D395" s="219" t="s">
        <v>137</v>
      </c>
      <c r="E395" s="220" t="s">
        <v>1052</v>
      </c>
      <c r="F395" s="221" t="s">
        <v>1053</v>
      </c>
      <c r="G395" s="222" t="s">
        <v>413</v>
      </c>
      <c r="H395" s="223">
        <v>14</v>
      </c>
      <c r="I395" s="224"/>
      <c r="J395" s="225">
        <f>ROUND(I395*H395,2)</f>
        <v>0</v>
      </c>
      <c r="K395" s="221" t="s">
        <v>1</v>
      </c>
      <c r="L395" s="44"/>
      <c r="M395" s="226" t="s">
        <v>1</v>
      </c>
      <c r="N395" s="227" t="s">
        <v>38</v>
      </c>
      <c r="O395" s="91"/>
      <c r="P395" s="228">
        <f>O395*H395</f>
        <v>0</v>
      </c>
      <c r="Q395" s="228">
        <v>0.00050000000000000001</v>
      </c>
      <c r="R395" s="228">
        <f>Q395*H395</f>
        <v>0.0070000000000000001</v>
      </c>
      <c r="S395" s="228">
        <v>0</v>
      </c>
      <c r="T395" s="229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30" t="s">
        <v>142</v>
      </c>
      <c r="AT395" s="230" t="s">
        <v>137</v>
      </c>
      <c r="AU395" s="230" t="s">
        <v>83</v>
      </c>
      <c r="AY395" s="17" t="s">
        <v>135</v>
      </c>
      <c r="BE395" s="231">
        <f>IF(N395="základní",J395,0)</f>
        <v>0</v>
      </c>
      <c r="BF395" s="231">
        <f>IF(N395="snížená",J395,0)</f>
        <v>0</v>
      </c>
      <c r="BG395" s="231">
        <f>IF(N395="zákl. přenesená",J395,0)</f>
        <v>0</v>
      </c>
      <c r="BH395" s="231">
        <f>IF(N395="sníž. přenesená",J395,0)</f>
        <v>0</v>
      </c>
      <c r="BI395" s="231">
        <f>IF(N395="nulová",J395,0)</f>
        <v>0</v>
      </c>
      <c r="BJ395" s="17" t="s">
        <v>81</v>
      </c>
      <c r="BK395" s="231">
        <f>ROUND(I395*H395,2)</f>
        <v>0</v>
      </c>
      <c r="BL395" s="17" t="s">
        <v>142</v>
      </c>
      <c r="BM395" s="230" t="s">
        <v>1054</v>
      </c>
    </row>
    <row r="396" s="2" customFormat="1">
      <c r="A396" s="38"/>
      <c r="B396" s="39"/>
      <c r="C396" s="40"/>
      <c r="D396" s="232" t="s">
        <v>144</v>
      </c>
      <c r="E396" s="40"/>
      <c r="F396" s="233" t="s">
        <v>1055</v>
      </c>
      <c r="G396" s="40"/>
      <c r="H396" s="40"/>
      <c r="I396" s="234"/>
      <c r="J396" s="40"/>
      <c r="K396" s="40"/>
      <c r="L396" s="44"/>
      <c r="M396" s="235"/>
      <c r="N396" s="236"/>
      <c r="O396" s="91"/>
      <c r="P396" s="91"/>
      <c r="Q396" s="91"/>
      <c r="R396" s="91"/>
      <c r="S396" s="91"/>
      <c r="T396" s="92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144</v>
      </c>
      <c r="AU396" s="17" t="s">
        <v>83</v>
      </c>
    </row>
    <row r="397" s="13" customFormat="1">
      <c r="A397" s="13"/>
      <c r="B397" s="239"/>
      <c r="C397" s="240"/>
      <c r="D397" s="232" t="s">
        <v>148</v>
      </c>
      <c r="E397" s="241" t="s">
        <v>1</v>
      </c>
      <c r="F397" s="242" t="s">
        <v>242</v>
      </c>
      <c r="G397" s="240"/>
      <c r="H397" s="243">
        <v>14</v>
      </c>
      <c r="I397" s="244"/>
      <c r="J397" s="240"/>
      <c r="K397" s="240"/>
      <c r="L397" s="245"/>
      <c r="M397" s="246"/>
      <c r="N397" s="247"/>
      <c r="O397" s="247"/>
      <c r="P397" s="247"/>
      <c r="Q397" s="247"/>
      <c r="R397" s="247"/>
      <c r="S397" s="247"/>
      <c r="T397" s="248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9" t="s">
        <v>148</v>
      </c>
      <c r="AU397" s="249" t="s">
        <v>83</v>
      </c>
      <c r="AV397" s="13" t="s">
        <v>83</v>
      </c>
      <c r="AW397" s="13" t="s">
        <v>30</v>
      </c>
      <c r="AX397" s="13" t="s">
        <v>81</v>
      </c>
      <c r="AY397" s="249" t="s">
        <v>135</v>
      </c>
    </row>
    <row r="398" s="2" customFormat="1" ht="37.8" customHeight="1">
      <c r="A398" s="38"/>
      <c r="B398" s="39"/>
      <c r="C398" s="219" t="s">
        <v>546</v>
      </c>
      <c r="D398" s="219" t="s">
        <v>137</v>
      </c>
      <c r="E398" s="220" t="s">
        <v>1056</v>
      </c>
      <c r="F398" s="221" t="s">
        <v>1057</v>
      </c>
      <c r="G398" s="222" t="s">
        <v>178</v>
      </c>
      <c r="H398" s="223">
        <v>168.69999999999999</v>
      </c>
      <c r="I398" s="224"/>
      <c r="J398" s="225">
        <f>ROUND(I398*H398,2)</f>
        <v>0</v>
      </c>
      <c r="K398" s="221" t="s">
        <v>1</v>
      </c>
      <c r="L398" s="44"/>
      <c r="M398" s="226" t="s">
        <v>1</v>
      </c>
      <c r="N398" s="227" t="s">
        <v>38</v>
      </c>
      <c r="O398" s="91"/>
      <c r="P398" s="228">
        <f>O398*H398</f>
        <v>0</v>
      </c>
      <c r="Q398" s="228">
        <v>0</v>
      </c>
      <c r="R398" s="228">
        <f>Q398*H398</f>
        <v>0</v>
      </c>
      <c r="S398" s="228">
        <v>0</v>
      </c>
      <c r="T398" s="229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30" t="s">
        <v>142</v>
      </c>
      <c r="AT398" s="230" t="s">
        <v>137</v>
      </c>
      <c r="AU398" s="230" t="s">
        <v>83</v>
      </c>
      <c r="AY398" s="17" t="s">
        <v>135</v>
      </c>
      <c r="BE398" s="231">
        <f>IF(N398="základní",J398,0)</f>
        <v>0</v>
      </c>
      <c r="BF398" s="231">
        <f>IF(N398="snížená",J398,0)</f>
        <v>0</v>
      </c>
      <c r="BG398" s="231">
        <f>IF(N398="zákl. přenesená",J398,0)</f>
        <v>0</v>
      </c>
      <c r="BH398" s="231">
        <f>IF(N398="sníž. přenesená",J398,0)</f>
        <v>0</v>
      </c>
      <c r="BI398" s="231">
        <f>IF(N398="nulová",J398,0)</f>
        <v>0</v>
      </c>
      <c r="BJ398" s="17" t="s">
        <v>81</v>
      </c>
      <c r="BK398" s="231">
        <f>ROUND(I398*H398,2)</f>
        <v>0</v>
      </c>
      <c r="BL398" s="17" t="s">
        <v>142</v>
      </c>
      <c r="BM398" s="230" t="s">
        <v>1058</v>
      </c>
    </row>
    <row r="399" s="2" customFormat="1">
      <c r="A399" s="38"/>
      <c r="B399" s="39"/>
      <c r="C399" s="40"/>
      <c r="D399" s="232" t="s">
        <v>144</v>
      </c>
      <c r="E399" s="40"/>
      <c r="F399" s="233" t="s">
        <v>1059</v>
      </c>
      <c r="G399" s="40"/>
      <c r="H399" s="40"/>
      <c r="I399" s="234"/>
      <c r="J399" s="40"/>
      <c r="K399" s="40"/>
      <c r="L399" s="44"/>
      <c r="M399" s="235"/>
      <c r="N399" s="236"/>
      <c r="O399" s="91"/>
      <c r="P399" s="91"/>
      <c r="Q399" s="91"/>
      <c r="R399" s="91"/>
      <c r="S399" s="91"/>
      <c r="T399" s="92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7" t="s">
        <v>144</v>
      </c>
      <c r="AU399" s="17" t="s">
        <v>83</v>
      </c>
    </row>
    <row r="400" s="13" customFormat="1">
      <c r="A400" s="13"/>
      <c r="B400" s="239"/>
      <c r="C400" s="240"/>
      <c r="D400" s="232" t="s">
        <v>148</v>
      </c>
      <c r="E400" s="241" t="s">
        <v>1</v>
      </c>
      <c r="F400" s="242" t="s">
        <v>982</v>
      </c>
      <c r="G400" s="240"/>
      <c r="H400" s="243">
        <v>168.69999999999999</v>
      </c>
      <c r="I400" s="244"/>
      <c r="J400" s="240"/>
      <c r="K400" s="240"/>
      <c r="L400" s="245"/>
      <c r="M400" s="246"/>
      <c r="N400" s="247"/>
      <c r="O400" s="247"/>
      <c r="P400" s="247"/>
      <c r="Q400" s="247"/>
      <c r="R400" s="247"/>
      <c r="S400" s="247"/>
      <c r="T400" s="248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9" t="s">
        <v>148</v>
      </c>
      <c r="AU400" s="249" t="s">
        <v>83</v>
      </c>
      <c r="AV400" s="13" t="s">
        <v>83</v>
      </c>
      <c r="AW400" s="13" t="s">
        <v>30</v>
      </c>
      <c r="AX400" s="13" t="s">
        <v>81</v>
      </c>
      <c r="AY400" s="249" t="s">
        <v>135</v>
      </c>
    </row>
    <row r="401" s="2" customFormat="1" ht="24.15" customHeight="1">
      <c r="A401" s="38"/>
      <c r="B401" s="39"/>
      <c r="C401" s="271" t="s">
        <v>552</v>
      </c>
      <c r="D401" s="271" t="s">
        <v>360</v>
      </c>
      <c r="E401" s="272" t="s">
        <v>1060</v>
      </c>
      <c r="F401" s="273" t="s">
        <v>1061</v>
      </c>
      <c r="G401" s="274" t="s">
        <v>178</v>
      </c>
      <c r="H401" s="275">
        <v>171.231</v>
      </c>
      <c r="I401" s="276"/>
      <c r="J401" s="277">
        <f>ROUND(I401*H401,2)</f>
        <v>0</v>
      </c>
      <c r="K401" s="273" t="s">
        <v>141</v>
      </c>
      <c r="L401" s="278"/>
      <c r="M401" s="279" t="s">
        <v>1</v>
      </c>
      <c r="N401" s="280" t="s">
        <v>38</v>
      </c>
      <c r="O401" s="91"/>
      <c r="P401" s="228">
        <f>O401*H401</f>
        <v>0</v>
      </c>
      <c r="Q401" s="228">
        <v>0.00027999999999999998</v>
      </c>
      <c r="R401" s="228">
        <f>Q401*H401</f>
        <v>0.047944679999999996</v>
      </c>
      <c r="S401" s="228">
        <v>0</v>
      </c>
      <c r="T401" s="229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30" t="s">
        <v>199</v>
      </c>
      <c r="AT401" s="230" t="s">
        <v>360</v>
      </c>
      <c r="AU401" s="230" t="s">
        <v>83</v>
      </c>
      <c r="AY401" s="17" t="s">
        <v>135</v>
      </c>
      <c r="BE401" s="231">
        <f>IF(N401="základní",J401,0)</f>
        <v>0</v>
      </c>
      <c r="BF401" s="231">
        <f>IF(N401="snížená",J401,0)</f>
        <v>0</v>
      </c>
      <c r="BG401" s="231">
        <f>IF(N401="zákl. přenesená",J401,0)</f>
        <v>0</v>
      </c>
      <c r="BH401" s="231">
        <f>IF(N401="sníž. přenesená",J401,0)</f>
        <v>0</v>
      </c>
      <c r="BI401" s="231">
        <f>IF(N401="nulová",J401,0)</f>
        <v>0</v>
      </c>
      <c r="BJ401" s="17" t="s">
        <v>81</v>
      </c>
      <c r="BK401" s="231">
        <f>ROUND(I401*H401,2)</f>
        <v>0</v>
      </c>
      <c r="BL401" s="17" t="s">
        <v>142</v>
      </c>
      <c r="BM401" s="230" t="s">
        <v>1062</v>
      </c>
    </row>
    <row r="402" s="2" customFormat="1">
      <c r="A402" s="38"/>
      <c r="B402" s="39"/>
      <c r="C402" s="40"/>
      <c r="D402" s="232" t="s">
        <v>144</v>
      </c>
      <c r="E402" s="40"/>
      <c r="F402" s="233" t="s">
        <v>1061</v>
      </c>
      <c r="G402" s="40"/>
      <c r="H402" s="40"/>
      <c r="I402" s="234"/>
      <c r="J402" s="40"/>
      <c r="K402" s="40"/>
      <c r="L402" s="44"/>
      <c r="M402" s="235"/>
      <c r="N402" s="236"/>
      <c r="O402" s="91"/>
      <c r="P402" s="91"/>
      <c r="Q402" s="91"/>
      <c r="R402" s="91"/>
      <c r="S402" s="91"/>
      <c r="T402" s="92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144</v>
      </c>
      <c r="AU402" s="17" t="s">
        <v>83</v>
      </c>
    </row>
    <row r="403" s="13" customFormat="1">
      <c r="A403" s="13"/>
      <c r="B403" s="239"/>
      <c r="C403" s="240"/>
      <c r="D403" s="232" t="s">
        <v>148</v>
      </c>
      <c r="E403" s="241" t="s">
        <v>1</v>
      </c>
      <c r="F403" s="242" t="s">
        <v>1063</v>
      </c>
      <c r="G403" s="240"/>
      <c r="H403" s="243">
        <v>171.231</v>
      </c>
      <c r="I403" s="244"/>
      <c r="J403" s="240"/>
      <c r="K403" s="240"/>
      <c r="L403" s="245"/>
      <c r="M403" s="246"/>
      <c r="N403" s="247"/>
      <c r="O403" s="247"/>
      <c r="P403" s="247"/>
      <c r="Q403" s="247"/>
      <c r="R403" s="247"/>
      <c r="S403" s="247"/>
      <c r="T403" s="248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9" t="s">
        <v>148</v>
      </c>
      <c r="AU403" s="249" t="s">
        <v>83</v>
      </c>
      <c r="AV403" s="13" t="s">
        <v>83</v>
      </c>
      <c r="AW403" s="13" t="s">
        <v>30</v>
      </c>
      <c r="AX403" s="13" t="s">
        <v>73</v>
      </c>
      <c r="AY403" s="249" t="s">
        <v>135</v>
      </c>
    </row>
    <row r="404" s="15" customFormat="1">
      <c r="A404" s="15"/>
      <c r="B404" s="260"/>
      <c r="C404" s="261"/>
      <c r="D404" s="232" t="s">
        <v>148</v>
      </c>
      <c r="E404" s="262" t="s">
        <v>1</v>
      </c>
      <c r="F404" s="263" t="s">
        <v>183</v>
      </c>
      <c r="G404" s="261"/>
      <c r="H404" s="264">
        <v>171.231</v>
      </c>
      <c r="I404" s="265"/>
      <c r="J404" s="261"/>
      <c r="K404" s="261"/>
      <c r="L404" s="266"/>
      <c r="M404" s="267"/>
      <c r="N404" s="268"/>
      <c r="O404" s="268"/>
      <c r="P404" s="268"/>
      <c r="Q404" s="268"/>
      <c r="R404" s="268"/>
      <c r="S404" s="268"/>
      <c r="T404" s="269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70" t="s">
        <v>148</v>
      </c>
      <c r="AU404" s="270" t="s">
        <v>83</v>
      </c>
      <c r="AV404" s="15" t="s">
        <v>142</v>
      </c>
      <c r="AW404" s="15" t="s">
        <v>30</v>
      </c>
      <c r="AX404" s="15" t="s">
        <v>81</v>
      </c>
      <c r="AY404" s="270" t="s">
        <v>135</v>
      </c>
    </row>
    <row r="405" s="2" customFormat="1" ht="24.15" customHeight="1">
      <c r="A405" s="38"/>
      <c r="B405" s="39"/>
      <c r="C405" s="219" t="s">
        <v>556</v>
      </c>
      <c r="D405" s="219" t="s">
        <v>137</v>
      </c>
      <c r="E405" s="220" t="s">
        <v>1064</v>
      </c>
      <c r="F405" s="221" t="s">
        <v>1065</v>
      </c>
      <c r="G405" s="222" t="s">
        <v>413</v>
      </c>
      <c r="H405" s="223">
        <v>24</v>
      </c>
      <c r="I405" s="224"/>
      <c r="J405" s="225">
        <f>ROUND(I405*H405,2)</f>
        <v>0</v>
      </c>
      <c r="K405" s="221" t="s">
        <v>141</v>
      </c>
      <c r="L405" s="44"/>
      <c r="M405" s="226" t="s">
        <v>1</v>
      </c>
      <c r="N405" s="227" t="s">
        <v>38</v>
      </c>
      <c r="O405" s="91"/>
      <c r="P405" s="228">
        <f>O405*H405</f>
        <v>0</v>
      </c>
      <c r="Q405" s="228">
        <v>0</v>
      </c>
      <c r="R405" s="228">
        <f>Q405*H405</f>
        <v>0</v>
      </c>
      <c r="S405" s="228">
        <v>0</v>
      </c>
      <c r="T405" s="229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30" t="s">
        <v>142</v>
      </c>
      <c r="AT405" s="230" t="s">
        <v>137</v>
      </c>
      <c r="AU405" s="230" t="s">
        <v>83</v>
      </c>
      <c r="AY405" s="17" t="s">
        <v>135</v>
      </c>
      <c r="BE405" s="231">
        <f>IF(N405="základní",J405,0)</f>
        <v>0</v>
      </c>
      <c r="BF405" s="231">
        <f>IF(N405="snížená",J405,0)</f>
        <v>0</v>
      </c>
      <c r="BG405" s="231">
        <f>IF(N405="zákl. přenesená",J405,0)</f>
        <v>0</v>
      </c>
      <c r="BH405" s="231">
        <f>IF(N405="sníž. přenesená",J405,0)</f>
        <v>0</v>
      </c>
      <c r="BI405" s="231">
        <f>IF(N405="nulová",J405,0)</f>
        <v>0</v>
      </c>
      <c r="BJ405" s="17" t="s">
        <v>81</v>
      </c>
      <c r="BK405" s="231">
        <f>ROUND(I405*H405,2)</f>
        <v>0</v>
      </c>
      <c r="BL405" s="17" t="s">
        <v>142</v>
      </c>
      <c r="BM405" s="230" t="s">
        <v>1066</v>
      </c>
    </row>
    <row r="406" s="2" customFormat="1">
      <c r="A406" s="38"/>
      <c r="B406" s="39"/>
      <c r="C406" s="40"/>
      <c r="D406" s="232" t="s">
        <v>144</v>
      </c>
      <c r="E406" s="40"/>
      <c r="F406" s="233" t="s">
        <v>1067</v>
      </c>
      <c r="G406" s="40"/>
      <c r="H406" s="40"/>
      <c r="I406" s="234"/>
      <c r="J406" s="40"/>
      <c r="K406" s="40"/>
      <c r="L406" s="44"/>
      <c r="M406" s="235"/>
      <c r="N406" s="236"/>
      <c r="O406" s="91"/>
      <c r="P406" s="91"/>
      <c r="Q406" s="91"/>
      <c r="R406" s="91"/>
      <c r="S406" s="91"/>
      <c r="T406" s="92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144</v>
      </c>
      <c r="AU406" s="17" t="s">
        <v>83</v>
      </c>
    </row>
    <row r="407" s="2" customFormat="1">
      <c r="A407" s="38"/>
      <c r="B407" s="39"/>
      <c r="C407" s="40"/>
      <c r="D407" s="237" t="s">
        <v>146</v>
      </c>
      <c r="E407" s="40"/>
      <c r="F407" s="238" t="s">
        <v>1068</v>
      </c>
      <c r="G407" s="40"/>
      <c r="H407" s="40"/>
      <c r="I407" s="234"/>
      <c r="J407" s="40"/>
      <c r="K407" s="40"/>
      <c r="L407" s="44"/>
      <c r="M407" s="235"/>
      <c r="N407" s="236"/>
      <c r="O407" s="91"/>
      <c r="P407" s="91"/>
      <c r="Q407" s="91"/>
      <c r="R407" s="91"/>
      <c r="S407" s="91"/>
      <c r="T407" s="92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146</v>
      </c>
      <c r="AU407" s="17" t="s">
        <v>83</v>
      </c>
    </row>
    <row r="408" s="13" customFormat="1">
      <c r="A408" s="13"/>
      <c r="B408" s="239"/>
      <c r="C408" s="240"/>
      <c r="D408" s="232" t="s">
        <v>148</v>
      </c>
      <c r="E408" s="241" t="s">
        <v>1</v>
      </c>
      <c r="F408" s="242" t="s">
        <v>1069</v>
      </c>
      <c r="G408" s="240"/>
      <c r="H408" s="243">
        <v>24</v>
      </c>
      <c r="I408" s="244"/>
      <c r="J408" s="240"/>
      <c r="K408" s="240"/>
      <c r="L408" s="245"/>
      <c r="M408" s="246"/>
      <c r="N408" s="247"/>
      <c r="O408" s="247"/>
      <c r="P408" s="247"/>
      <c r="Q408" s="247"/>
      <c r="R408" s="247"/>
      <c r="S408" s="247"/>
      <c r="T408" s="248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9" t="s">
        <v>148</v>
      </c>
      <c r="AU408" s="249" t="s">
        <v>83</v>
      </c>
      <c r="AV408" s="13" t="s">
        <v>83</v>
      </c>
      <c r="AW408" s="13" t="s">
        <v>30</v>
      </c>
      <c r="AX408" s="13" t="s">
        <v>73</v>
      </c>
      <c r="AY408" s="249" t="s">
        <v>135</v>
      </c>
    </row>
    <row r="409" s="15" customFormat="1">
      <c r="A409" s="15"/>
      <c r="B409" s="260"/>
      <c r="C409" s="261"/>
      <c r="D409" s="232" t="s">
        <v>148</v>
      </c>
      <c r="E409" s="262" t="s">
        <v>1</v>
      </c>
      <c r="F409" s="263" t="s">
        <v>183</v>
      </c>
      <c r="G409" s="261"/>
      <c r="H409" s="264">
        <v>24</v>
      </c>
      <c r="I409" s="265"/>
      <c r="J409" s="261"/>
      <c r="K409" s="261"/>
      <c r="L409" s="266"/>
      <c r="M409" s="267"/>
      <c r="N409" s="268"/>
      <c r="O409" s="268"/>
      <c r="P409" s="268"/>
      <c r="Q409" s="268"/>
      <c r="R409" s="268"/>
      <c r="S409" s="268"/>
      <c r="T409" s="269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70" t="s">
        <v>148</v>
      </c>
      <c r="AU409" s="270" t="s">
        <v>83</v>
      </c>
      <c r="AV409" s="15" t="s">
        <v>142</v>
      </c>
      <c r="AW409" s="15" t="s">
        <v>30</v>
      </c>
      <c r="AX409" s="15" t="s">
        <v>81</v>
      </c>
      <c r="AY409" s="270" t="s">
        <v>135</v>
      </c>
    </row>
    <row r="410" s="2" customFormat="1" ht="16.5" customHeight="1">
      <c r="A410" s="38"/>
      <c r="B410" s="39"/>
      <c r="C410" s="271" t="s">
        <v>562</v>
      </c>
      <c r="D410" s="271" t="s">
        <v>360</v>
      </c>
      <c r="E410" s="272" t="s">
        <v>1070</v>
      </c>
      <c r="F410" s="273" t="s">
        <v>1071</v>
      </c>
      <c r="G410" s="274" t="s">
        <v>413</v>
      </c>
      <c r="H410" s="275">
        <v>7.1050000000000004</v>
      </c>
      <c r="I410" s="276"/>
      <c r="J410" s="277">
        <f>ROUND(I410*H410,2)</f>
        <v>0</v>
      </c>
      <c r="K410" s="273" t="s">
        <v>1</v>
      </c>
      <c r="L410" s="278"/>
      <c r="M410" s="279" t="s">
        <v>1</v>
      </c>
      <c r="N410" s="280" t="s">
        <v>38</v>
      </c>
      <c r="O410" s="91"/>
      <c r="P410" s="228">
        <f>O410*H410</f>
        <v>0</v>
      </c>
      <c r="Q410" s="228">
        <v>8.0000000000000007E-05</v>
      </c>
      <c r="R410" s="228">
        <f>Q410*H410</f>
        <v>0.00056840000000000005</v>
      </c>
      <c r="S410" s="228">
        <v>0</v>
      </c>
      <c r="T410" s="229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30" t="s">
        <v>199</v>
      </c>
      <c r="AT410" s="230" t="s">
        <v>360</v>
      </c>
      <c r="AU410" s="230" t="s">
        <v>83</v>
      </c>
      <c r="AY410" s="17" t="s">
        <v>135</v>
      </c>
      <c r="BE410" s="231">
        <f>IF(N410="základní",J410,0)</f>
        <v>0</v>
      </c>
      <c r="BF410" s="231">
        <f>IF(N410="snížená",J410,0)</f>
        <v>0</v>
      </c>
      <c r="BG410" s="231">
        <f>IF(N410="zákl. přenesená",J410,0)</f>
        <v>0</v>
      </c>
      <c r="BH410" s="231">
        <f>IF(N410="sníž. přenesená",J410,0)</f>
        <v>0</v>
      </c>
      <c r="BI410" s="231">
        <f>IF(N410="nulová",J410,0)</f>
        <v>0</v>
      </c>
      <c r="BJ410" s="17" t="s">
        <v>81</v>
      </c>
      <c r="BK410" s="231">
        <f>ROUND(I410*H410,2)</f>
        <v>0</v>
      </c>
      <c r="BL410" s="17" t="s">
        <v>142</v>
      </c>
      <c r="BM410" s="230" t="s">
        <v>1072</v>
      </c>
    </row>
    <row r="411" s="2" customFormat="1">
      <c r="A411" s="38"/>
      <c r="B411" s="39"/>
      <c r="C411" s="40"/>
      <c r="D411" s="232" t="s">
        <v>144</v>
      </c>
      <c r="E411" s="40"/>
      <c r="F411" s="233" t="s">
        <v>1073</v>
      </c>
      <c r="G411" s="40"/>
      <c r="H411" s="40"/>
      <c r="I411" s="234"/>
      <c r="J411" s="40"/>
      <c r="K411" s="40"/>
      <c r="L411" s="44"/>
      <c r="M411" s="235"/>
      <c r="N411" s="236"/>
      <c r="O411" s="91"/>
      <c r="P411" s="91"/>
      <c r="Q411" s="91"/>
      <c r="R411" s="91"/>
      <c r="S411" s="91"/>
      <c r="T411" s="92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7" t="s">
        <v>144</v>
      </c>
      <c r="AU411" s="17" t="s">
        <v>83</v>
      </c>
    </row>
    <row r="412" s="13" customFormat="1">
      <c r="A412" s="13"/>
      <c r="B412" s="239"/>
      <c r="C412" s="240"/>
      <c r="D412" s="232" t="s">
        <v>148</v>
      </c>
      <c r="E412" s="241" t="s">
        <v>1</v>
      </c>
      <c r="F412" s="242" t="s">
        <v>1074</v>
      </c>
      <c r="G412" s="240"/>
      <c r="H412" s="243">
        <v>7.1050000000000004</v>
      </c>
      <c r="I412" s="244"/>
      <c r="J412" s="240"/>
      <c r="K412" s="240"/>
      <c r="L412" s="245"/>
      <c r="M412" s="246"/>
      <c r="N412" s="247"/>
      <c r="O412" s="247"/>
      <c r="P412" s="247"/>
      <c r="Q412" s="247"/>
      <c r="R412" s="247"/>
      <c r="S412" s="247"/>
      <c r="T412" s="248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9" t="s">
        <v>148</v>
      </c>
      <c r="AU412" s="249" t="s">
        <v>83</v>
      </c>
      <c r="AV412" s="13" t="s">
        <v>83</v>
      </c>
      <c r="AW412" s="13" t="s">
        <v>30</v>
      </c>
      <c r="AX412" s="13" t="s">
        <v>73</v>
      </c>
      <c r="AY412" s="249" t="s">
        <v>135</v>
      </c>
    </row>
    <row r="413" s="15" customFormat="1">
      <c r="A413" s="15"/>
      <c r="B413" s="260"/>
      <c r="C413" s="261"/>
      <c r="D413" s="232" t="s">
        <v>148</v>
      </c>
      <c r="E413" s="262" t="s">
        <v>1</v>
      </c>
      <c r="F413" s="263" t="s">
        <v>183</v>
      </c>
      <c r="G413" s="261"/>
      <c r="H413" s="264">
        <v>7.1050000000000004</v>
      </c>
      <c r="I413" s="265"/>
      <c r="J413" s="261"/>
      <c r="K413" s="261"/>
      <c r="L413" s="266"/>
      <c r="M413" s="267"/>
      <c r="N413" s="268"/>
      <c r="O413" s="268"/>
      <c r="P413" s="268"/>
      <c r="Q413" s="268"/>
      <c r="R413" s="268"/>
      <c r="S413" s="268"/>
      <c r="T413" s="269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70" t="s">
        <v>148</v>
      </c>
      <c r="AU413" s="270" t="s">
        <v>83</v>
      </c>
      <c r="AV413" s="15" t="s">
        <v>142</v>
      </c>
      <c r="AW413" s="15" t="s">
        <v>30</v>
      </c>
      <c r="AX413" s="15" t="s">
        <v>81</v>
      </c>
      <c r="AY413" s="270" t="s">
        <v>135</v>
      </c>
    </row>
    <row r="414" s="2" customFormat="1" ht="16.5" customHeight="1">
      <c r="A414" s="38"/>
      <c r="B414" s="39"/>
      <c r="C414" s="271" t="s">
        <v>566</v>
      </c>
      <c r="D414" s="271" t="s">
        <v>360</v>
      </c>
      <c r="E414" s="272" t="s">
        <v>1075</v>
      </c>
      <c r="F414" s="273" t="s">
        <v>1076</v>
      </c>
      <c r="G414" s="274" t="s">
        <v>413</v>
      </c>
      <c r="H414" s="275">
        <v>14.210000000000001</v>
      </c>
      <c r="I414" s="276"/>
      <c r="J414" s="277">
        <f>ROUND(I414*H414,2)</f>
        <v>0</v>
      </c>
      <c r="K414" s="273" t="s">
        <v>141</v>
      </c>
      <c r="L414" s="278"/>
      <c r="M414" s="279" t="s">
        <v>1</v>
      </c>
      <c r="N414" s="280" t="s">
        <v>38</v>
      </c>
      <c r="O414" s="91"/>
      <c r="P414" s="228">
        <f>O414*H414</f>
        <v>0</v>
      </c>
      <c r="Q414" s="228">
        <v>8.0000000000000007E-05</v>
      </c>
      <c r="R414" s="228">
        <f>Q414*H414</f>
        <v>0.0011368000000000001</v>
      </c>
      <c r="S414" s="228">
        <v>0</v>
      </c>
      <c r="T414" s="229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30" t="s">
        <v>199</v>
      </c>
      <c r="AT414" s="230" t="s">
        <v>360</v>
      </c>
      <c r="AU414" s="230" t="s">
        <v>83</v>
      </c>
      <c r="AY414" s="17" t="s">
        <v>135</v>
      </c>
      <c r="BE414" s="231">
        <f>IF(N414="základní",J414,0)</f>
        <v>0</v>
      </c>
      <c r="BF414" s="231">
        <f>IF(N414="snížená",J414,0)</f>
        <v>0</v>
      </c>
      <c r="BG414" s="231">
        <f>IF(N414="zákl. přenesená",J414,0)</f>
        <v>0</v>
      </c>
      <c r="BH414" s="231">
        <f>IF(N414="sníž. přenesená",J414,0)</f>
        <v>0</v>
      </c>
      <c r="BI414" s="231">
        <f>IF(N414="nulová",J414,0)</f>
        <v>0</v>
      </c>
      <c r="BJ414" s="17" t="s">
        <v>81</v>
      </c>
      <c r="BK414" s="231">
        <f>ROUND(I414*H414,2)</f>
        <v>0</v>
      </c>
      <c r="BL414" s="17" t="s">
        <v>142</v>
      </c>
      <c r="BM414" s="230" t="s">
        <v>1077</v>
      </c>
    </row>
    <row r="415" s="2" customFormat="1">
      <c r="A415" s="38"/>
      <c r="B415" s="39"/>
      <c r="C415" s="40"/>
      <c r="D415" s="232" t="s">
        <v>144</v>
      </c>
      <c r="E415" s="40"/>
      <c r="F415" s="233" t="s">
        <v>1076</v>
      </c>
      <c r="G415" s="40"/>
      <c r="H415" s="40"/>
      <c r="I415" s="234"/>
      <c r="J415" s="40"/>
      <c r="K415" s="40"/>
      <c r="L415" s="44"/>
      <c r="M415" s="235"/>
      <c r="N415" s="236"/>
      <c r="O415" s="91"/>
      <c r="P415" s="91"/>
      <c r="Q415" s="91"/>
      <c r="R415" s="91"/>
      <c r="S415" s="91"/>
      <c r="T415" s="92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144</v>
      </c>
      <c r="AU415" s="17" t="s">
        <v>83</v>
      </c>
    </row>
    <row r="416" s="13" customFormat="1">
      <c r="A416" s="13"/>
      <c r="B416" s="239"/>
      <c r="C416" s="240"/>
      <c r="D416" s="232" t="s">
        <v>148</v>
      </c>
      <c r="E416" s="241" t="s">
        <v>1</v>
      </c>
      <c r="F416" s="242" t="s">
        <v>1035</v>
      </c>
      <c r="G416" s="240"/>
      <c r="H416" s="243">
        <v>14.210000000000001</v>
      </c>
      <c r="I416" s="244"/>
      <c r="J416" s="240"/>
      <c r="K416" s="240"/>
      <c r="L416" s="245"/>
      <c r="M416" s="246"/>
      <c r="N416" s="247"/>
      <c r="O416" s="247"/>
      <c r="P416" s="247"/>
      <c r="Q416" s="247"/>
      <c r="R416" s="247"/>
      <c r="S416" s="247"/>
      <c r="T416" s="248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9" t="s">
        <v>148</v>
      </c>
      <c r="AU416" s="249" t="s">
        <v>83</v>
      </c>
      <c r="AV416" s="13" t="s">
        <v>83</v>
      </c>
      <c r="AW416" s="13" t="s">
        <v>30</v>
      </c>
      <c r="AX416" s="13" t="s">
        <v>81</v>
      </c>
      <c r="AY416" s="249" t="s">
        <v>135</v>
      </c>
    </row>
    <row r="417" s="2" customFormat="1" ht="16.5" customHeight="1">
      <c r="A417" s="38"/>
      <c r="B417" s="39"/>
      <c r="C417" s="271" t="s">
        <v>572</v>
      </c>
      <c r="D417" s="271" t="s">
        <v>360</v>
      </c>
      <c r="E417" s="272" t="s">
        <v>1078</v>
      </c>
      <c r="F417" s="273" t="s">
        <v>1079</v>
      </c>
      <c r="G417" s="274" t="s">
        <v>413</v>
      </c>
      <c r="H417" s="275">
        <v>2.0299999999999998</v>
      </c>
      <c r="I417" s="276"/>
      <c r="J417" s="277">
        <f>ROUND(I417*H417,2)</f>
        <v>0</v>
      </c>
      <c r="K417" s="273" t="s">
        <v>141</v>
      </c>
      <c r="L417" s="278"/>
      <c r="M417" s="279" t="s">
        <v>1</v>
      </c>
      <c r="N417" s="280" t="s">
        <v>38</v>
      </c>
      <c r="O417" s="91"/>
      <c r="P417" s="228">
        <f>O417*H417</f>
        <v>0</v>
      </c>
      <c r="Q417" s="228">
        <v>5.0000000000000002E-05</v>
      </c>
      <c r="R417" s="228">
        <f>Q417*H417</f>
        <v>0.0001015</v>
      </c>
      <c r="S417" s="228">
        <v>0</v>
      </c>
      <c r="T417" s="229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30" t="s">
        <v>199</v>
      </c>
      <c r="AT417" s="230" t="s">
        <v>360</v>
      </c>
      <c r="AU417" s="230" t="s">
        <v>83</v>
      </c>
      <c r="AY417" s="17" t="s">
        <v>135</v>
      </c>
      <c r="BE417" s="231">
        <f>IF(N417="základní",J417,0)</f>
        <v>0</v>
      </c>
      <c r="BF417" s="231">
        <f>IF(N417="snížená",J417,0)</f>
        <v>0</v>
      </c>
      <c r="BG417" s="231">
        <f>IF(N417="zákl. přenesená",J417,0)</f>
        <v>0</v>
      </c>
      <c r="BH417" s="231">
        <f>IF(N417="sníž. přenesená",J417,0)</f>
        <v>0</v>
      </c>
      <c r="BI417" s="231">
        <f>IF(N417="nulová",J417,0)</f>
        <v>0</v>
      </c>
      <c r="BJ417" s="17" t="s">
        <v>81</v>
      </c>
      <c r="BK417" s="231">
        <f>ROUND(I417*H417,2)</f>
        <v>0</v>
      </c>
      <c r="BL417" s="17" t="s">
        <v>142</v>
      </c>
      <c r="BM417" s="230" t="s">
        <v>1080</v>
      </c>
    </row>
    <row r="418" s="2" customFormat="1">
      <c r="A418" s="38"/>
      <c r="B418" s="39"/>
      <c r="C418" s="40"/>
      <c r="D418" s="232" t="s">
        <v>144</v>
      </c>
      <c r="E418" s="40"/>
      <c r="F418" s="233" t="s">
        <v>1079</v>
      </c>
      <c r="G418" s="40"/>
      <c r="H418" s="40"/>
      <c r="I418" s="234"/>
      <c r="J418" s="40"/>
      <c r="K418" s="40"/>
      <c r="L418" s="44"/>
      <c r="M418" s="235"/>
      <c r="N418" s="236"/>
      <c r="O418" s="91"/>
      <c r="P418" s="91"/>
      <c r="Q418" s="91"/>
      <c r="R418" s="91"/>
      <c r="S418" s="91"/>
      <c r="T418" s="92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7" t="s">
        <v>144</v>
      </c>
      <c r="AU418" s="17" t="s">
        <v>83</v>
      </c>
    </row>
    <row r="419" s="13" customFormat="1">
      <c r="A419" s="13"/>
      <c r="B419" s="239"/>
      <c r="C419" s="240"/>
      <c r="D419" s="232" t="s">
        <v>148</v>
      </c>
      <c r="E419" s="241" t="s">
        <v>1</v>
      </c>
      <c r="F419" s="242" t="s">
        <v>1081</v>
      </c>
      <c r="G419" s="240"/>
      <c r="H419" s="243">
        <v>2.0299999999999998</v>
      </c>
      <c r="I419" s="244"/>
      <c r="J419" s="240"/>
      <c r="K419" s="240"/>
      <c r="L419" s="245"/>
      <c r="M419" s="246"/>
      <c r="N419" s="247"/>
      <c r="O419" s="247"/>
      <c r="P419" s="247"/>
      <c r="Q419" s="247"/>
      <c r="R419" s="247"/>
      <c r="S419" s="247"/>
      <c r="T419" s="248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9" t="s">
        <v>148</v>
      </c>
      <c r="AU419" s="249" t="s">
        <v>83</v>
      </c>
      <c r="AV419" s="13" t="s">
        <v>83</v>
      </c>
      <c r="AW419" s="13" t="s">
        <v>30</v>
      </c>
      <c r="AX419" s="13" t="s">
        <v>81</v>
      </c>
      <c r="AY419" s="249" t="s">
        <v>135</v>
      </c>
    </row>
    <row r="420" s="2" customFormat="1" ht="16.5" customHeight="1">
      <c r="A420" s="38"/>
      <c r="B420" s="39"/>
      <c r="C420" s="271" t="s">
        <v>576</v>
      </c>
      <c r="D420" s="271" t="s">
        <v>360</v>
      </c>
      <c r="E420" s="272" t="s">
        <v>1082</v>
      </c>
      <c r="F420" s="273" t="s">
        <v>1083</v>
      </c>
      <c r="G420" s="274" t="s">
        <v>413</v>
      </c>
      <c r="H420" s="275">
        <v>1.0149999999999999</v>
      </c>
      <c r="I420" s="276"/>
      <c r="J420" s="277">
        <f>ROUND(I420*H420,2)</f>
        <v>0</v>
      </c>
      <c r="K420" s="273" t="s">
        <v>141</v>
      </c>
      <c r="L420" s="278"/>
      <c r="M420" s="279" t="s">
        <v>1</v>
      </c>
      <c r="N420" s="280" t="s">
        <v>38</v>
      </c>
      <c r="O420" s="91"/>
      <c r="P420" s="228">
        <f>O420*H420</f>
        <v>0</v>
      </c>
      <c r="Q420" s="228">
        <v>5.0000000000000002E-05</v>
      </c>
      <c r="R420" s="228">
        <f>Q420*H420</f>
        <v>5.075E-05</v>
      </c>
      <c r="S420" s="228">
        <v>0</v>
      </c>
      <c r="T420" s="229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30" t="s">
        <v>199</v>
      </c>
      <c r="AT420" s="230" t="s">
        <v>360</v>
      </c>
      <c r="AU420" s="230" t="s">
        <v>83</v>
      </c>
      <c r="AY420" s="17" t="s">
        <v>135</v>
      </c>
      <c r="BE420" s="231">
        <f>IF(N420="základní",J420,0)</f>
        <v>0</v>
      </c>
      <c r="BF420" s="231">
        <f>IF(N420="snížená",J420,0)</f>
        <v>0</v>
      </c>
      <c r="BG420" s="231">
        <f>IF(N420="zákl. přenesená",J420,0)</f>
        <v>0</v>
      </c>
      <c r="BH420" s="231">
        <f>IF(N420="sníž. přenesená",J420,0)</f>
        <v>0</v>
      </c>
      <c r="BI420" s="231">
        <f>IF(N420="nulová",J420,0)</f>
        <v>0</v>
      </c>
      <c r="BJ420" s="17" t="s">
        <v>81</v>
      </c>
      <c r="BK420" s="231">
        <f>ROUND(I420*H420,2)</f>
        <v>0</v>
      </c>
      <c r="BL420" s="17" t="s">
        <v>142</v>
      </c>
      <c r="BM420" s="230" t="s">
        <v>1084</v>
      </c>
    </row>
    <row r="421" s="2" customFormat="1">
      <c r="A421" s="38"/>
      <c r="B421" s="39"/>
      <c r="C421" s="40"/>
      <c r="D421" s="232" t="s">
        <v>144</v>
      </c>
      <c r="E421" s="40"/>
      <c r="F421" s="233" t="s">
        <v>1083</v>
      </c>
      <c r="G421" s="40"/>
      <c r="H421" s="40"/>
      <c r="I421" s="234"/>
      <c r="J421" s="40"/>
      <c r="K421" s="40"/>
      <c r="L421" s="44"/>
      <c r="M421" s="235"/>
      <c r="N421" s="236"/>
      <c r="O421" s="91"/>
      <c r="P421" s="91"/>
      <c r="Q421" s="91"/>
      <c r="R421" s="91"/>
      <c r="S421" s="91"/>
      <c r="T421" s="92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7" t="s">
        <v>144</v>
      </c>
      <c r="AU421" s="17" t="s">
        <v>83</v>
      </c>
    </row>
    <row r="422" s="13" customFormat="1">
      <c r="A422" s="13"/>
      <c r="B422" s="239"/>
      <c r="C422" s="240"/>
      <c r="D422" s="232" t="s">
        <v>148</v>
      </c>
      <c r="E422" s="241" t="s">
        <v>1</v>
      </c>
      <c r="F422" s="242" t="s">
        <v>1085</v>
      </c>
      <c r="G422" s="240"/>
      <c r="H422" s="243">
        <v>1.0149999999999999</v>
      </c>
      <c r="I422" s="244"/>
      <c r="J422" s="240"/>
      <c r="K422" s="240"/>
      <c r="L422" s="245"/>
      <c r="M422" s="246"/>
      <c r="N422" s="247"/>
      <c r="O422" s="247"/>
      <c r="P422" s="247"/>
      <c r="Q422" s="247"/>
      <c r="R422" s="247"/>
      <c r="S422" s="247"/>
      <c r="T422" s="248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9" t="s">
        <v>148</v>
      </c>
      <c r="AU422" s="249" t="s">
        <v>83</v>
      </c>
      <c r="AV422" s="13" t="s">
        <v>83</v>
      </c>
      <c r="AW422" s="13" t="s">
        <v>30</v>
      </c>
      <c r="AX422" s="13" t="s">
        <v>81</v>
      </c>
      <c r="AY422" s="249" t="s">
        <v>135</v>
      </c>
    </row>
    <row r="423" s="2" customFormat="1" ht="16.5" customHeight="1">
      <c r="A423" s="38"/>
      <c r="B423" s="39"/>
      <c r="C423" s="219" t="s">
        <v>582</v>
      </c>
      <c r="D423" s="219" t="s">
        <v>137</v>
      </c>
      <c r="E423" s="220" t="s">
        <v>1086</v>
      </c>
      <c r="F423" s="221" t="s">
        <v>1087</v>
      </c>
      <c r="G423" s="222" t="s">
        <v>408</v>
      </c>
      <c r="H423" s="223">
        <v>12</v>
      </c>
      <c r="I423" s="224"/>
      <c r="J423" s="225">
        <f>ROUND(I423*H423,2)</f>
        <v>0</v>
      </c>
      <c r="K423" s="221" t="s">
        <v>1</v>
      </c>
      <c r="L423" s="44"/>
      <c r="M423" s="226" t="s">
        <v>1</v>
      </c>
      <c r="N423" s="227" t="s">
        <v>38</v>
      </c>
      <c r="O423" s="91"/>
      <c r="P423" s="228">
        <f>O423*H423</f>
        <v>0</v>
      </c>
      <c r="Q423" s="228">
        <v>0</v>
      </c>
      <c r="R423" s="228">
        <f>Q423*H423</f>
        <v>0</v>
      </c>
      <c r="S423" s="228">
        <v>0</v>
      </c>
      <c r="T423" s="229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30" t="s">
        <v>142</v>
      </c>
      <c r="AT423" s="230" t="s">
        <v>137</v>
      </c>
      <c r="AU423" s="230" t="s">
        <v>83</v>
      </c>
      <c r="AY423" s="17" t="s">
        <v>135</v>
      </c>
      <c r="BE423" s="231">
        <f>IF(N423="základní",J423,0)</f>
        <v>0</v>
      </c>
      <c r="BF423" s="231">
        <f>IF(N423="snížená",J423,0)</f>
        <v>0</v>
      </c>
      <c r="BG423" s="231">
        <f>IF(N423="zákl. přenesená",J423,0)</f>
        <v>0</v>
      </c>
      <c r="BH423" s="231">
        <f>IF(N423="sníž. přenesená",J423,0)</f>
        <v>0</v>
      </c>
      <c r="BI423" s="231">
        <f>IF(N423="nulová",J423,0)</f>
        <v>0</v>
      </c>
      <c r="BJ423" s="17" t="s">
        <v>81</v>
      </c>
      <c r="BK423" s="231">
        <f>ROUND(I423*H423,2)</f>
        <v>0</v>
      </c>
      <c r="BL423" s="17" t="s">
        <v>142</v>
      </c>
      <c r="BM423" s="230" t="s">
        <v>1088</v>
      </c>
    </row>
    <row r="424" s="14" customFormat="1">
      <c r="A424" s="14"/>
      <c r="B424" s="250"/>
      <c r="C424" s="251"/>
      <c r="D424" s="232" t="s">
        <v>148</v>
      </c>
      <c r="E424" s="252" t="s">
        <v>1</v>
      </c>
      <c r="F424" s="253" t="s">
        <v>1089</v>
      </c>
      <c r="G424" s="251"/>
      <c r="H424" s="252" t="s">
        <v>1</v>
      </c>
      <c r="I424" s="254"/>
      <c r="J424" s="251"/>
      <c r="K424" s="251"/>
      <c r="L424" s="255"/>
      <c r="M424" s="256"/>
      <c r="N424" s="257"/>
      <c r="O424" s="257"/>
      <c r="P424" s="257"/>
      <c r="Q424" s="257"/>
      <c r="R424" s="257"/>
      <c r="S424" s="257"/>
      <c r="T424" s="258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9" t="s">
        <v>148</v>
      </c>
      <c r="AU424" s="259" t="s">
        <v>83</v>
      </c>
      <c r="AV424" s="14" t="s">
        <v>81</v>
      </c>
      <c r="AW424" s="14" t="s">
        <v>30</v>
      </c>
      <c r="AX424" s="14" t="s">
        <v>73</v>
      </c>
      <c r="AY424" s="259" t="s">
        <v>135</v>
      </c>
    </row>
    <row r="425" s="14" customFormat="1">
      <c r="A425" s="14"/>
      <c r="B425" s="250"/>
      <c r="C425" s="251"/>
      <c r="D425" s="232" t="s">
        <v>148</v>
      </c>
      <c r="E425" s="252" t="s">
        <v>1</v>
      </c>
      <c r="F425" s="253" t="s">
        <v>1090</v>
      </c>
      <c r="G425" s="251"/>
      <c r="H425" s="252" t="s">
        <v>1</v>
      </c>
      <c r="I425" s="254"/>
      <c r="J425" s="251"/>
      <c r="K425" s="251"/>
      <c r="L425" s="255"/>
      <c r="M425" s="256"/>
      <c r="N425" s="257"/>
      <c r="O425" s="257"/>
      <c r="P425" s="257"/>
      <c r="Q425" s="257"/>
      <c r="R425" s="257"/>
      <c r="S425" s="257"/>
      <c r="T425" s="258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9" t="s">
        <v>148</v>
      </c>
      <c r="AU425" s="259" t="s">
        <v>83</v>
      </c>
      <c r="AV425" s="14" t="s">
        <v>81</v>
      </c>
      <c r="AW425" s="14" t="s">
        <v>30</v>
      </c>
      <c r="AX425" s="14" t="s">
        <v>73</v>
      </c>
      <c r="AY425" s="259" t="s">
        <v>135</v>
      </c>
    </row>
    <row r="426" s="14" customFormat="1">
      <c r="A426" s="14"/>
      <c r="B426" s="250"/>
      <c r="C426" s="251"/>
      <c r="D426" s="232" t="s">
        <v>148</v>
      </c>
      <c r="E426" s="252" t="s">
        <v>1</v>
      </c>
      <c r="F426" s="253" t="s">
        <v>1091</v>
      </c>
      <c r="G426" s="251"/>
      <c r="H426" s="252" t="s">
        <v>1</v>
      </c>
      <c r="I426" s="254"/>
      <c r="J426" s="251"/>
      <c r="K426" s="251"/>
      <c r="L426" s="255"/>
      <c r="M426" s="256"/>
      <c r="N426" s="257"/>
      <c r="O426" s="257"/>
      <c r="P426" s="257"/>
      <c r="Q426" s="257"/>
      <c r="R426" s="257"/>
      <c r="S426" s="257"/>
      <c r="T426" s="258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9" t="s">
        <v>148</v>
      </c>
      <c r="AU426" s="259" t="s">
        <v>83</v>
      </c>
      <c r="AV426" s="14" t="s">
        <v>81</v>
      </c>
      <c r="AW426" s="14" t="s">
        <v>30</v>
      </c>
      <c r="AX426" s="14" t="s">
        <v>73</v>
      </c>
      <c r="AY426" s="259" t="s">
        <v>135</v>
      </c>
    </row>
    <row r="427" s="14" customFormat="1">
      <c r="A427" s="14"/>
      <c r="B427" s="250"/>
      <c r="C427" s="251"/>
      <c r="D427" s="232" t="s">
        <v>148</v>
      </c>
      <c r="E427" s="252" t="s">
        <v>1</v>
      </c>
      <c r="F427" s="253" t="s">
        <v>1092</v>
      </c>
      <c r="G427" s="251"/>
      <c r="H427" s="252" t="s">
        <v>1</v>
      </c>
      <c r="I427" s="254"/>
      <c r="J427" s="251"/>
      <c r="K427" s="251"/>
      <c r="L427" s="255"/>
      <c r="M427" s="256"/>
      <c r="N427" s="257"/>
      <c r="O427" s="257"/>
      <c r="P427" s="257"/>
      <c r="Q427" s="257"/>
      <c r="R427" s="257"/>
      <c r="S427" s="257"/>
      <c r="T427" s="258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9" t="s">
        <v>148</v>
      </c>
      <c r="AU427" s="259" t="s">
        <v>83</v>
      </c>
      <c r="AV427" s="14" t="s">
        <v>81</v>
      </c>
      <c r="AW427" s="14" t="s">
        <v>30</v>
      </c>
      <c r="AX427" s="14" t="s">
        <v>73</v>
      </c>
      <c r="AY427" s="259" t="s">
        <v>135</v>
      </c>
    </row>
    <row r="428" s="14" customFormat="1">
      <c r="A428" s="14"/>
      <c r="B428" s="250"/>
      <c r="C428" s="251"/>
      <c r="D428" s="232" t="s">
        <v>148</v>
      </c>
      <c r="E428" s="252" t="s">
        <v>1</v>
      </c>
      <c r="F428" s="253" t="s">
        <v>1093</v>
      </c>
      <c r="G428" s="251"/>
      <c r="H428" s="252" t="s">
        <v>1</v>
      </c>
      <c r="I428" s="254"/>
      <c r="J428" s="251"/>
      <c r="K428" s="251"/>
      <c r="L428" s="255"/>
      <c r="M428" s="256"/>
      <c r="N428" s="257"/>
      <c r="O428" s="257"/>
      <c r="P428" s="257"/>
      <c r="Q428" s="257"/>
      <c r="R428" s="257"/>
      <c r="S428" s="257"/>
      <c r="T428" s="258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9" t="s">
        <v>148</v>
      </c>
      <c r="AU428" s="259" t="s">
        <v>83</v>
      </c>
      <c r="AV428" s="14" t="s">
        <v>81</v>
      </c>
      <c r="AW428" s="14" t="s">
        <v>30</v>
      </c>
      <c r="AX428" s="14" t="s">
        <v>73</v>
      </c>
      <c r="AY428" s="259" t="s">
        <v>135</v>
      </c>
    </row>
    <row r="429" s="14" customFormat="1">
      <c r="A429" s="14"/>
      <c r="B429" s="250"/>
      <c r="C429" s="251"/>
      <c r="D429" s="232" t="s">
        <v>148</v>
      </c>
      <c r="E429" s="252" t="s">
        <v>1</v>
      </c>
      <c r="F429" s="253" t="s">
        <v>1094</v>
      </c>
      <c r="G429" s="251"/>
      <c r="H429" s="252" t="s">
        <v>1</v>
      </c>
      <c r="I429" s="254"/>
      <c r="J429" s="251"/>
      <c r="K429" s="251"/>
      <c r="L429" s="255"/>
      <c r="M429" s="256"/>
      <c r="N429" s="257"/>
      <c r="O429" s="257"/>
      <c r="P429" s="257"/>
      <c r="Q429" s="257"/>
      <c r="R429" s="257"/>
      <c r="S429" s="257"/>
      <c r="T429" s="258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9" t="s">
        <v>148</v>
      </c>
      <c r="AU429" s="259" t="s">
        <v>83</v>
      </c>
      <c r="AV429" s="14" t="s">
        <v>81</v>
      </c>
      <c r="AW429" s="14" t="s">
        <v>30</v>
      </c>
      <c r="AX429" s="14" t="s">
        <v>73</v>
      </c>
      <c r="AY429" s="259" t="s">
        <v>135</v>
      </c>
    </row>
    <row r="430" s="14" customFormat="1">
      <c r="A430" s="14"/>
      <c r="B430" s="250"/>
      <c r="C430" s="251"/>
      <c r="D430" s="232" t="s">
        <v>148</v>
      </c>
      <c r="E430" s="252" t="s">
        <v>1</v>
      </c>
      <c r="F430" s="253" t="s">
        <v>1095</v>
      </c>
      <c r="G430" s="251"/>
      <c r="H430" s="252" t="s">
        <v>1</v>
      </c>
      <c r="I430" s="254"/>
      <c r="J430" s="251"/>
      <c r="K430" s="251"/>
      <c r="L430" s="255"/>
      <c r="M430" s="256"/>
      <c r="N430" s="257"/>
      <c r="O430" s="257"/>
      <c r="P430" s="257"/>
      <c r="Q430" s="257"/>
      <c r="R430" s="257"/>
      <c r="S430" s="257"/>
      <c r="T430" s="258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9" t="s">
        <v>148</v>
      </c>
      <c r="AU430" s="259" t="s">
        <v>83</v>
      </c>
      <c r="AV430" s="14" t="s">
        <v>81</v>
      </c>
      <c r="AW430" s="14" t="s">
        <v>30</v>
      </c>
      <c r="AX430" s="14" t="s">
        <v>73</v>
      </c>
      <c r="AY430" s="259" t="s">
        <v>135</v>
      </c>
    </row>
    <row r="431" s="14" customFormat="1">
      <c r="A431" s="14"/>
      <c r="B431" s="250"/>
      <c r="C431" s="251"/>
      <c r="D431" s="232" t="s">
        <v>148</v>
      </c>
      <c r="E431" s="252" t="s">
        <v>1</v>
      </c>
      <c r="F431" s="253" t="s">
        <v>1096</v>
      </c>
      <c r="G431" s="251"/>
      <c r="H431" s="252" t="s">
        <v>1</v>
      </c>
      <c r="I431" s="254"/>
      <c r="J431" s="251"/>
      <c r="K431" s="251"/>
      <c r="L431" s="255"/>
      <c r="M431" s="256"/>
      <c r="N431" s="257"/>
      <c r="O431" s="257"/>
      <c r="P431" s="257"/>
      <c r="Q431" s="257"/>
      <c r="R431" s="257"/>
      <c r="S431" s="257"/>
      <c r="T431" s="258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9" t="s">
        <v>148</v>
      </c>
      <c r="AU431" s="259" t="s">
        <v>83</v>
      </c>
      <c r="AV431" s="14" t="s">
        <v>81</v>
      </c>
      <c r="AW431" s="14" t="s">
        <v>30</v>
      </c>
      <c r="AX431" s="14" t="s">
        <v>73</v>
      </c>
      <c r="AY431" s="259" t="s">
        <v>135</v>
      </c>
    </row>
    <row r="432" s="14" customFormat="1">
      <c r="A432" s="14"/>
      <c r="B432" s="250"/>
      <c r="C432" s="251"/>
      <c r="D432" s="232" t="s">
        <v>148</v>
      </c>
      <c r="E432" s="252" t="s">
        <v>1</v>
      </c>
      <c r="F432" s="253" t="s">
        <v>1097</v>
      </c>
      <c r="G432" s="251"/>
      <c r="H432" s="252" t="s">
        <v>1</v>
      </c>
      <c r="I432" s="254"/>
      <c r="J432" s="251"/>
      <c r="K432" s="251"/>
      <c r="L432" s="255"/>
      <c r="M432" s="256"/>
      <c r="N432" s="257"/>
      <c r="O432" s="257"/>
      <c r="P432" s="257"/>
      <c r="Q432" s="257"/>
      <c r="R432" s="257"/>
      <c r="S432" s="257"/>
      <c r="T432" s="258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9" t="s">
        <v>148</v>
      </c>
      <c r="AU432" s="259" t="s">
        <v>83</v>
      </c>
      <c r="AV432" s="14" t="s">
        <v>81</v>
      </c>
      <c r="AW432" s="14" t="s">
        <v>30</v>
      </c>
      <c r="AX432" s="14" t="s">
        <v>73</v>
      </c>
      <c r="AY432" s="259" t="s">
        <v>135</v>
      </c>
    </row>
    <row r="433" s="13" customFormat="1">
      <c r="A433" s="13"/>
      <c r="B433" s="239"/>
      <c r="C433" s="240"/>
      <c r="D433" s="232" t="s">
        <v>148</v>
      </c>
      <c r="E433" s="241" t="s">
        <v>1</v>
      </c>
      <c r="F433" s="242" t="s">
        <v>8</v>
      </c>
      <c r="G433" s="240"/>
      <c r="H433" s="243">
        <v>12</v>
      </c>
      <c r="I433" s="244"/>
      <c r="J433" s="240"/>
      <c r="K433" s="240"/>
      <c r="L433" s="245"/>
      <c r="M433" s="246"/>
      <c r="N433" s="247"/>
      <c r="O433" s="247"/>
      <c r="P433" s="247"/>
      <c r="Q433" s="247"/>
      <c r="R433" s="247"/>
      <c r="S433" s="247"/>
      <c r="T433" s="248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9" t="s">
        <v>148</v>
      </c>
      <c r="AU433" s="249" t="s">
        <v>83</v>
      </c>
      <c r="AV433" s="13" t="s">
        <v>83</v>
      </c>
      <c r="AW433" s="13" t="s">
        <v>30</v>
      </c>
      <c r="AX433" s="13" t="s">
        <v>81</v>
      </c>
      <c r="AY433" s="249" t="s">
        <v>135</v>
      </c>
    </row>
    <row r="434" s="2" customFormat="1" ht="24.15" customHeight="1">
      <c r="A434" s="38"/>
      <c r="B434" s="39"/>
      <c r="C434" s="219" t="s">
        <v>589</v>
      </c>
      <c r="D434" s="219" t="s">
        <v>137</v>
      </c>
      <c r="E434" s="220" t="s">
        <v>1098</v>
      </c>
      <c r="F434" s="221" t="s">
        <v>1099</v>
      </c>
      <c r="G434" s="222" t="s">
        <v>413</v>
      </c>
      <c r="H434" s="223">
        <v>14</v>
      </c>
      <c r="I434" s="224"/>
      <c r="J434" s="225">
        <f>ROUND(I434*H434,2)</f>
        <v>0</v>
      </c>
      <c r="K434" s="221" t="s">
        <v>141</v>
      </c>
      <c r="L434" s="44"/>
      <c r="M434" s="226" t="s">
        <v>1</v>
      </c>
      <c r="N434" s="227" t="s">
        <v>38</v>
      </c>
      <c r="O434" s="91"/>
      <c r="P434" s="228">
        <f>O434*H434</f>
        <v>0</v>
      </c>
      <c r="Q434" s="228">
        <v>0</v>
      </c>
      <c r="R434" s="228">
        <f>Q434*H434</f>
        <v>0</v>
      </c>
      <c r="S434" s="228">
        <v>0</v>
      </c>
      <c r="T434" s="229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30" t="s">
        <v>142</v>
      </c>
      <c r="AT434" s="230" t="s">
        <v>137</v>
      </c>
      <c r="AU434" s="230" t="s">
        <v>83</v>
      </c>
      <c r="AY434" s="17" t="s">
        <v>135</v>
      </c>
      <c r="BE434" s="231">
        <f>IF(N434="základní",J434,0)</f>
        <v>0</v>
      </c>
      <c r="BF434" s="231">
        <f>IF(N434="snížená",J434,0)</f>
        <v>0</v>
      </c>
      <c r="BG434" s="231">
        <f>IF(N434="zákl. přenesená",J434,0)</f>
        <v>0</v>
      </c>
      <c r="BH434" s="231">
        <f>IF(N434="sníž. přenesená",J434,0)</f>
        <v>0</v>
      </c>
      <c r="BI434" s="231">
        <f>IF(N434="nulová",J434,0)</f>
        <v>0</v>
      </c>
      <c r="BJ434" s="17" t="s">
        <v>81</v>
      </c>
      <c r="BK434" s="231">
        <f>ROUND(I434*H434,2)</f>
        <v>0</v>
      </c>
      <c r="BL434" s="17" t="s">
        <v>142</v>
      </c>
      <c r="BM434" s="230" t="s">
        <v>1100</v>
      </c>
    </row>
    <row r="435" s="2" customFormat="1">
      <c r="A435" s="38"/>
      <c r="B435" s="39"/>
      <c r="C435" s="40"/>
      <c r="D435" s="232" t="s">
        <v>144</v>
      </c>
      <c r="E435" s="40"/>
      <c r="F435" s="233" t="s">
        <v>1101</v>
      </c>
      <c r="G435" s="40"/>
      <c r="H435" s="40"/>
      <c r="I435" s="234"/>
      <c r="J435" s="40"/>
      <c r="K435" s="40"/>
      <c r="L435" s="44"/>
      <c r="M435" s="235"/>
      <c r="N435" s="236"/>
      <c r="O435" s="91"/>
      <c r="P435" s="91"/>
      <c r="Q435" s="91"/>
      <c r="R435" s="91"/>
      <c r="S435" s="91"/>
      <c r="T435" s="92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144</v>
      </c>
      <c r="AU435" s="17" t="s">
        <v>83</v>
      </c>
    </row>
    <row r="436" s="2" customFormat="1">
      <c r="A436" s="38"/>
      <c r="B436" s="39"/>
      <c r="C436" s="40"/>
      <c r="D436" s="237" t="s">
        <v>146</v>
      </c>
      <c r="E436" s="40"/>
      <c r="F436" s="238" t="s">
        <v>1102</v>
      </c>
      <c r="G436" s="40"/>
      <c r="H436" s="40"/>
      <c r="I436" s="234"/>
      <c r="J436" s="40"/>
      <c r="K436" s="40"/>
      <c r="L436" s="44"/>
      <c r="M436" s="235"/>
      <c r="N436" s="236"/>
      <c r="O436" s="91"/>
      <c r="P436" s="91"/>
      <c r="Q436" s="91"/>
      <c r="R436" s="91"/>
      <c r="S436" s="91"/>
      <c r="T436" s="92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T436" s="17" t="s">
        <v>146</v>
      </c>
      <c r="AU436" s="17" t="s">
        <v>83</v>
      </c>
    </row>
    <row r="437" s="13" customFormat="1">
      <c r="A437" s="13"/>
      <c r="B437" s="239"/>
      <c r="C437" s="240"/>
      <c r="D437" s="232" t="s">
        <v>148</v>
      </c>
      <c r="E437" s="241" t="s">
        <v>1</v>
      </c>
      <c r="F437" s="242" t="s">
        <v>242</v>
      </c>
      <c r="G437" s="240"/>
      <c r="H437" s="243">
        <v>14</v>
      </c>
      <c r="I437" s="244"/>
      <c r="J437" s="240"/>
      <c r="K437" s="240"/>
      <c r="L437" s="245"/>
      <c r="M437" s="246"/>
      <c r="N437" s="247"/>
      <c r="O437" s="247"/>
      <c r="P437" s="247"/>
      <c r="Q437" s="247"/>
      <c r="R437" s="247"/>
      <c r="S437" s="247"/>
      <c r="T437" s="248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9" t="s">
        <v>148</v>
      </c>
      <c r="AU437" s="249" t="s">
        <v>83</v>
      </c>
      <c r="AV437" s="13" t="s">
        <v>83</v>
      </c>
      <c r="AW437" s="13" t="s">
        <v>30</v>
      </c>
      <c r="AX437" s="13" t="s">
        <v>81</v>
      </c>
      <c r="AY437" s="249" t="s">
        <v>135</v>
      </c>
    </row>
    <row r="438" s="2" customFormat="1" ht="37.8" customHeight="1">
      <c r="A438" s="38"/>
      <c r="B438" s="39"/>
      <c r="C438" s="271" t="s">
        <v>595</v>
      </c>
      <c r="D438" s="271" t="s">
        <v>360</v>
      </c>
      <c r="E438" s="272" t="s">
        <v>1103</v>
      </c>
      <c r="F438" s="273" t="s">
        <v>1104</v>
      </c>
      <c r="G438" s="274" t="s">
        <v>413</v>
      </c>
      <c r="H438" s="275">
        <v>14.140000000000001</v>
      </c>
      <c r="I438" s="276"/>
      <c r="J438" s="277">
        <f>ROUND(I438*H438,2)</f>
        <v>0</v>
      </c>
      <c r="K438" s="273" t="s">
        <v>1</v>
      </c>
      <c r="L438" s="278"/>
      <c r="M438" s="279" t="s">
        <v>1</v>
      </c>
      <c r="N438" s="280" t="s">
        <v>38</v>
      </c>
      <c r="O438" s="91"/>
      <c r="P438" s="228">
        <f>O438*H438</f>
        <v>0</v>
      </c>
      <c r="Q438" s="228">
        <v>0.0019</v>
      </c>
      <c r="R438" s="228">
        <f>Q438*H438</f>
        <v>0.026866000000000001</v>
      </c>
      <c r="S438" s="228">
        <v>0</v>
      </c>
      <c r="T438" s="229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30" t="s">
        <v>199</v>
      </c>
      <c r="AT438" s="230" t="s">
        <v>360</v>
      </c>
      <c r="AU438" s="230" t="s">
        <v>83</v>
      </c>
      <c r="AY438" s="17" t="s">
        <v>135</v>
      </c>
      <c r="BE438" s="231">
        <f>IF(N438="základní",J438,0)</f>
        <v>0</v>
      </c>
      <c r="BF438" s="231">
        <f>IF(N438="snížená",J438,0)</f>
        <v>0</v>
      </c>
      <c r="BG438" s="231">
        <f>IF(N438="zákl. přenesená",J438,0)</f>
        <v>0</v>
      </c>
      <c r="BH438" s="231">
        <f>IF(N438="sníž. přenesená",J438,0)</f>
        <v>0</v>
      </c>
      <c r="BI438" s="231">
        <f>IF(N438="nulová",J438,0)</f>
        <v>0</v>
      </c>
      <c r="BJ438" s="17" t="s">
        <v>81</v>
      </c>
      <c r="BK438" s="231">
        <f>ROUND(I438*H438,2)</f>
        <v>0</v>
      </c>
      <c r="BL438" s="17" t="s">
        <v>142</v>
      </c>
      <c r="BM438" s="230" t="s">
        <v>1105</v>
      </c>
    </row>
    <row r="439" s="2" customFormat="1">
      <c r="A439" s="38"/>
      <c r="B439" s="39"/>
      <c r="C439" s="40"/>
      <c r="D439" s="232" t="s">
        <v>144</v>
      </c>
      <c r="E439" s="40"/>
      <c r="F439" s="233" t="s">
        <v>1106</v>
      </c>
      <c r="G439" s="40"/>
      <c r="H439" s="40"/>
      <c r="I439" s="234"/>
      <c r="J439" s="40"/>
      <c r="K439" s="40"/>
      <c r="L439" s="44"/>
      <c r="M439" s="235"/>
      <c r="N439" s="236"/>
      <c r="O439" s="91"/>
      <c r="P439" s="91"/>
      <c r="Q439" s="91"/>
      <c r="R439" s="91"/>
      <c r="S439" s="91"/>
      <c r="T439" s="92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144</v>
      </c>
      <c r="AU439" s="17" t="s">
        <v>83</v>
      </c>
    </row>
    <row r="440" s="2" customFormat="1" ht="24.15" customHeight="1">
      <c r="A440" s="38"/>
      <c r="B440" s="39"/>
      <c r="C440" s="271" t="s">
        <v>601</v>
      </c>
      <c r="D440" s="271" t="s">
        <v>360</v>
      </c>
      <c r="E440" s="272" t="s">
        <v>1107</v>
      </c>
      <c r="F440" s="273" t="s">
        <v>1108</v>
      </c>
      <c r="G440" s="274" t="s">
        <v>413</v>
      </c>
      <c r="H440" s="275">
        <v>14.140000000000001</v>
      </c>
      <c r="I440" s="276"/>
      <c r="J440" s="277">
        <f>ROUND(I440*H440,2)</f>
        <v>0</v>
      </c>
      <c r="K440" s="273" t="s">
        <v>1</v>
      </c>
      <c r="L440" s="278"/>
      <c r="M440" s="279" t="s">
        <v>1</v>
      </c>
      <c r="N440" s="280" t="s">
        <v>38</v>
      </c>
      <c r="O440" s="91"/>
      <c r="P440" s="228">
        <f>O440*H440</f>
        <v>0</v>
      </c>
      <c r="Q440" s="228">
        <v>0.0035000000000000001</v>
      </c>
      <c r="R440" s="228">
        <f>Q440*H440</f>
        <v>0.049490000000000006</v>
      </c>
      <c r="S440" s="228">
        <v>0</v>
      </c>
      <c r="T440" s="229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30" t="s">
        <v>199</v>
      </c>
      <c r="AT440" s="230" t="s">
        <v>360</v>
      </c>
      <c r="AU440" s="230" t="s">
        <v>83</v>
      </c>
      <c r="AY440" s="17" t="s">
        <v>135</v>
      </c>
      <c r="BE440" s="231">
        <f>IF(N440="základní",J440,0)</f>
        <v>0</v>
      </c>
      <c r="BF440" s="231">
        <f>IF(N440="snížená",J440,0)</f>
        <v>0</v>
      </c>
      <c r="BG440" s="231">
        <f>IF(N440="zákl. přenesená",J440,0)</f>
        <v>0</v>
      </c>
      <c r="BH440" s="231">
        <f>IF(N440="sníž. přenesená",J440,0)</f>
        <v>0</v>
      </c>
      <c r="BI440" s="231">
        <f>IF(N440="nulová",J440,0)</f>
        <v>0</v>
      </c>
      <c r="BJ440" s="17" t="s">
        <v>81</v>
      </c>
      <c r="BK440" s="231">
        <f>ROUND(I440*H440,2)</f>
        <v>0</v>
      </c>
      <c r="BL440" s="17" t="s">
        <v>142</v>
      </c>
      <c r="BM440" s="230" t="s">
        <v>1109</v>
      </c>
    </row>
    <row r="441" s="2" customFormat="1">
      <c r="A441" s="38"/>
      <c r="B441" s="39"/>
      <c r="C441" s="40"/>
      <c r="D441" s="232" t="s">
        <v>144</v>
      </c>
      <c r="E441" s="40"/>
      <c r="F441" s="233" t="s">
        <v>1108</v>
      </c>
      <c r="G441" s="40"/>
      <c r="H441" s="40"/>
      <c r="I441" s="234"/>
      <c r="J441" s="40"/>
      <c r="K441" s="40"/>
      <c r="L441" s="44"/>
      <c r="M441" s="235"/>
      <c r="N441" s="236"/>
      <c r="O441" s="91"/>
      <c r="P441" s="91"/>
      <c r="Q441" s="91"/>
      <c r="R441" s="91"/>
      <c r="S441" s="91"/>
      <c r="T441" s="92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144</v>
      </c>
      <c r="AU441" s="17" t="s">
        <v>83</v>
      </c>
    </row>
    <row r="442" s="13" customFormat="1">
      <c r="A442" s="13"/>
      <c r="B442" s="239"/>
      <c r="C442" s="240"/>
      <c r="D442" s="232" t="s">
        <v>148</v>
      </c>
      <c r="E442" s="241" t="s">
        <v>1</v>
      </c>
      <c r="F442" s="242" t="s">
        <v>1110</v>
      </c>
      <c r="G442" s="240"/>
      <c r="H442" s="243">
        <v>14.140000000000001</v>
      </c>
      <c r="I442" s="244"/>
      <c r="J442" s="240"/>
      <c r="K442" s="240"/>
      <c r="L442" s="245"/>
      <c r="M442" s="246"/>
      <c r="N442" s="247"/>
      <c r="O442" s="247"/>
      <c r="P442" s="247"/>
      <c r="Q442" s="247"/>
      <c r="R442" s="247"/>
      <c r="S442" s="247"/>
      <c r="T442" s="248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9" t="s">
        <v>148</v>
      </c>
      <c r="AU442" s="249" t="s">
        <v>83</v>
      </c>
      <c r="AV442" s="13" t="s">
        <v>83</v>
      </c>
      <c r="AW442" s="13" t="s">
        <v>30</v>
      </c>
      <c r="AX442" s="13" t="s">
        <v>73</v>
      </c>
      <c r="AY442" s="249" t="s">
        <v>135</v>
      </c>
    </row>
    <row r="443" s="15" customFormat="1">
      <c r="A443" s="15"/>
      <c r="B443" s="260"/>
      <c r="C443" s="261"/>
      <c r="D443" s="232" t="s">
        <v>148</v>
      </c>
      <c r="E443" s="262" t="s">
        <v>1</v>
      </c>
      <c r="F443" s="263" t="s">
        <v>183</v>
      </c>
      <c r="G443" s="261"/>
      <c r="H443" s="264">
        <v>14.140000000000001</v>
      </c>
      <c r="I443" s="265"/>
      <c r="J443" s="261"/>
      <c r="K443" s="261"/>
      <c r="L443" s="266"/>
      <c r="M443" s="267"/>
      <c r="N443" s="268"/>
      <c r="O443" s="268"/>
      <c r="P443" s="268"/>
      <c r="Q443" s="268"/>
      <c r="R443" s="268"/>
      <c r="S443" s="268"/>
      <c r="T443" s="269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70" t="s">
        <v>148</v>
      </c>
      <c r="AU443" s="270" t="s">
        <v>83</v>
      </c>
      <c r="AV443" s="15" t="s">
        <v>142</v>
      </c>
      <c r="AW443" s="15" t="s">
        <v>30</v>
      </c>
      <c r="AX443" s="15" t="s">
        <v>81</v>
      </c>
      <c r="AY443" s="270" t="s">
        <v>135</v>
      </c>
    </row>
    <row r="444" s="2" customFormat="1" ht="24.15" customHeight="1">
      <c r="A444" s="38"/>
      <c r="B444" s="39"/>
      <c r="C444" s="219" t="s">
        <v>606</v>
      </c>
      <c r="D444" s="219" t="s">
        <v>137</v>
      </c>
      <c r="E444" s="220" t="s">
        <v>1111</v>
      </c>
      <c r="F444" s="221" t="s">
        <v>1112</v>
      </c>
      <c r="G444" s="222" t="s">
        <v>413</v>
      </c>
      <c r="H444" s="223">
        <v>14</v>
      </c>
      <c r="I444" s="224"/>
      <c r="J444" s="225">
        <f>ROUND(I444*H444,2)</f>
        <v>0</v>
      </c>
      <c r="K444" s="221" t="s">
        <v>141</v>
      </c>
      <c r="L444" s="44"/>
      <c r="M444" s="226" t="s">
        <v>1</v>
      </c>
      <c r="N444" s="227" t="s">
        <v>38</v>
      </c>
      <c r="O444" s="91"/>
      <c r="P444" s="228">
        <f>O444*H444</f>
        <v>0</v>
      </c>
      <c r="Q444" s="228">
        <v>0.040000000000000001</v>
      </c>
      <c r="R444" s="228">
        <f>Q444*H444</f>
        <v>0.56000000000000005</v>
      </c>
      <c r="S444" s="228">
        <v>0</v>
      </c>
      <c r="T444" s="229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30" t="s">
        <v>142</v>
      </c>
      <c r="AT444" s="230" t="s">
        <v>137</v>
      </c>
      <c r="AU444" s="230" t="s">
        <v>83</v>
      </c>
      <c r="AY444" s="17" t="s">
        <v>135</v>
      </c>
      <c r="BE444" s="231">
        <f>IF(N444="základní",J444,0)</f>
        <v>0</v>
      </c>
      <c r="BF444" s="231">
        <f>IF(N444="snížená",J444,0)</f>
        <v>0</v>
      </c>
      <c r="BG444" s="231">
        <f>IF(N444="zákl. přenesená",J444,0)</f>
        <v>0</v>
      </c>
      <c r="BH444" s="231">
        <f>IF(N444="sníž. přenesená",J444,0)</f>
        <v>0</v>
      </c>
      <c r="BI444" s="231">
        <f>IF(N444="nulová",J444,0)</f>
        <v>0</v>
      </c>
      <c r="BJ444" s="17" t="s">
        <v>81</v>
      </c>
      <c r="BK444" s="231">
        <f>ROUND(I444*H444,2)</f>
        <v>0</v>
      </c>
      <c r="BL444" s="17" t="s">
        <v>142</v>
      </c>
      <c r="BM444" s="230" t="s">
        <v>1113</v>
      </c>
    </row>
    <row r="445" s="2" customFormat="1">
      <c r="A445" s="38"/>
      <c r="B445" s="39"/>
      <c r="C445" s="40"/>
      <c r="D445" s="232" t="s">
        <v>144</v>
      </c>
      <c r="E445" s="40"/>
      <c r="F445" s="233" t="s">
        <v>1112</v>
      </c>
      <c r="G445" s="40"/>
      <c r="H445" s="40"/>
      <c r="I445" s="234"/>
      <c r="J445" s="40"/>
      <c r="K445" s="40"/>
      <c r="L445" s="44"/>
      <c r="M445" s="235"/>
      <c r="N445" s="236"/>
      <c r="O445" s="91"/>
      <c r="P445" s="91"/>
      <c r="Q445" s="91"/>
      <c r="R445" s="91"/>
      <c r="S445" s="91"/>
      <c r="T445" s="92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7" t="s">
        <v>144</v>
      </c>
      <c r="AU445" s="17" t="s">
        <v>83</v>
      </c>
    </row>
    <row r="446" s="2" customFormat="1">
      <c r="A446" s="38"/>
      <c r="B446" s="39"/>
      <c r="C446" s="40"/>
      <c r="D446" s="237" t="s">
        <v>146</v>
      </c>
      <c r="E446" s="40"/>
      <c r="F446" s="238" t="s">
        <v>1114</v>
      </c>
      <c r="G446" s="40"/>
      <c r="H446" s="40"/>
      <c r="I446" s="234"/>
      <c r="J446" s="40"/>
      <c r="K446" s="40"/>
      <c r="L446" s="44"/>
      <c r="M446" s="235"/>
      <c r="N446" s="236"/>
      <c r="O446" s="91"/>
      <c r="P446" s="91"/>
      <c r="Q446" s="91"/>
      <c r="R446" s="91"/>
      <c r="S446" s="91"/>
      <c r="T446" s="92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7" t="s">
        <v>146</v>
      </c>
      <c r="AU446" s="17" t="s">
        <v>83</v>
      </c>
    </row>
    <row r="447" s="13" customFormat="1">
      <c r="A447" s="13"/>
      <c r="B447" s="239"/>
      <c r="C447" s="240"/>
      <c r="D447" s="232" t="s">
        <v>148</v>
      </c>
      <c r="E447" s="241" t="s">
        <v>1</v>
      </c>
      <c r="F447" s="242" t="s">
        <v>242</v>
      </c>
      <c r="G447" s="240"/>
      <c r="H447" s="243">
        <v>14</v>
      </c>
      <c r="I447" s="244"/>
      <c r="J447" s="240"/>
      <c r="K447" s="240"/>
      <c r="L447" s="245"/>
      <c r="M447" s="246"/>
      <c r="N447" s="247"/>
      <c r="O447" s="247"/>
      <c r="P447" s="247"/>
      <c r="Q447" s="247"/>
      <c r="R447" s="247"/>
      <c r="S447" s="247"/>
      <c r="T447" s="248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9" t="s">
        <v>148</v>
      </c>
      <c r="AU447" s="249" t="s">
        <v>83</v>
      </c>
      <c r="AV447" s="13" t="s">
        <v>83</v>
      </c>
      <c r="AW447" s="13" t="s">
        <v>30</v>
      </c>
      <c r="AX447" s="13" t="s">
        <v>81</v>
      </c>
      <c r="AY447" s="249" t="s">
        <v>135</v>
      </c>
    </row>
    <row r="448" s="2" customFormat="1" ht="16.5" customHeight="1">
      <c r="A448" s="38"/>
      <c r="B448" s="39"/>
      <c r="C448" s="271" t="s">
        <v>612</v>
      </c>
      <c r="D448" s="271" t="s">
        <v>360</v>
      </c>
      <c r="E448" s="272" t="s">
        <v>1115</v>
      </c>
      <c r="F448" s="273" t="s">
        <v>1116</v>
      </c>
      <c r="G448" s="274" t="s">
        <v>413</v>
      </c>
      <c r="H448" s="275">
        <v>14</v>
      </c>
      <c r="I448" s="276"/>
      <c r="J448" s="277">
        <f>ROUND(I448*H448,2)</f>
        <v>0</v>
      </c>
      <c r="K448" s="273" t="s">
        <v>141</v>
      </c>
      <c r="L448" s="278"/>
      <c r="M448" s="279" t="s">
        <v>1</v>
      </c>
      <c r="N448" s="280" t="s">
        <v>38</v>
      </c>
      <c r="O448" s="91"/>
      <c r="P448" s="228">
        <f>O448*H448</f>
        <v>0</v>
      </c>
      <c r="Q448" s="228">
        <v>0.0073000000000000001</v>
      </c>
      <c r="R448" s="228">
        <f>Q448*H448</f>
        <v>0.1022</v>
      </c>
      <c r="S448" s="228">
        <v>0</v>
      </c>
      <c r="T448" s="229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30" t="s">
        <v>199</v>
      </c>
      <c r="AT448" s="230" t="s">
        <v>360</v>
      </c>
      <c r="AU448" s="230" t="s">
        <v>83</v>
      </c>
      <c r="AY448" s="17" t="s">
        <v>135</v>
      </c>
      <c r="BE448" s="231">
        <f>IF(N448="základní",J448,0)</f>
        <v>0</v>
      </c>
      <c r="BF448" s="231">
        <f>IF(N448="snížená",J448,0)</f>
        <v>0</v>
      </c>
      <c r="BG448" s="231">
        <f>IF(N448="zákl. přenesená",J448,0)</f>
        <v>0</v>
      </c>
      <c r="BH448" s="231">
        <f>IF(N448="sníž. přenesená",J448,0)</f>
        <v>0</v>
      </c>
      <c r="BI448" s="231">
        <f>IF(N448="nulová",J448,0)</f>
        <v>0</v>
      </c>
      <c r="BJ448" s="17" t="s">
        <v>81</v>
      </c>
      <c r="BK448" s="231">
        <f>ROUND(I448*H448,2)</f>
        <v>0</v>
      </c>
      <c r="BL448" s="17" t="s">
        <v>142</v>
      </c>
      <c r="BM448" s="230" t="s">
        <v>1117</v>
      </c>
    </row>
    <row r="449" s="2" customFormat="1">
      <c r="A449" s="38"/>
      <c r="B449" s="39"/>
      <c r="C449" s="40"/>
      <c r="D449" s="232" t="s">
        <v>144</v>
      </c>
      <c r="E449" s="40"/>
      <c r="F449" s="233" t="s">
        <v>1116</v>
      </c>
      <c r="G449" s="40"/>
      <c r="H449" s="40"/>
      <c r="I449" s="234"/>
      <c r="J449" s="40"/>
      <c r="K449" s="40"/>
      <c r="L449" s="44"/>
      <c r="M449" s="235"/>
      <c r="N449" s="236"/>
      <c r="O449" s="91"/>
      <c r="P449" s="91"/>
      <c r="Q449" s="91"/>
      <c r="R449" s="91"/>
      <c r="S449" s="91"/>
      <c r="T449" s="92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T449" s="17" t="s">
        <v>144</v>
      </c>
      <c r="AU449" s="17" t="s">
        <v>83</v>
      </c>
    </row>
    <row r="450" s="13" customFormat="1">
      <c r="A450" s="13"/>
      <c r="B450" s="239"/>
      <c r="C450" s="240"/>
      <c r="D450" s="232" t="s">
        <v>148</v>
      </c>
      <c r="E450" s="241" t="s">
        <v>1</v>
      </c>
      <c r="F450" s="242" t="s">
        <v>242</v>
      </c>
      <c r="G450" s="240"/>
      <c r="H450" s="243">
        <v>14</v>
      </c>
      <c r="I450" s="244"/>
      <c r="J450" s="240"/>
      <c r="K450" s="240"/>
      <c r="L450" s="245"/>
      <c r="M450" s="246"/>
      <c r="N450" s="247"/>
      <c r="O450" s="247"/>
      <c r="P450" s="247"/>
      <c r="Q450" s="247"/>
      <c r="R450" s="247"/>
      <c r="S450" s="247"/>
      <c r="T450" s="248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9" t="s">
        <v>148</v>
      </c>
      <c r="AU450" s="249" t="s">
        <v>83</v>
      </c>
      <c r="AV450" s="13" t="s">
        <v>83</v>
      </c>
      <c r="AW450" s="13" t="s">
        <v>30</v>
      </c>
      <c r="AX450" s="13" t="s">
        <v>81</v>
      </c>
      <c r="AY450" s="249" t="s">
        <v>135</v>
      </c>
    </row>
    <row r="451" s="2" customFormat="1" ht="16.5" customHeight="1">
      <c r="A451" s="38"/>
      <c r="B451" s="39"/>
      <c r="C451" s="271" t="s">
        <v>617</v>
      </c>
      <c r="D451" s="271" t="s">
        <v>360</v>
      </c>
      <c r="E451" s="272" t="s">
        <v>665</v>
      </c>
      <c r="F451" s="273" t="s">
        <v>666</v>
      </c>
      <c r="G451" s="274" t="s">
        <v>413</v>
      </c>
      <c r="H451" s="275">
        <v>14</v>
      </c>
      <c r="I451" s="276"/>
      <c r="J451" s="277">
        <f>ROUND(I451*H451,2)</f>
        <v>0</v>
      </c>
      <c r="K451" s="273" t="s">
        <v>1</v>
      </c>
      <c r="L451" s="278"/>
      <c r="M451" s="279" t="s">
        <v>1</v>
      </c>
      <c r="N451" s="280" t="s">
        <v>38</v>
      </c>
      <c r="O451" s="91"/>
      <c r="P451" s="228">
        <f>O451*H451</f>
        <v>0</v>
      </c>
      <c r="Q451" s="228">
        <v>0</v>
      </c>
      <c r="R451" s="228">
        <f>Q451*H451</f>
        <v>0</v>
      </c>
      <c r="S451" s="228">
        <v>0</v>
      </c>
      <c r="T451" s="229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30" t="s">
        <v>199</v>
      </c>
      <c r="AT451" s="230" t="s">
        <v>360</v>
      </c>
      <c r="AU451" s="230" t="s">
        <v>83</v>
      </c>
      <c r="AY451" s="17" t="s">
        <v>135</v>
      </c>
      <c r="BE451" s="231">
        <f>IF(N451="základní",J451,0)</f>
        <v>0</v>
      </c>
      <c r="BF451" s="231">
        <f>IF(N451="snížená",J451,0)</f>
        <v>0</v>
      </c>
      <c r="BG451" s="231">
        <f>IF(N451="zákl. přenesená",J451,0)</f>
        <v>0</v>
      </c>
      <c r="BH451" s="231">
        <f>IF(N451="sníž. přenesená",J451,0)</f>
        <v>0</v>
      </c>
      <c r="BI451" s="231">
        <f>IF(N451="nulová",J451,0)</f>
        <v>0</v>
      </c>
      <c r="BJ451" s="17" t="s">
        <v>81</v>
      </c>
      <c r="BK451" s="231">
        <f>ROUND(I451*H451,2)</f>
        <v>0</v>
      </c>
      <c r="BL451" s="17" t="s">
        <v>142</v>
      </c>
      <c r="BM451" s="230" t="s">
        <v>1118</v>
      </c>
    </row>
    <row r="452" s="2" customFormat="1">
      <c r="A452" s="38"/>
      <c r="B452" s="39"/>
      <c r="C452" s="40"/>
      <c r="D452" s="232" t="s">
        <v>144</v>
      </c>
      <c r="E452" s="40"/>
      <c r="F452" s="233" t="s">
        <v>666</v>
      </c>
      <c r="G452" s="40"/>
      <c r="H452" s="40"/>
      <c r="I452" s="234"/>
      <c r="J452" s="40"/>
      <c r="K452" s="40"/>
      <c r="L452" s="44"/>
      <c r="M452" s="235"/>
      <c r="N452" s="236"/>
      <c r="O452" s="91"/>
      <c r="P452" s="91"/>
      <c r="Q452" s="91"/>
      <c r="R452" s="91"/>
      <c r="S452" s="91"/>
      <c r="T452" s="92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T452" s="17" t="s">
        <v>144</v>
      </c>
      <c r="AU452" s="17" t="s">
        <v>83</v>
      </c>
    </row>
    <row r="453" s="13" customFormat="1">
      <c r="A453" s="13"/>
      <c r="B453" s="239"/>
      <c r="C453" s="240"/>
      <c r="D453" s="232" t="s">
        <v>148</v>
      </c>
      <c r="E453" s="241" t="s">
        <v>1</v>
      </c>
      <c r="F453" s="242" t="s">
        <v>242</v>
      </c>
      <c r="G453" s="240"/>
      <c r="H453" s="243">
        <v>14</v>
      </c>
      <c r="I453" s="244"/>
      <c r="J453" s="240"/>
      <c r="K453" s="240"/>
      <c r="L453" s="245"/>
      <c r="M453" s="246"/>
      <c r="N453" s="247"/>
      <c r="O453" s="247"/>
      <c r="P453" s="247"/>
      <c r="Q453" s="247"/>
      <c r="R453" s="247"/>
      <c r="S453" s="247"/>
      <c r="T453" s="248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9" t="s">
        <v>148</v>
      </c>
      <c r="AU453" s="249" t="s">
        <v>83</v>
      </c>
      <c r="AV453" s="13" t="s">
        <v>83</v>
      </c>
      <c r="AW453" s="13" t="s">
        <v>30</v>
      </c>
      <c r="AX453" s="13" t="s">
        <v>81</v>
      </c>
      <c r="AY453" s="249" t="s">
        <v>135</v>
      </c>
    </row>
    <row r="454" s="12" customFormat="1" ht="22.8" customHeight="1">
      <c r="A454" s="12"/>
      <c r="B454" s="203"/>
      <c r="C454" s="204"/>
      <c r="D454" s="205" t="s">
        <v>72</v>
      </c>
      <c r="E454" s="217" t="s">
        <v>206</v>
      </c>
      <c r="F454" s="217" t="s">
        <v>722</v>
      </c>
      <c r="G454" s="204"/>
      <c r="H454" s="204"/>
      <c r="I454" s="207"/>
      <c r="J454" s="218">
        <f>BK454</f>
        <v>0</v>
      </c>
      <c r="K454" s="204"/>
      <c r="L454" s="209"/>
      <c r="M454" s="210"/>
      <c r="N454" s="211"/>
      <c r="O454" s="211"/>
      <c r="P454" s="212">
        <f>SUM(P455:P492)</f>
        <v>0</v>
      </c>
      <c r="Q454" s="211"/>
      <c r="R454" s="212">
        <f>SUM(R455:R492)</f>
        <v>0.0043040000000000005</v>
      </c>
      <c r="S454" s="211"/>
      <c r="T454" s="213">
        <f>SUM(T455:T492)</f>
        <v>0</v>
      </c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R454" s="214" t="s">
        <v>81</v>
      </c>
      <c r="AT454" s="215" t="s">
        <v>72</v>
      </c>
      <c r="AU454" s="215" t="s">
        <v>81</v>
      </c>
      <c r="AY454" s="214" t="s">
        <v>135</v>
      </c>
      <c r="BK454" s="216">
        <f>SUM(BK455:BK492)</f>
        <v>0</v>
      </c>
    </row>
    <row r="455" s="2" customFormat="1" ht="24.15" customHeight="1">
      <c r="A455" s="38"/>
      <c r="B455" s="39"/>
      <c r="C455" s="219" t="s">
        <v>624</v>
      </c>
      <c r="D455" s="219" t="s">
        <v>137</v>
      </c>
      <c r="E455" s="220" t="s">
        <v>1119</v>
      </c>
      <c r="F455" s="221" t="s">
        <v>1120</v>
      </c>
      <c r="G455" s="222" t="s">
        <v>413</v>
      </c>
      <c r="H455" s="223">
        <v>14</v>
      </c>
      <c r="I455" s="224"/>
      <c r="J455" s="225">
        <f>ROUND(I455*H455,2)</f>
        <v>0</v>
      </c>
      <c r="K455" s="221" t="s">
        <v>1</v>
      </c>
      <c r="L455" s="44"/>
      <c r="M455" s="226" t="s">
        <v>1</v>
      </c>
      <c r="N455" s="227" t="s">
        <v>38</v>
      </c>
      <c r="O455" s="91"/>
      <c r="P455" s="228">
        <f>O455*H455</f>
        <v>0</v>
      </c>
      <c r="Q455" s="228">
        <v>0</v>
      </c>
      <c r="R455" s="228">
        <f>Q455*H455</f>
        <v>0</v>
      </c>
      <c r="S455" s="228">
        <v>0</v>
      </c>
      <c r="T455" s="229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30" t="s">
        <v>142</v>
      </c>
      <c r="AT455" s="230" t="s">
        <v>137</v>
      </c>
      <c r="AU455" s="230" t="s">
        <v>83</v>
      </c>
      <c r="AY455" s="17" t="s">
        <v>135</v>
      </c>
      <c r="BE455" s="231">
        <f>IF(N455="základní",J455,0)</f>
        <v>0</v>
      </c>
      <c r="BF455" s="231">
        <f>IF(N455="snížená",J455,0)</f>
        <v>0</v>
      </c>
      <c r="BG455" s="231">
        <f>IF(N455="zákl. přenesená",J455,0)</f>
        <v>0</v>
      </c>
      <c r="BH455" s="231">
        <f>IF(N455="sníž. přenesená",J455,0)</f>
        <v>0</v>
      </c>
      <c r="BI455" s="231">
        <f>IF(N455="nulová",J455,0)</f>
        <v>0</v>
      </c>
      <c r="BJ455" s="17" t="s">
        <v>81</v>
      </c>
      <c r="BK455" s="231">
        <f>ROUND(I455*H455,2)</f>
        <v>0</v>
      </c>
      <c r="BL455" s="17" t="s">
        <v>142</v>
      </c>
      <c r="BM455" s="230" t="s">
        <v>1121</v>
      </c>
    </row>
    <row r="456" s="2" customFormat="1">
      <c r="A456" s="38"/>
      <c r="B456" s="39"/>
      <c r="C456" s="40"/>
      <c r="D456" s="232" t="s">
        <v>144</v>
      </c>
      <c r="E456" s="40"/>
      <c r="F456" s="233" t="s">
        <v>1120</v>
      </c>
      <c r="G456" s="40"/>
      <c r="H456" s="40"/>
      <c r="I456" s="234"/>
      <c r="J456" s="40"/>
      <c r="K456" s="40"/>
      <c r="L456" s="44"/>
      <c r="M456" s="235"/>
      <c r="N456" s="236"/>
      <c r="O456" s="91"/>
      <c r="P456" s="91"/>
      <c r="Q456" s="91"/>
      <c r="R456" s="91"/>
      <c r="S456" s="91"/>
      <c r="T456" s="92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T456" s="17" t="s">
        <v>144</v>
      </c>
      <c r="AU456" s="17" t="s">
        <v>83</v>
      </c>
    </row>
    <row r="457" s="2" customFormat="1">
      <c r="A457" s="38"/>
      <c r="B457" s="39"/>
      <c r="C457" s="40"/>
      <c r="D457" s="232" t="s">
        <v>658</v>
      </c>
      <c r="E457" s="40"/>
      <c r="F457" s="281" t="s">
        <v>1122</v>
      </c>
      <c r="G457" s="40"/>
      <c r="H457" s="40"/>
      <c r="I457" s="234"/>
      <c r="J457" s="40"/>
      <c r="K457" s="40"/>
      <c r="L457" s="44"/>
      <c r="M457" s="235"/>
      <c r="N457" s="236"/>
      <c r="O457" s="91"/>
      <c r="P457" s="91"/>
      <c r="Q457" s="91"/>
      <c r="R457" s="91"/>
      <c r="S457" s="91"/>
      <c r="T457" s="92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T457" s="17" t="s">
        <v>658</v>
      </c>
      <c r="AU457" s="17" t="s">
        <v>83</v>
      </c>
    </row>
    <row r="458" s="13" customFormat="1">
      <c r="A458" s="13"/>
      <c r="B458" s="239"/>
      <c r="C458" s="240"/>
      <c r="D458" s="232" t="s">
        <v>148</v>
      </c>
      <c r="E458" s="241" t="s">
        <v>1</v>
      </c>
      <c r="F458" s="242" t="s">
        <v>242</v>
      </c>
      <c r="G458" s="240"/>
      <c r="H458" s="243">
        <v>14</v>
      </c>
      <c r="I458" s="244"/>
      <c r="J458" s="240"/>
      <c r="K458" s="240"/>
      <c r="L458" s="245"/>
      <c r="M458" s="246"/>
      <c r="N458" s="247"/>
      <c r="O458" s="247"/>
      <c r="P458" s="247"/>
      <c r="Q458" s="247"/>
      <c r="R458" s="247"/>
      <c r="S458" s="247"/>
      <c r="T458" s="248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9" t="s">
        <v>148</v>
      </c>
      <c r="AU458" s="249" t="s">
        <v>83</v>
      </c>
      <c r="AV458" s="13" t="s">
        <v>83</v>
      </c>
      <c r="AW458" s="13" t="s">
        <v>30</v>
      </c>
      <c r="AX458" s="13" t="s">
        <v>81</v>
      </c>
      <c r="AY458" s="249" t="s">
        <v>135</v>
      </c>
    </row>
    <row r="459" s="2" customFormat="1" ht="24.15" customHeight="1">
      <c r="A459" s="38"/>
      <c r="B459" s="39"/>
      <c r="C459" s="219" t="s">
        <v>630</v>
      </c>
      <c r="D459" s="219" t="s">
        <v>137</v>
      </c>
      <c r="E459" s="220" t="s">
        <v>1123</v>
      </c>
      <c r="F459" s="221" t="s">
        <v>1124</v>
      </c>
      <c r="G459" s="222" t="s">
        <v>408</v>
      </c>
      <c r="H459" s="223">
        <v>14</v>
      </c>
      <c r="I459" s="224"/>
      <c r="J459" s="225">
        <f>ROUND(I459*H459,2)</f>
        <v>0</v>
      </c>
      <c r="K459" s="221" t="s">
        <v>1</v>
      </c>
      <c r="L459" s="44"/>
      <c r="M459" s="226" t="s">
        <v>1</v>
      </c>
      <c r="N459" s="227" t="s">
        <v>38</v>
      </c>
      <c r="O459" s="91"/>
      <c r="P459" s="228">
        <f>O459*H459</f>
        <v>0</v>
      </c>
      <c r="Q459" s="228">
        <v>0</v>
      </c>
      <c r="R459" s="228">
        <f>Q459*H459</f>
        <v>0</v>
      </c>
      <c r="S459" s="228">
        <v>0</v>
      </c>
      <c r="T459" s="229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30" t="s">
        <v>142</v>
      </c>
      <c r="AT459" s="230" t="s">
        <v>137</v>
      </c>
      <c r="AU459" s="230" t="s">
        <v>83</v>
      </c>
      <c r="AY459" s="17" t="s">
        <v>135</v>
      </c>
      <c r="BE459" s="231">
        <f>IF(N459="základní",J459,0)</f>
        <v>0</v>
      </c>
      <c r="BF459" s="231">
        <f>IF(N459="snížená",J459,0)</f>
        <v>0</v>
      </c>
      <c r="BG459" s="231">
        <f>IF(N459="zákl. přenesená",J459,0)</f>
        <v>0</v>
      </c>
      <c r="BH459" s="231">
        <f>IF(N459="sníž. přenesená",J459,0)</f>
        <v>0</v>
      </c>
      <c r="BI459" s="231">
        <f>IF(N459="nulová",J459,0)</f>
        <v>0</v>
      </c>
      <c r="BJ459" s="17" t="s">
        <v>81</v>
      </c>
      <c r="BK459" s="231">
        <f>ROUND(I459*H459,2)</f>
        <v>0</v>
      </c>
      <c r="BL459" s="17" t="s">
        <v>142</v>
      </c>
      <c r="BM459" s="230" t="s">
        <v>1125</v>
      </c>
    </row>
    <row r="460" s="2" customFormat="1">
      <c r="A460" s="38"/>
      <c r="B460" s="39"/>
      <c r="C460" s="40"/>
      <c r="D460" s="232" t="s">
        <v>144</v>
      </c>
      <c r="E460" s="40"/>
      <c r="F460" s="233" t="s">
        <v>1126</v>
      </c>
      <c r="G460" s="40"/>
      <c r="H460" s="40"/>
      <c r="I460" s="234"/>
      <c r="J460" s="40"/>
      <c r="K460" s="40"/>
      <c r="L460" s="44"/>
      <c r="M460" s="235"/>
      <c r="N460" s="236"/>
      <c r="O460" s="91"/>
      <c r="P460" s="91"/>
      <c r="Q460" s="91"/>
      <c r="R460" s="91"/>
      <c r="S460" s="91"/>
      <c r="T460" s="92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T460" s="17" t="s">
        <v>144</v>
      </c>
      <c r="AU460" s="17" t="s">
        <v>83</v>
      </c>
    </row>
    <row r="461" s="13" customFormat="1">
      <c r="A461" s="13"/>
      <c r="B461" s="239"/>
      <c r="C461" s="240"/>
      <c r="D461" s="232" t="s">
        <v>148</v>
      </c>
      <c r="E461" s="241" t="s">
        <v>1</v>
      </c>
      <c r="F461" s="242" t="s">
        <v>242</v>
      </c>
      <c r="G461" s="240"/>
      <c r="H461" s="243">
        <v>14</v>
      </c>
      <c r="I461" s="244"/>
      <c r="J461" s="240"/>
      <c r="K461" s="240"/>
      <c r="L461" s="245"/>
      <c r="M461" s="246"/>
      <c r="N461" s="247"/>
      <c r="O461" s="247"/>
      <c r="P461" s="247"/>
      <c r="Q461" s="247"/>
      <c r="R461" s="247"/>
      <c r="S461" s="247"/>
      <c r="T461" s="248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9" t="s">
        <v>148</v>
      </c>
      <c r="AU461" s="249" t="s">
        <v>83</v>
      </c>
      <c r="AV461" s="13" t="s">
        <v>83</v>
      </c>
      <c r="AW461" s="13" t="s">
        <v>30</v>
      </c>
      <c r="AX461" s="13" t="s">
        <v>81</v>
      </c>
      <c r="AY461" s="249" t="s">
        <v>135</v>
      </c>
    </row>
    <row r="462" s="2" customFormat="1" ht="16.5" customHeight="1">
      <c r="A462" s="38"/>
      <c r="B462" s="39"/>
      <c r="C462" s="219" t="s">
        <v>634</v>
      </c>
      <c r="D462" s="219" t="s">
        <v>137</v>
      </c>
      <c r="E462" s="220" t="s">
        <v>1127</v>
      </c>
      <c r="F462" s="221" t="s">
        <v>1128</v>
      </c>
      <c r="G462" s="222" t="s">
        <v>178</v>
      </c>
      <c r="H462" s="223">
        <v>98.400000000000006</v>
      </c>
      <c r="I462" s="224"/>
      <c r="J462" s="225">
        <f>ROUND(I462*H462,2)</f>
        <v>0</v>
      </c>
      <c r="K462" s="221" t="s">
        <v>141</v>
      </c>
      <c r="L462" s="44"/>
      <c r="M462" s="226" t="s">
        <v>1</v>
      </c>
      <c r="N462" s="227" t="s">
        <v>38</v>
      </c>
      <c r="O462" s="91"/>
      <c r="P462" s="228">
        <f>O462*H462</f>
        <v>0</v>
      </c>
      <c r="Q462" s="228">
        <v>0</v>
      </c>
      <c r="R462" s="228">
        <f>Q462*H462</f>
        <v>0</v>
      </c>
      <c r="S462" s="228">
        <v>0</v>
      </c>
      <c r="T462" s="229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30" t="s">
        <v>142</v>
      </c>
      <c r="AT462" s="230" t="s">
        <v>137</v>
      </c>
      <c r="AU462" s="230" t="s">
        <v>83</v>
      </c>
      <c r="AY462" s="17" t="s">
        <v>135</v>
      </c>
      <c r="BE462" s="231">
        <f>IF(N462="základní",J462,0)</f>
        <v>0</v>
      </c>
      <c r="BF462" s="231">
        <f>IF(N462="snížená",J462,0)</f>
        <v>0</v>
      </c>
      <c r="BG462" s="231">
        <f>IF(N462="zákl. přenesená",J462,0)</f>
        <v>0</v>
      </c>
      <c r="BH462" s="231">
        <f>IF(N462="sníž. přenesená",J462,0)</f>
        <v>0</v>
      </c>
      <c r="BI462" s="231">
        <f>IF(N462="nulová",J462,0)</f>
        <v>0</v>
      </c>
      <c r="BJ462" s="17" t="s">
        <v>81</v>
      </c>
      <c r="BK462" s="231">
        <f>ROUND(I462*H462,2)</f>
        <v>0</v>
      </c>
      <c r="BL462" s="17" t="s">
        <v>142</v>
      </c>
      <c r="BM462" s="230" t="s">
        <v>1129</v>
      </c>
    </row>
    <row r="463" s="2" customFormat="1">
      <c r="A463" s="38"/>
      <c r="B463" s="39"/>
      <c r="C463" s="40"/>
      <c r="D463" s="232" t="s">
        <v>144</v>
      </c>
      <c r="E463" s="40"/>
      <c r="F463" s="233" t="s">
        <v>1130</v>
      </c>
      <c r="G463" s="40"/>
      <c r="H463" s="40"/>
      <c r="I463" s="234"/>
      <c r="J463" s="40"/>
      <c r="K463" s="40"/>
      <c r="L463" s="44"/>
      <c r="M463" s="235"/>
      <c r="N463" s="236"/>
      <c r="O463" s="91"/>
      <c r="P463" s="91"/>
      <c r="Q463" s="91"/>
      <c r="R463" s="91"/>
      <c r="S463" s="91"/>
      <c r="T463" s="92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T463" s="17" t="s">
        <v>144</v>
      </c>
      <c r="AU463" s="17" t="s">
        <v>83</v>
      </c>
    </row>
    <row r="464" s="2" customFormat="1">
      <c r="A464" s="38"/>
      <c r="B464" s="39"/>
      <c r="C464" s="40"/>
      <c r="D464" s="237" t="s">
        <v>146</v>
      </c>
      <c r="E464" s="40"/>
      <c r="F464" s="238" t="s">
        <v>1131</v>
      </c>
      <c r="G464" s="40"/>
      <c r="H464" s="40"/>
      <c r="I464" s="234"/>
      <c r="J464" s="40"/>
      <c r="K464" s="40"/>
      <c r="L464" s="44"/>
      <c r="M464" s="235"/>
      <c r="N464" s="236"/>
      <c r="O464" s="91"/>
      <c r="P464" s="91"/>
      <c r="Q464" s="91"/>
      <c r="R464" s="91"/>
      <c r="S464" s="91"/>
      <c r="T464" s="92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T464" s="17" t="s">
        <v>146</v>
      </c>
      <c r="AU464" s="17" t="s">
        <v>83</v>
      </c>
    </row>
    <row r="465" s="13" customFormat="1">
      <c r="A465" s="13"/>
      <c r="B465" s="239"/>
      <c r="C465" s="240"/>
      <c r="D465" s="232" t="s">
        <v>148</v>
      </c>
      <c r="E465" s="241" t="s">
        <v>1</v>
      </c>
      <c r="F465" s="242" t="s">
        <v>1132</v>
      </c>
      <c r="G465" s="240"/>
      <c r="H465" s="243">
        <v>98.400000000000006</v>
      </c>
      <c r="I465" s="244"/>
      <c r="J465" s="240"/>
      <c r="K465" s="240"/>
      <c r="L465" s="245"/>
      <c r="M465" s="246"/>
      <c r="N465" s="247"/>
      <c r="O465" s="247"/>
      <c r="P465" s="247"/>
      <c r="Q465" s="247"/>
      <c r="R465" s="247"/>
      <c r="S465" s="247"/>
      <c r="T465" s="248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9" t="s">
        <v>148</v>
      </c>
      <c r="AU465" s="249" t="s">
        <v>83</v>
      </c>
      <c r="AV465" s="13" t="s">
        <v>83</v>
      </c>
      <c r="AW465" s="13" t="s">
        <v>30</v>
      </c>
      <c r="AX465" s="13" t="s">
        <v>81</v>
      </c>
      <c r="AY465" s="249" t="s">
        <v>135</v>
      </c>
    </row>
    <row r="466" s="2" customFormat="1" ht="24.15" customHeight="1">
      <c r="A466" s="38"/>
      <c r="B466" s="39"/>
      <c r="C466" s="219" t="s">
        <v>639</v>
      </c>
      <c r="D466" s="219" t="s">
        <v>137</v>
      </c>
      <c r="E466" s="220" t="s">
        <v>737</v>
      </c>
      <c r="F466" s="221" t="s">
        <v>738</v>
      </c>
      <c r="G466" s="222" t="s">
        <v>178</v>
      </c>
      <c r="H466" s="223">
        <v>98.400000000000006</v>
      </c>
      <c r="I466" s="224"/>
      <c r="J466" s="225">
        <f>ROUND(I466*H466,2)</f>
        <v>0</v>
      </c>
      <c r="K466" s="221" t="s">
        <v>141</v>
      </c>
      <c r="L466" s="44"/>
      <c r="M466" s="226" t="s">
        <v>1</v>
      </c>
      <c r="N466" s="227" t="s">
        <v>38</v>
      </c>
      <c r="O466" s="91"/>
      <c r="P466" s="228">
        <f>O466*H466</f>
        <v>0</v>
      </c>
      <c r="Q466" s="228">
        <v>0</v>
      </c>
      <c r="R466" s="228">
        <f>Q466*H466</f>
        <v>0</v>
      </c>
      <c r="S466" s="228">
        <v>0</v>
      </c>
      <c r="T466" s="229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30" t="s">
        <v>142</v>
      </c>
      <c r="AT466" s="230" t="s">
        <v>137</v>
      </c>
      <c r="AU466" s="230" t="s">
        <v>83</v>
      </c>
      <c r="AY466" s="17" t="s">
        <v>135</v>
      </c>
      <c r="BE466" s="231">
        <f>IF(N466="základní",J466,0)</f>
        <v>0</v>
      </c>
      <c r="BF466" s="231">
        <f>IF(N466="snížená",J466,0)</f>
        <v>0</v>
      </c>
      <c r="BG466" s="231">
        <f>IF(N466="zákl. přenesená",J466,0)</f>
        <v>0</v>
      </c>
      <c r="BH466" s="231">
        <f>IF(N466="sníž. přenesená",J466,0)</f>
        <v>0</v>
      </c>
      <c r="BI466" s="231">
        <f>IF(N466="nulová",J466,0)</f>
        <v>0</v>
      </c>
      <c r="BJ466" s="17" t="s">
        <v>81</v>
      </c>
      <c r="BK466" s="231">
        <f>ROUND(I466*H466,2)</f>
        <v>0</v>
      </c>
      <c r="BL466" s="17" t="s">
        <v>142</v>
      </c>
      <c r="BM466" s="230" t="s">
        <v>1133</v>
      </c>
    </row>
    <row r="467" s="2" customFormat="1">
      <c r="A467" s="38"/>
      <c r="B467" s="39"/>
      <c r="C467" s="40"/>
      <c r="D467" s="232" t="s">
        <v>144</v>
      </c>
      <c r="E467" s="40"/>
      <c r="F467" s="233" t="s">
        <v>740</v>
      </c>
      <c r="G467" s="40"/>
      <c r="H467" s="40"/>
      <c r="I467" s="234"/>
      <c r="J467" s="40"/>
      <c r="K467" s="40"/>
      <c r="L467" s="44"/>
      <c r="M467" s="235"/>
      <c r="N467" s="236"/>
      <c r="O467" s="91"/>
      <c r="P467" s="91"/>
      <c r="Q467" s="91"/>
      <c r="R467" s="91"/>
      <c r="S467" s="91"/>
      <c r="T467" s="92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T467" s="17" t="s">
        <v>144</v>
      </c>
      <c r="AU467" s="17" t="s">
        <v>83</v>
      </c>
    </row>
    <row r="468" s="2" customFormat="1">
      <c r="A468" s="38"/>
      <c r="B468" s="39"/>
      <c r="C468" s="40"/>
      <c r="D468" s="237" t="s">
        <v>146</v>
      </c>
      <c r="E468" s="40"/>
      <c r="F468" s="238" t="s">
        <v>741</v>
      </c>
      <c r="G468" s="40"/>
      <c r="H468" s="40"/>
      <c r="I468" s="234"/>
      <c r="J468" s="40"/>
      <c r="K468" s="40"/>
      <c r="L468" s="44"/>
      <c r="M468" s="235"/>
      <c r="N468" s="236"/>
      <c r="O468" s="91"/>
      <c r="P468" s="91"/>
      <c r="Q468" s="91"/>
      <c r="R468" s="91"/>
      <c r="S468" s="91"/>
      <c r="T468" s="92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T468" s="17" t="s">
        <v>146</v>
      </c>
      <c r="AU468" s="17" t="s">
        <v>83</v>
      </c>
    </row>
    <row r="469" s="13" customFormat="1">
      <c r="A469" s="13"/>
      <c r="B469" s="239"/>
      <c r="C469" s="240"/>
      <c r="D469" s="232" t="s">
        <v>148</v>
      </c>
      <c r="E469" s="241" t="s">
        <v>1</v>
      </c>
      <c r="F469" s="242" t="s">
        <v>1132</v>
      </c>
      <c r="G469" s="240"/>
      <c r="H469" s="243">
        <v>98.400000000000006</v>
      </c>
      <c r="I469" s="244"/>
      <c r="J469" s="240"/>
      <c r="K469" s="240"/>
      <c r="L469" s="245"/>
      <c r="M469" s="246"/>
      <c r="N469" s="247"/>
      <c r="O469" s="247"/>
      <c r="P469" s="247"/>
      <c r="Q469" s="247"/>
      <c r="R469" s="247"/>
      <c r="S469" s="247"/>
      <c r="T469" s="248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9" t="s">
        <v>148</v>
      </c>
      <c r="AU469" s="249" t="s">
        <v>83</v>
      </c>
      <c r="AV469" s="13" t="s">
        <v>83</v>
      </c>
      <c r="AW469" s="13" t="s">
        <v>30</v>
      </c>
      <c r="AX469" s="13" t="s">
        <v>81</v>
      </c>
      <c r="AY469" s="249" t="s">
        <v>135</v>
      </c>
    </row>
    <row r="470" s="2" customFormat="1" ht="24.15" customHeight="1">
      <c r="A470" s="38"/>
      <c r="B470" s="39"/>
      <c r="C470" s="219" t="s">
        <v>644</v>
      </c>
      <c r="D470" s="219" t="s">
        <v>137</v>
      </c>
      <c r="E470" s="220" t="s">
        <v>1134</v>
      </c>
      <c r="F470" s="221" t="s">
        <v>1135</v>
      </c>
      <c r="G470" s="222" t="s">
        <v>178</v>
      </c>
      <c r="H470" s="223">
        <v>53.799999999999997</v>
      </c>
      <c r="I470" s="224"/>
      <c r="J470" s="225">
        <f>ROUND(I470*H470,2)</f>
        <v>0</v>
      </c>
      <c r="K470" s="221" t="s">
        <v>141</v>
      </c>
      <c r="L470" s="44"/>
      <c r="M470" s="226" t="s">
        <v>1</v>
      </c>
      <c r="N470" s="227" t="s">
        <v>38</v>
      </c>
      <c r="O470" s="91"/>
      <c r="P470" s="228">
        <f>O470*H470</f>
        <v>0</v>
      </c>
      <c r="Q470" s="228">
        <v>8.0000000000000007E-05</v>
      </c>
      <c r="R470" s="228">
        <f>Q470*H470</f>
        <v>0.0043040000000000005</v>
      </c>
      <c r="S470" s="228">
        <v>0</v>
      </c>
      <c r="T470" s="229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30" t="s">
        <v>142</v>
      </c>
      <c r="AT470" s="230" t="s">
        <v>137</v>
      </c>
      <c r="AU470" s="230" t="s">
        <v>83</v>
      </c>
      <c r="AY470" s="17" t="s">
        <v>135</v>
      </c>
      <c r="BE470" s="231">
        <f>IF(N470="základní",J470,0)</f>
        <v>0</v>
      </c>
      <c r="BF470" s="231">
        <f>IF(N470="snížená",J470,0)</f>
        <v>0</v>
      </c>
      <c r="BG470" s="231">
        <f>IF(N470="zákl. přenesená",J470,0)</f>
        <v>0</v>
      </c>
      <c r="BH470" s="231">
        <f>IF(N470="sníž. přenesená",J470,0)</f>
        <v>0</v>
      </c>
      <c r="BI470" s="231">
        <f>IF(N470="nulová",J470,0)</f>
        <v>0</v>
      </c>
      <c r="BJ470" s="17" t="s">
        <v>81</v>
      </c>
      <c r="BK470" s="231">
        <f>ROUND(I470*H470,2)</f>
        <v>0</v>
      </c>
      <c r="BL470" s="17" t="s">
        <v>142</v>
      </c>
      <c r="BM470" s="230" t="s">
        <v>1136</v>
      </c>
    </row>
    <row r="471" s="2" customFormat="1">
      <c r="A471" s="38"/>
      <c r="B471" s="39"/>
      <c r="C471" s="40"/>
      <c r="D471" s="232" t="s">
        <v>144</v>
      </c>
      <c r="E471" s="40"/>
      <c r="F471" s="233" t="s">
        <v>1137</v>
      </c>
      <c r="G471" s="40"/>
      <c r="H471" s="40"/>
      <c r="I471" s="234"/>
      <c r="J471" s="40"/>
      <c r="K471" s="40"/>
      <c r="L471" s="44"/>
      <c r="M471" s="235"/>
      <c r="N471" s="236"/>
      <c r="O471" s="91"/>
      <c r="P471" s="91"/>
      <c r="Q471" s="91"/>
      <c r="R471" s="91"/>
      <c r="S471" s="91"/>
      <c r="T471" s="92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T471" s="17" t="s">
        <v>144</v>
      </c>
      <c r="AU471" s="17" t="s">
        <v>83</v>
      </c>
    </row>
    <row r="472" s="2" customFormat="1">
      <c r="A472" s="38"/>
      <c r="B472" s="39"/>
      <c r="C472" s="40"/>
      <c r="D472" s="237" t="s">
        <v>146</v>
      </c>
      <c r="E472" s="40"/>
      <c r="F472" s="238" t="s">
        <v>1138</v>
      </c>
      <c r="G472" s="40"/>
      <c r="H472" s="40"/>
      <c r="I472" s="234"/>
      <c r="J472" s="40"/>
      <c r="K472" s="40"/>
      <c r="L472" s="44"/>
      <c r="M472" s="235"/>
      <c r="N472" s="236"/>
      <c r="O472" s="91"/>
      <c r="P472" s="91"/>
      <c r="Q472" s="91"/>
      <c r="R472" s="91"/>
      <c r="S472" s="91"/>
      <c r="T472" s="92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T472" s="17" t="s">
        <v>146</v>
      </c>
      <c r="AU472" s="17" t="s">
        <v>83</v>
      </c>
    </row>
    <row r="473" s="13" customFormat="1">
      <c r="A473" s="13"/>
      <c r="B473" s="239"/>
      <c r="C473" s="240"/>
      <c r="D473" s="232" t="s">
        <v>148</v>
      </c>
      <c r="E473" s="241" t="s">
        <v>1</v>
      </c>
      <c r="F473" s="242" t="s">
        <v>1139</v>
      </c>
      <c r="G473" s="240"/>
      <c r="H473" s="243">
        <v>53.799999999999997</v>
      </c>
      <c r="I473" s="244"/>
      <c r="J473" s="240"/>
      <c r="K473" s="240"/>
      <c r="L473" s="245"/>
      <c r="M473" s="246"/>
      <c r="N473" s="247"/>
      <c r="O473" s="247"/>
      <c r="P473" s="247"/>
      <c r="Q473" s="247"/>
      <c r="R473" s="247"/>
      <c r="S473" s="247"/>
      <c r="T473" s="248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9" t="s">
        <v>148</v>
      </c>
      <c r="AU473" s="249" t="s">
        <v>83</v>
      </c>
      <c r="AV473" s="13" t="s">
        <v>83</v>
      </c>
      <c r="AW473" s="13" t="s">
        <v>30</v>
      </c>
      <c r="AX473" s="13" t="s">
        <v>81</v>
      </c>
      <c r="AY473" s="249" t="s">
        <v>135</v>
      </c>
    </row>
    <row r="474" s="2" customFormat="1" ht="24.15" customHeight="1">
      <c r="A474" s="38"/>
      <c r="B474" s="39"/>
      <c r="C474" s="219" t="s">
        <v>648</v>
      </c>
      <c r="D474" s="219" t="s">
        <v>137</v>
      </c>
      <c r="E474" s="220" t="s">
        <v>1140</v>
      </c>
      <c r="F474" s="221" t="s">
        <v>1141</v>
      </c>
      <c r="G474" s="222" t="s">
        <v>140</v>
      </c>
      <c r="H474" s="223">
        <v>96.140000000000001</v>
      </c>
      <c r="I474" s="224"/>
      <c r="J474" s="225">
        <f>ROUND(I474*H474,2)</f>
        <v>0</v>
      </c>
      <c r="K474" s="221" t="s">
        <v>141</v>
      </c>
      <c r="L474" s="44"/>
      <c r="M474" s="226" t="s">
        <v>1</v>
      </c>
      <c r="N474" s="227" t="s">
        <v>38</v>
      </c>
      <c r="O474" s="91"/>
      <c r="P474" s="228">
        <f>O474*H474</f>
        <v>0</v>
      </c>
      <c r="Q474" s="228">
        <v>0</v>
      </c>
      <c r="R474" s="228">
        <f>Q474*H474</f>
        <v>0</v>
      </c>
      <c r="S474" s="228">
        <v>0</v>
      </c>
      <c r="T474" s="229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230" t="s">
        <v>142</v>
      </c>
      <c r="AT474" s="230" t="s">
        <v>137</v>
      </c>
      <c r="AU474" s="230" t="s">
        <v>83</v>
      </c>
      <c r="AY474" s="17" t="s">
        <v>135</v>
      </c>
      <c r="BE474" s="231">
        <f>IF(N474="základní",J474,0)</f>
        <v>0</v>
      </c>
      <c r="BF474" s="231">
        <f>IF(N474="snížená",J474,0)</f>
        <v>0</v>
      </c>
      <c r="BG474" s="231">
        <f>IF(N474="zákl. přenesená",J474,0)</f>
        <v>0</v>
      </c>
      <c r="BH474" s="231">
        <f>IF(N474="sníž. přenesená",J474,0)</f>
        <v>0</v>
      </c>
      <c r="BI474" s="231">
        <f>IF(N474="nulová",J474,0)</f>
        <v>0</v>
      </c>
      <c r="BJ474" s="17" t="s">
        <v>81</v>
      </c>
      <c r="BK474" s="231">
        <f>ROUND(I474*H474,2)</f>
        <v>0</v>
      </c>
      <c r="BL474" s="17" t="s">
        <v>142</v>
      </c>
      <c r="BM474" s="230" t="s">
        <v>1142</v>
      </c>
    </row>
    <row r="475" s="2" customFormat="1">
      <c r="A475" s="38"/>
      <c r="B475" s="39"/>
      <c r="C475" s="40"/>
      <c r="D475" s="232" t="s">
        <v>144</v>
      </c>
      <c r="E475" s="40"/>
      <c r="F475" s="233" t="s">
        <v>1143</v>
      </c>
      <c r="G475" s="40"/>
      <c r="H475" s="40"/>
      <c r="I475" s="234"/>
      <c r="J475" s="40"/>
      <c r="K475" s="40"/>
      <c r="L475" s="44"/>
      <c r="M475" s="235"/>
      <c r="N475" s="236"/>
      <c r="O475" s="91"/>
      <c r="P475" s="91"/>
      <c r="Q475" s="91"/>
      <c r="R475" s="91"/>
      <c r="S475" s="91"/>
      <c r="T475" s="92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T475" s="17" t="s">
        <v>144</v>
      </c>
      <c r="AU475" s="17" t="s">
        <v>83</v>
      </c>
    </row>
    <row r="476" s="2" customFormat="1">
      <c r="A476" s="38"/>
      <c r="B476" s="39"/>
      <c r="C476" s="40"/>
      <c r="D476" s="237" t="s">
        <v>146</v>
      </c>
      <c r="E476" s="40"/>
      <c r="F476" s="238" t="s">
        <v>1144</v>
      </c>
      <c r="G476" s="40"/>
      <c r="H476" s="40"/>
      <c r="I476" s="234"/>
      <c r="J476" s="40"/>
      <c r="K476" s="40"/>
      <c r="L476" s="44"/>
      <c r="M476" s="235"/>
      <c r="N476" s="236"/>
      <c r="O476" s="91"/>
      <c r="P476" s="91"/>
      <c r="Q476" s="91"/>
      <c r="R476" s="91"/>
      <c r="S476" s="91"/>
      <c r="T476" s="92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T476" s="17" t="s">
        <v>146</v>
      </c>
      <c r="AU476" s="17" t="s">
        <v>83</v>
      </c>
    </row>
    <row r="477" s="13" customFormat="1">
      <c r="A477" s="13"/>
      <c r="B477" s="239"/>
      <c r="C477" s="240"/>
      <c r="D477" s="232" t="s">
        <v>148</v>
      </c>
      <c r="E477" s="241" t="s">
        <v>1</v>
      </c>
      <c r="F477" s="242" t="s">
        <v>1145</v>
      </c>
      <c r="G477" s="240"/>
      <c r="H477" s="243">
        <v>96.140000000000001</v>
      </c>
      <c r="I477" s="244"/>
      <c r="J477" s="240"/>
      <c r="K477" s="240"/>
      <c r="L477" s="245"/>
      <c r="M477" s="246"/>
      <c r="N477" s="247"/>
      <c r="O477" s="247"/>
      <c r="P477" s="247"/>
      <c r="Q477" s="247"/>
      <c r="R477" s="247"/>
      <c r="S477" s="247"/>
      <c r="T477" s="248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9" t="s">
        <v>148</v>
      </c>
      <c r="AU477" s="249" t="s">
        <v>83</v>
      </c>
      <c r="AV477" s="13" t="s">
        <v>83</v>
      </c>
      <c r="AW477" s="13" t="s">
        <v>30</v>
      </c>
      <c r="AX477" s="13" t="s">
        <v>81</v>
      </c>
      <c r="AY477" s="249" t="s">
        <v>135</v>
      </c>
    </row>
    <row r="478" s="2" customFormat="1" ht="21.75" customHeight="1">
      <c r="A478" s="38"/>
      <c r="B478" s="39"/>
      <c r="C478" s="219" t="s">
        <v>599</v>
      </c>
      <c r="D478" s="219" t="s">
        <v>137</v>
      </c>
      <c r="E478" s="220" t="s">
        <v>1146</v>
      </c>
      <c r="F478" s="221" t="s">
        <v>1147</v>
      </c>
      <c r="G478" s="222" t="s">
        <v>341</v>
      </c>
      <c r="H478" s="223">
        <v>22.050000000000001</v>
      </c>
      <c r="I478" s="224"/>
      <c r="J478" s="225">
        <f>ROUND(I478*H478,2)</f>
        <v>0</v>
      </c>
      <c r="K478" s="221" t="s">
        <v>141</v>
      </c>
      <c r="L478" s="44"/>
      <c r="M478" s="226" t="s">
        <v>1</v>
      </c>
      <c r="N478" s="227" t="s">
        <v>38</v>
      </c>
      <c r="O478" s="91"/>
      <c r="P478" s="228">
        <f>O478*H478</f>
        <v>0</v>
      </c>
      <c r="Q478" s="228">
        <v>0</v>
      </c>
      <c r="R478" s="228">
        <f>Q478*H478</f>
        <v>0</v>
      </c>
      <c r="S478" s="228">
        <v>0</v>
      </c>
      <c r="T478" s="229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30" t="s">
        <v>142</v>
      </c>
      <c r="AT478" s="230" t="s">
        <v>137</v>
      </c>
      <c r="AU478" s="230" t="s">
        <v>83</v>
      </c>
      <c r="AY478" s="17" t="s">
        <v>135</v>
      </c>
      <c r="BE478" s="231">
        <f>IF(N478="základní",J478,0)</f>
        <v>0</v>
      </c>
      <c r="BF478" s="231">
        <f>IF(N478="snížená",J478,0)</f>
        <v>0</v>
      </c>
      <c r="BG478" s="231">
        <f>IF(N478="zákl. přenesená",J478,0)</f>
        <v>0</v>
      </c>
      <c r="BH478" s="231">
        <f>IF(N478="sníž. přenesená",J478,0)</f>
        <v>0</v>
      </c>
      <c r="BI478" s="231">
        <f>IF(N478="nulová",J478,0)</f>
        <v>0</v>
      </c>
      <c r="BJ478" s="17" t="s">
        <v>81</v>
      </c>
      <c r="BK478" s="231">
        <f>ROUND(I478*H478,2)</f>
        <v>0</v>
      </c>
      <c r="BL478" s="17" t="s">
        <v>142</v>
      </c>
      <c r="BM478" s="230" t="s">
        <v>1148</v>
      </c>
    </row>
    <row r="479" s="2" customFormat="1">
      <c r="A479" s="38"/>
      <c r="B479" s="39"/>
      <c r="C479" s="40"/>
      <c r="D479" s="232" t="s">
        <v>144</v>
      </c>
      <c r="E479" s="40"/>
      <c r="F479" s="233" t="s">
        <v>1149</v>
      </c>
      <c r="G479" s="40"/>
      <c r="H479" s="40"/>
      <c r="I479" s="234"/>
      <c r="J479" s="40"/>
      <c r="K479" s="40"/>
      <c r="L479" s="44"/>
      <c r="M479" s="235"/>
      <c r="N479" s="236"/>
      <c r="O479" s="91"/>
      <c r="P479" s="91"/>
      <c r="Q479" s="91"/>
      <c r="R479" s="91"/>
      <c r="S479" s="91"/>
      <c r="T479" s="92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T479" s="17" t="s">
        <v>144</v>
      </c>
      <c r="AU479" s="17" t="s">
        <v>83</v>
      </c>
    </row>
    <row r="480" s="2" customFormat="1">
      <c r="A480" s="38"/>
      <c r="B480" s="39"/>
      <c r="C480" s="40"/>
      <c r="D480" s="237" t="s">
        <v>146</v>
      </c>
      <c r="E480" s="40"/>
      <c r="F480" s="238" t="s">
        <v>1150</v>
      </c>
      <c r="G480" s="40"/>
      <c r="H480" s="40"/>
      <c r="I480" s="234"/>
      <c r="J480" s="40"/>
      <c r="K480" s="40"/>
      <c r="L480" s="44"/>
      <c r="M480" s="235"/>
      <c r="N480" s="236"/>
      <c r="O480" s="91"/>
      <c r="P480" s="91"/>
      <c r="Q480" s="91"/>
      <c r="R480" s="91"/>
      <c r="S480" s="91"/>
      <c r="T480" s="92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T480" s="17" t="s">
        <v>146</v>
      </c>
      <c r="AU480" s="17" t="s">
        <v>83</v>
      </c>
    </row>
    <row r="481" s="13" customFormat="1">
      <c r="A481" s="13"/>
      <c r="B481" s="239"/>
      <c r="C481" s="240"/>
      <c r="D481" s="232" t="s">
        <v>148</v>
      </c>
      <c r="E481" s="241" t="s">
        <v>1</v>
      </c>
      <c r="F481" s="242" t="s">
        <v>1151</v>
      </c>
      <c r="G481" s="240"/>
      <c r="H481" s="243">
        <v>22.050000000000001</v>
      </c>
      <c r="I481" s="244"/>
      <c r="J481" s="240"/>
      <c r="K481" s="240"/>
      <c r="L481" s="245"/>
      <c r="M481" s="246"/>
      <c r="N481" s="247"/>
      <c r="O481" s="247"/>
      <c r="P481" s="247"/>
      <c r="Q481" s="247"/>
      <c r="R481" s="247"/>
      <c r="S481" s="247"/>
      <c r="T481" s="248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9" t="s">
        <v>148</v>
      </c>
      <c r="AU481" s="249" t="s">
        <v>83</v>
      </c>
      <c r="AV481" s="13" t="s">
        <v>83</v>
      </c>
      <c r="AW481" s="13" t="s">
        <v>30</v>
      </c>
      <c r="AX481" s="13" t="s">
        <v>81</v>
      </c>
      <c r="AY481" s="249" t="s">
        <v>135</v>
      </c>
    </row>
    <row r="482" s="2" customFormat="1" ht="24.15" customHeight="1">
      <c r="A482" s="38"/>
      <c r="B482" s="39"/>
      <c r="C482" s="219" t="s">
        <v>660</v>
      </c>
      <c r="D482" s="219" t="s">
        <v>137</v>
      </c>
      <c r="E482" s="220" t="s">
        <v>1152</v>
      </c>
      <c r="F482" s="221" t="s">
        <v>1153</v>
      </c>
      <c r="G482" s="222" t="s">
        <v>341</v>
      </c>
      <c r="H482" s="223">
        <v>264.60000000000002</v>
      </c>
      <c r="I482" s="224"/>
      <c r="J482" s="225">
        <f>ROUND(I482*H482,2)</f>
        <v>0</v>
      </c>
      <c r="K482" s="221" t="s">
        <v>141</v>
      </c>
      <c r="L482" s="44"/>
      <c r="M482" s="226" t="s">
        <v>1</v>
      </c>
      <c r="N482" s="227" t="s">
        <v>38</v>
      </c>
      <c r="O482" s="91"/>
      <c r="P482" s="228">
        <f>O482*H482</f>
        <v>0</v>
      </c>
      <c r="Q482" s="228">
        <v>0</v>
      </c>
      <c r="R482" s="228">
        <f>Q482*H482</f>
        <v>0</v>
      </c>
      <c r="S482" s="228">
        <v>0</v>
      </c>
      <c r="T482" s="229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30" t="s">
        <v>142</v>
      </c>
      <c r="AT482" s="230" t="s">
        <v>137</v>
      </c>
      <c r="AU482" s="230" t="s">
        <v>83</v>
      </c>
      <c r="AY482" s="17" t="s">
        <v>135</v>
      </c>
      <c r="BE482" s="231">
        <f>IF(N482="základní",J482,0)</f>
        <v>0</v>
      </c>
      <c r="BF482" s="231">
        <f>IF(N482="snížená",J482,0)</f>
        <v>0</v>
      </c>
      <c r="BG482" s="231">
        <f>IF(N482="zákl. přenesená",J482,0)</f>
        <v>0</v>
      </c>
      <c r="BH482" s="231">
        <f>IF(N482="sníž. přenesená",J482,0)</f>
        <v>0</v>
      </c>
      <c r="BI482" s="231">
        <f>IF(N482="nulová",J482,0)</f>
        <v>0</v>
      </c>
      <c r="BJ482" s="17" t="s">
        <v>81</v>
      </c>
      <c r="BK482" s="231">
        <f>ROUND(I482*H482,2)</f>
        <v>0</v>
      </c>
      <c r="BL482" s="17" t="s">
        <v>142</v>
      </c>
      <c r="BM482" s="230" t="s">
        <v>1154</v>
      </c>
    </row>
    <row r="483" s="2" customFormat="1">
      <c r="A483" s="38"/>
      <c r="B483" s="39"/>
      <c r="C483" s="40"/>
      <c r="D483" s="232" t="s">
        <v>144</v>
      </c>
      <c r="E483" s="40"/>
      <c r="F483" s="233" t="s">
        <v>760</v>
      </c>
      <c r="G483" s="40"/>
      <c r="H483" s="40"/>
      <c r="I483" s="234"/>
      <c r="J483" s="40"/>
      <c r="K483" s="40"/>
      <c r="L483" s="44"/>
      <c r="M483" s="235"/>
      <c r="N483" s="236"/>
      <c r="O483" s="91"/>
      <c r="P483" s="91"/>
      <c r="Q483" s="91"/>
      <c r="R483" s="91"/>
      <c r="S483" s="91"/>
      <c r="T483" s="92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T483" s="17" t="s">
        <v>144</v>
      </c>
      <c r="AU483" s="17" t="s">
        <v>83</v>
      </c>
    </row>
    <row r="484" s="2" customFormat="1">
      <c r="A484" s="38"/>
      <c r="B484" s="39"/>
      <c r="C484" s="40"/>
      <c r="D484" s="237" t="s">
        <v>146</v>
      </c>
      <c r="E484" s="40"/>
      <c r="F484" s="238" t="s">
        <v>1155</v>
      </c>
      <c r="G484" s="40"/>
      <c r="H484" s="40"/>
      <c r="I484" s="234"/>
      <c r="J484" s="40"/>
      <c r="K484" s="40"/>
      <c r="L484" s="44"/>
      <c r="M484" s="235"/>
      <c r="N484" s="236"/>
      <c r="O484" s="91"/>
      <c r="P484" s="91"/>
      <c r="Q484" s="91"/>
      <c r="R484" s="91"/>
      <c r="S484" s="91"/>
      <c r="T484" s="92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T484" s="17" t="s">
        <v>146</v>
      </c>
      <c r="AU484" s="17" t="s">
        <v>83</v>
      </c>
    </row>
    <row r="485" s="13" customFormat="1">
      <c r="A485" s="13"/>
      <c r="B485" s="239"/>
      <c r="C485" s="240"/>
      <c r="D485" s="232" t="s">
        <v>148</v>
      </c>
      <c r="E485" s="241" t="s">
        <v>1</v>
      </c>
      <c r="F485" s="242" t="s">
        <v>1156</v>
      </c>
      <c r="G485" s="240"/>
      <c r="H485" s="243">
        <v>22.050000000000001</v>
      </c>
      <c r="I485" s="244"/>
      <c r="J485" s="240"/>
      <c r="K485" s="240"/>
      <c r="L485" s="245"/>
      <c r="M485" s="246"/>
      <c r="N485" s="247"/>
      <c r="O485" s="247"/>
      <c r="P485" s="247"/>
      <c r="Q485" s="247"/>
      <c r="R485" s="247"/>
      <c r="S485" s="247"/>
      <c r="T485" s="248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9" t="s">
        <v>148</v>
      </c>
      <c r="AU485" s="249" t="s">
        <v>83</v>
      </c>
      <c r="AV485" s="13" t="s">
        <v>83</v>
      </c>
      <c r="AW485" s="13" t="s">
        <v>30</v>
      </c>
      <c r="AX485" s="13" t="s">
        <v>81</v>
      </c>
      <c r="AY485" s="249" t="s">
        <v>135</v>
      </c>
    </row>
    <row r="486" s="13" customFormat="1">
      <c r="A486" s="13"/>
      <c r="B486" s="239"/>
      <c r="C486" s="240"/>
      <c r="D486" s="232" t="s">
        <v>148</v>
      </c>
      <c r="E486" s="240"/>
      <c r="F486" s="242" t="s">
        <v>1157</v>
      </c>
      <c r="G486" s="240"/>
      <c r="H486" s="243">
        <v>264.60000000000002</v>
      </c>
      <c r="I486" s="244"/>
      <c r="J486" s="240"/>
      <c r="K486" s="240"/>
      <c r="L486" s="245"/>
      <c r="M486" s="246"/>
      <c r="N486" s="247"/>
      <c r="O486" s="247"/>
      <c r="P486" s="247"/>
      <c r="Q486" s="247"/>
      <c r="R486" s="247"/>
      <c r="S486" s="247"/>
      <c r="T486" s="248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9" t="s">
        <v>148</v>
      </c>
      <c r="AU486" s="249" t="s">
        <v>83</v>
      </c>
      <c r="AV486" s="13" t="s">
        <v>83</v>
      </c>
      <c r="AW486" s="13" t="s">
        <v>4</v>
      </c>
      <c r="AX486" s="13" t="s">
        <v>81</v>
      </c>
      <c r="AY486" s="249" t="s">
        <v>135</v>
      </c>
    </row>
    <row r="487" s="2" customFormat="1" ht="33" customHeight="1">
      <c r="A487" s="38"/>
      <c r="B487" s="39"/>
      <c r="C487" s="219" t="s">
        <v>664</v>
      </c>
      <c r="D487" s="219" t="s">
        <v>137</v>
      </c>
      <c r="E487" s="220" t="s">
        <v>1158</v>
      </c>
      <c r="F487" s="221" t="s">
        <v>1159</v>
      </c>
      <c r="G487" s="222" t="s">
        <v>341</v>
      </c>
      <c r="H487" s="223">
        <v>22.050000000000001</v>
      </c>
      <c r="I487" s="224"/>
      <c r="J487" s="225">
        <f>ROUND(I487*H487,2)</f>
        <v>0</v>
      </c>
      <c r="K487" s="221" t="s">
        <v>1</v>
      </c>
      <c r="L487" s="44"/>
      <c r="M487" s="226" t="s">
        <v>1</v>
      </c>
      <c r="N487" s="227" t="s">
        <v>38</v>
      </c>
      <c r="O487" s="91"/>
      <c r="P487" s="228">
        <f>O487*H487</f>
        <v>0</v>
      </c>
      <c r="Q487" s="228">
        <v>0</v>
      </c>
      <c r="R487" s="228">
        <f>Q487*H487</f>
        <v>0</v>
      </c>
      <c r="S487" s="228">
        <v>0</v>
      </c>
      <c r="T487" s="229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30" t="s">
        <v>142</v>
      </c>
      <c r="AT487" s="230" t="s">
        <v>137</v>
      </c>
      <c r="AU487" s="230" t="s">
        <v>83</v>
      </c>
      <c r="AY487" s="17" t="s">
        <v>135</v>
      </c>
      <c r="BE487" s="231">
        <f>IF(N487="základní",J487,0)</f>
        <v>0</v>
      </c>
      <c r="BF487" s="231">
        <f>IF(N487="snížená",J487,0)</f>
        <v>0</v>
      </c>
      <c r="BG487" s="231">
        <f>IF(N487="zákl. přenesená",J487,0)</f>
        <v>0</v>
      </c>
      <c r="BH487" s="231">
        <f>IF(N487="sníž. přenesená",J487,0)</f>
        <v>0</v>
      </c>
      <c r="BI487" s="231">
        <f>IF(N487="nulová",J487,0)</f>
        <v>0</v>
      </c>
      <c r="BJ487" s="17" t="s">
        <v>81</v>
      </c>
      <c r="BK487" s="231">
        <f>ROUND(I487*H487,2)</f>
        <v>0</v>
      </c>
      <c r="BL487" s="17" t="s">
        <v>142</v>
      </c>
      <c r="BM487" s="230" t="s">
        <v>1160</v>
      </c>
    </row>
    <row r="488" s="2" customFormat="1">
      <c r="A488" s="38"/>
      <c r="B488" s="39"/>
      <c r="C488" s="40"/>
      <c r="D488" s="232" t="s">
        <v>144</v>
      </c>
      <c r="E488" s="40"/>
      <c r="F488" s="233" t="s">
        <v>1161</v>
      </c>
      <c r="G488" s="40"/>
      <c r="H488" s="40"/>
      <c r="I488" s="234"/>
      <c r="J488" s="40"/>
      <c r="K488" s="40"/>
      <c r="L488" s="44"/>
      <c r="M488" s="235"/>
      <c r="N488" s="236"/>
      <c r="O488" s="91"/>
      <c r="P488" s="91"/>
      <c r="Q488" s="91"/>
      <c r="R488" s="91"/>
      <c r="S488" s="91"/>
      <c r="T488" s="92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T488" s="17" t="s">
        <v>144</v>
      </c>
      <c r="AU488" s="17" t="s">
        <v>83</v>
      </c>
    </row>
    <row r="489" s="13" customFormat="1">
      <c r="A489" s="13"/>
      <c r="B489" s="239"/>
      <c r="C489" s="240"/>
      <c r="D489" s="232" t="s">
        <v>148</v>
      </c>
      <c r="E489" s="241" t="s">
        <v>1</v>
      </c>
      <c r="F489" s="242" t="s">
        <v>1156</v>
      </c>
      <c r="G489" s="240"/>
      <c r="H489" s="243">
        <v>22.050000000000001</v>
      </c>
      <c r="I489" s="244"/>
      <c r="J489" s="240"/>
      <c r="K489" s="240"/>
      <c r="L489" s="245"/>
      <c r="M489" s="246"/>
      <c r="N489" s="247"/>
      <c r="O489" s="247"/>
      <c r="P489" s="247"/>
      <c r="Q489" s="247"/>
      <c r="R489" s="247"/>
      <c r="S489" s="247"/>
      <c r="T489" s="248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9" t="s">
        <v>148</v>
      </c>
      <c r="AU489" s="249" t="s">
        <v>83</v>
      </c>
      <c r="AV489" s="13" t="s">
        <v>83</v>
      </c>
      <c r="AW489" s="13" t="s">
        <v>30</v>
      </c>
      <c r="AX489" s="13" t="s">
        <v>81</v>
      </c>
      <c r="AY489" s="249" t="s">
        <v>135</v>
      </c>
    </row>
    <row r="490" s="2" customFormat="1" ht="24.15" customHeight="1">
      <c r="A490" s="38"/>
      <c r="B490" s="39"/>
      <c r="C490" s="219" t="s">
        <v>669</v>
      </c>
      <c r="D490" s="219" t="s">
        <v>137</v>
      </c>
      <c r="E490" s="220" t="s">
        <v>1162</v>
      </c>
      <c r="F490" s="221" t="s">
        <v>1163</v>
      </c>
      <c r="G490" s="222" t="s">
        <v>341</v>
      </c>
      <c r="H490" s="223">
        <v>63.225000000000001</v>
      </c>
      <c r="I490" s="224"/>
      <c r="J490" s="225">
        <f>ROUND(I490*H490,2)</f>
        <v>0</v>
      </c>
      <c r="K490" s="221" t="s">
        <v>141</v>
      </c>
      <c r="L490" s="44"/>
      <c r="M490" s="226" t="s">
        <v>1</v>
      </c>
      <c r="N490" s="227" t="s">
        <v>38</v>
      </c>
      <c r="O490" s="91"/>
      <c r="P490" s="228">
        <f>O490*H490</f>
        <v>0</v>
      </c>
      <c r="Q490" s="228">
        <v>0</v>
      </c>
      <c r="R490" s="228">
        <f>Q490*H490</f>
        <v>0</v>
      </c>
      <c r="S490" s="228">
        <v>0</v>
      </c>
      <c r="T490" s="229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30" t="s">
        <v>142</v>
      </c>
      <c r="AT490" s="230" t="s">
        <v>137</v>
      </c>
      <c r="AU490" s="230" t="s">
        <v>83</v>
      </c>
      <c r="AY490" s="17" t="s">
        <v>135</v>
      </c>
      <c r="BE490" s="231">
        <f>IF(N490="základní",J490,0)</f>
        <v>0</v>
      </c>
      <c r="BF490" s="231">
        <f>IF(N490="snížená",J490,0)</f>
        <v>0</v>
      </c>
      <c r="BG490" s="231">
        <f>IF(N490="zákl. přenesená",J490,0)</f>
        <v>0</v>
      </c>
      <c r="BH490" s="231">
        <f>IF(N490="sníž. přenesená",J490,0)</f>
        <v>0</v>
      </c>
      <c r="BI490" s="231">
        <f>IF(N490="nulová",J490,0)</f>
        <v>0</v>
      </c>
      <c r="BJ490" s="17" t="s">
        <v>81</v>
      </c>
      <c r="BK490" s="231">
        <f>ROUND(I490*H490,2)</f>
        <v>0</v>
      </c>
      <c r="BL490" s="17" t="s">
        <v>142</v>
      </c>
      <c r="BM490" s="230" t="s">
        <v>1164</v>
      </c>
    </row>
    <row r="491" s="2" customFormat="1">
      <c r="A491" s="38"/>
      <c r="B491" s="39"/>
      <c r="C491" s="40"/>
      <c r="D491" s="232" t="s">
        <v>144</v>
      </c>
      <c r="E491" s="40"/>
      <c r="F491" s="233" t="s">
        <v>1165</v>
      </c>
      <c r="G491" s="40"/>
      <c r="H491" s="40"/>
      <c r="I491" s="234"/>
      <c r="J491" s="40"/>
      <c r="K491" s="40"/>
      <c r="L491" s="44"/>
      <c r="M491" s="235"/>
      <c r="N491" s="236"/>
      <c r="O491" s="91"/>
      <c r="P491" s="91"/>
      <c r="Q491" s="91"/>
      <c r="R491" s="91"/>
      <c r="S491" s="91"/>
      <c r="T491" s="92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T491" s="17" t="s">
        <v>144</v>
      </c>
      <c r="AU491" s="17" t="s">
        <v>83</v>
      </c>
    </row>
    <row r="492" s="2" customFormat="1">
      <c r="A492" s="38"/>
      <c r="B492" s="39"/>
      <c r="C492" s="40"/>
      <c r="D492" s="237" t="s">
        <v>146</v>
      </c>
      <c r="E492" s="40"/>
      <c r="F492" s="238" t="s">
        <v>1166</v>
      </c>
      <c r="G492" s="40"/>
      <c r="H492" s="40"/>
      <c r="I492" s="234"/>
      <c r="J492" s="40"/>
      <c r="K492" s="40"/>
      <c r="L492" s="44"/>
      <c r="M492" s="235"/>
      <c r="N492" s="236"/>
      <c r="O492" s="91"/>
      <c r="P492" s="91"/>
      <c r="Q492" s="91"/>
      <c r="R492" s="91"/>
      <c r="S492" s="91"/>
      <c r="T492" s="92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T492" s="17" t="s">
        <v>146</v>
      </c>
      <c r="AU492" s="17" t="s">
        <v>83</v>
      </c>
    </row>
    <row r="493" s="12" customFormat="1" ht="22.8" customHeight="1">
      <c r="A493" s="12"/>
      <c r="B493" s="203"/>
      <c r="C493" s="204"/>
      <c r="D493" s="205" t="s">
        <v>72</v>
      </c>
      <c r="E493" s="217" t="s">
        <v>748</v>
      </c>
      <c r="F493" s="217" t="s">
        <v>749</v>
      </c>
      <c r="G493" s="204"/>
      <c r="H493" s="204"/>
      <c r="I493" s="207"/>
      <c r="J493" s="218">
        <f>BK493</f>
        <v>0</v>
      </c>
      <c r="K493" s="204"/>
      <c r="L493" s="209"/>
      <c r="M493" s="210"/>
      <c r="N493" s="211"/>
      <c r="O493" s="211"/>
      <c r="P493" s="212">
        <f>SUM(P494:P505)</f>
        <v>0</v>
      </c>
      <c r="Q493" s="211"/>
      <c r="R493" s="212">
        <f>SUM(R494:R505)</f>
        <v>0</v>
      </c>
      <c r="S493" s="211"/>
      <c r="T493" s="213">
        <f>SUM(T494:T505)</f>
        <v>0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14" t="s">
        <v>81</v>
      </c>
      <c r="AT493" s="215" t="s">
        <v>72</v>
      </c>
      <c r="AU493" s="215" t="s">
        <v>81</v>
      </c>
      <c r="AY493" s="214" t="s">
        <v>135</v>
      </c>
      <c r="BK493" s="216">
        <f>SUM(BK494:BK505)</f>
        <v>0</v>
      </c>
    </row>
    <row r="494" s="2" customFormat="1" ht="37.8" customHeight="1">
      <c r="A494" s="38"/>
      <c r="B494" s="39"/>
      <c r="C494" s="219" t="s">
        <v>675</v>
      </c>
      <c r="D494" s="219" t="s">
        <v>137</v>
      </c>
      <c r="E494" s="220" t="s">
        <v>1167</v>
      </c>
      <c r="F494" s="221" t="s">
        <v>1168</v>
      </c>
      <c r="G494" s="222" t="s">
        <v>341</v>
      </c>
      <c r="H494" s="223">
        <v>34.418999999999997</v>
      </c>
      <c r="I494" s="224"/>
      <c r="J494" s="225">
        <f>ROUND(I494*H494,2)</f>
        <v>0</v>
      </c>
      <c r="K494" s="221" t="s">
        <v>141</v>
      </c>
      <c r="L494" s="44"/>
      <c r="M494" s="226" t="s">
        <v>1</v>
      </c>
      <c r="N494" s="227" t="s">
        <v>38</v>
      </c>
      <c r="O494" s="91"/>
      <c r="P494" s="228">
        <f>O494*H494</f>
        <v>0</v>
      </c>
      <c r="Q494" s="228">
        <v>0</v>
      </c>
      <c r="R494" s="228">
        <f>Q494*H494</f>
        <v>0</v>
      </c>
      <c r="S494" s="228">
        <v>0</v>
      </c>
      <c r="T494" s="229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230" t="s">
        <v>142</v>
      </c>
      <c r="AT494" s="230" t="s">
        <v>137</v>
      </c>
      <c r="AU494" s="230" t="s">
        <v>83</v>
      </c>
      <c r="AY494" s="17" t="s">
        <v>135</v>
      </c>
      <c r="BE494" s="231">
        <f>IF(N494="základní",J494,0)</f>
        <v>0</v>
      </c>
      <c r="BF494" s="231">
        <f>IF(N494="snížená",J494,0)</f>
        <v>0</v>
      </c>
      <c r="BG494" s="231">
        <f>IF(N494="zákl. přenesená",J494,0)</f>
        <v>0</v>
      </c>
      <c r="BH494" s="231">
        <f>IF(N494="sníž. přenesená",J494,0)</f>
        <v>0</v>
      </c>
      <c r="BI494" s="231">
        <f>IF(N494="nulová",J494,0)</f>
        <v>0</v>
      </c>
      <c r="BJ494" s="17" t="s">
        <v>81</v>
      </c>
      <c r="BK494" s="231">
        <f>ROUND(I494*H494,2)</f>
        <v>0</v>
      </c>
      <c r="BL494" s="17" t="s">
        <v>142</v>
      </c>
      <c r="BM494" s="230" t="s">
        <v>1169</v>
      </c>
    </row>
    <row r="495" s="2" customFormat="1">
      <c r="A495" s="38"/>
      <c r="B495" s="39"/>
      <c r="C495" s="40"/>
      <c r="D495" s="232" t="s">
        <v>144</v>
      </c>
      <c r="E495" s="40"/>
      <c r="F495" s="233" t="s">
        <v>1170</v>
      </c>
      <c r="G495" s="40"/>
      <c r="H495" s="40"/>
      <c r="I495" s="234"/>
      <c r="J495" s="40"/>
      <c r="K495" s="40"/>
      <c r="L495" s="44"/>
      <c r="M495" s="235"/>
      <c r="N495" s="236"/>
      <c r="O495" s="91"/>
      <c r="P495" s="91"/>
      <c r="Q495" s="91"/>
      <c r="R495" s="91"/>
      <c r="S495" s="91"/>
      <c r="T495" s="92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T495" s="17" t="s">
        <v>144</v>
      </c>
      <c r="AU495" s="17" t="s">
        <v>83</v>
      </c>
    </row>
    <row r="496" s="2" customFormat="1">
      <c r="A496" s="38"/>
      <c r="B496" s="39"/>
      <c r="C496" s="40"/>
      <c r="D496" s="237" t="s">
        <v>146</v>
      </c>
      <c r="E496" s="40"/>
      <c r="F496" s="238" t="s">
        <v>1171</v>
      </c>
      <c r="G496" s="40"/>
      <c r="H496" s="40"/>
      <c r="I496" s="234"/>
      <c r="J496" s="40"/>
      <c r="K496" s="40"/>
      <c r="L496" s="44"/>
      <c r="M496" s="235"/>
      <c r="N496" s="236"/>
      <c r="O496" s="91"/>
      <c r="P496" s="91"/>
      <c r="Q496" s="91"/>
      <c r="R496" s="91"/>
      <c r="S496" s="91"/>
      <c r="T496" s="92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T496" s="17" t="s">
        <v>146</v>
      </c>
      <c r="AU496" s="17" t="s">
        <v>83</v>
      </c>
    </row>
    <row r="497" s="13" customFormat="1">
      <c r="A497" s="13"/>
      <c r="B497" s="239"/>
      <c r="C497" s="240"/>
      <c r="D497" s="232" t="s">
        <v>148</v>
      </c>
      <c r="E497" s="241" t="s">
        <v>1</v>
      </c>
      <c r="F497" s="242" t="s">
        <v>1172</v>
      </c>
      <c r="G497" s="240"/>
      <c r="H497" s="243">
        <v>34.418999999999997</v>
      </c>
      <c r="I497" s="244"/>
      <c r="J497" s="240"/>
      <c r="K497" s="240"/>
      <c r="L497" s="245"/>
      <c r="M497" s="246"/>
      <c r="N497" s="247"/>
      <c r="O497" s="247"/>
      <c r="P497" s="247"/>
      <c r="Q497" s="247"/>
      <c r="R497" s="247"/>
      <c r="S497" s="247"/>
      <c r="T497" s="248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9" t="s">
        <v>148</v>
      </c>
      <c r="AU497" s="249" t="s">
        <v>83</v>
      </c>
      <c r="AV497" s="13" t="s">
        <v>83</v>
      </c>
      <c r="AW497" s="13" t="s">
        <v>30</v>
      </c>
      <c r="AX497" s="13" t="s">
        <v>81</v>
      </c>
      <c r="AY497" s="249" t="s">
        <v>135</v>
      </c>
    </row>
    <row r="498" s="2" customFormat="1" ht="44.25" customHeight="1">
      <c r="A498" s="38"/>
      <c r="B498" s="39"/>
      <c r="C498" s="219" t="s">
        <v>679</v>
      </c>
      <c r="D498" s="219" t="s">
        <v>137</v>
      </c>
      <c r="E498" s="220" t="s">
        <v>764</v>
      </c>
      <c r="F498" s="221" t="s">
        <v>765</v>
      </c>
      <c r="G498" s="222" t="s">
        <v>341</v>
      </c>
      <c r="H498" s="223">
        <v>80.082999999999998</v>
      </c>
      <c r="I498" s="224"/>
      <c r="J498" s="225">
        <f>ROUND(I498*H498,2)</f>
        <v>0</v>
      </c>
      <c r="K498" s="221" t="s">
        <v>141</v>
      </c>
      <c r="L498" s="44"/>
      <c r="M498" s="226" t="s">
        <v>1</v>
      </c>
      <c r="N498" s="227" t="s">
        <v>38</v>
      </c>
      <c r="O498" s="91"/>
      <c r="P498" s="228">
        <f>O498*H498</f>
        <v>0</v>
      </c>
      <c r="Q498" s="228">
        <v>0</v>
      </c>
      <c r="R498" s="228">
        <f>Q498*H498</f>
        <v>0</v>
      </c>
      <c r="S498" s="228">
        <v>0</v>
      </c>
      <c r="T498" s="229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230" t="s">
        <v>142</v>
      </c>
      <c r="AT498" s="230" t="s">
        <v>137</v>
      </c>
      <c r="AU498" s="230" t="s">
        <v>83</v>
      </c>
      <c r="AY498" s="17" t="s">
        <v>135</v>
      </c>
      <c r="BE498" s="231">
        <f>IF(N498="základní",J498,0)</f>
        <v>0</v>
      </c>
      <c r="BF498" s="231">
        <f>IF(N498="snížená",J498,0)</f>
        <v>0</v>
      </c>
      <c r="BG498" s="231">
        <f>IF(N498="zákl. přenesená",J498,0)</f>
        <v>0</v>
      </c>
      <c r="BH498" s="231">
        <f>IF(N498="sníž. přenesená",J498,0)</f>
        <v>0</v>
      </c>
      <c r="BI498" s="231">
        <f>IF(N498="nulová",J498,0)</f>
        <v>0</v>
      </c>
      <c r="BJ498" s="17" t="s">
        <v>81</v>
      </c>
      <c r="BK498" s="231">
        <f>ROUND(I498*H498,2)</f>
        <v>0</v>
      </c>
      <c r="BL498" s="17" t="s">
        <v>142</v>
      </c>
      <c r="BM498" s="230" t="s">
        <v>1173</v>
      </c>
    </row>
    <row r="499" s="2" customFormat="1">
      <c r="A499" s="38"/>
      <c r="B499" s="39"/>
      <c r="C499" s="40"/>
      <c r="D499" s="232" t="s">
        <v>144</v>
      </c>
      <c r="E499" s="40"/>
      <c r="F499" s="233" t="s">
        <v>343</v>
      </c>
      <c r="G499" s="40"/>
      <c r="H499" s="40"/>
      <c r="I499" s="234"/>
      <c r="J499" s="40"/>
      <c r="K499" s="40"/>
      <c r="L499" s="44"/>
      <c r="M499" s="235"/>
      <c r="N499" s="236"/>
      <c r="O499" s="91"/>
      <c r="P499" s="91"/>
      <c r="Q499" s="91"/>
      <c r="R499" s="91"/>
      <c r="S499" s="91"/>
      <c r="T499" s="92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T499" s="17" t="s">
        <v>144</v>
      </c>
      <c r="AU499" s="17" t="s">
        <v>83</v>
      </c>
    </row>
    <row r="500" s="2" customFormat="1">
      <c r="A500" s="38"/>
      <c r="B500" s="39"/>
      <c r="C500" s="40"/>
      <c r="D500" s="237" t="s">
        <v>146</v>
      </c>
      <c r="E500" s="40"/>
      <c r="F500" s="238" t="s">
        <v>767</v>
      </c>
      <c r="G500" s="40"/>
      <c r="H500" s="40"/>
      <c r="I500" s="234"/>
      <c r="J500" s="40"/>
      <c r="K500" s="40"/>
      <c r="L500" s="44"/>
      <c r="M500" s="235"/>
      <c r="N500" s="236"/>
      <c r="O500" s="91"/>
      <c r="P500" s="91"/>
      <c r="Q500" s="91"/>
      <c r="R500" s="91"/>
      <c r="S500" s="91"/>
      <c r="T500" s="92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T500" s="17" t="s">
        <v>146</v>
      </c>
      <c r="AU500" s="17" t="s">
        <v>83</v>
      </c>
    </row>
    <row r="501" s="13" customFormat="1">
      <c r="A501" s="13"/>
      <c r="B501" s="239"/>
      <c r="C501" s="240"/>
      <c r="D501" s="232" t="s">
        <v>148</v>
      </c>
      <c r="E501" s="241" t="s">
        <v>1</v>
      </c>
      <c r="F501" s="242" t="s">
        <v>1174</v>
      </c>
      <c r="G501" s="240"/>
      <c r="H501" s="243">
        <v>80.082999999999998</v>
      </c>
      <c r="I501" s="244"/>
      <c r="J501" s="240"/>
      <c r="K501" s="240"/>
      <c r="L501" s="245"/>
      <c r="M501" s="246"/>
      <c r="N501" s="247"/>
      <c r="O501" s="247"/>
      <c r="P501" s="247"/>
      <c r="Q501" s="247"/>
      <c r="R501" s="247"/>
      <c r="S501" s="247"/>
      <c r="T501" s="248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9" t="s">
        <v>148</v>
      </c>
      <c r="AU501" s="249" t="s">
        <v>83</v>
      </c>
      <c r="AV501" s="13" t="s">
        <v>83</v>
      </c>
      <c r="AW501" s="13" t="s">
        <v>30</v>
      </c>
      <c r="AX501" s="13" t="s">
        <v>81</v>
      </c>
      <c r="AY501" s="249" t="s">
        <v>135</v>
      </c>
    </row>
    <row r="502" s="2" customFormat="1" ht="44.25" customHeight="1">
      <c r="A502" s="38"/>
      <c r="B502" s="39"/>
      <c r="C502" s="219" t="s">
        <v>682</v>
      </c>
      <c r="D502" s="219" t="s">
        <v>137</v>
      </c>
      <c r="E502" s="220" t="s">
        <v>770</v>
      </c>
      <c r="F502" s="221" t="s">
        <v>771</v>
      </c>
      <c r="G502" s="222" t="s">
        <v>341</v>
      </c>
      <c r="H502" s="223">
        <v>7.4690000000000003</v>
      </c>
      <c r="I502" s="224"/>
      <c r="J502" s="225">
        <f>ROUND(I502*H502,2)</f>
        <v>0</v>
      </c>
      <c r="K502" s="221" t="s">
        <v>141</v>
      </c>
      <c r="L502" s="44"/>
      <c r="M502" s="226" t="s">
        <v>1</v>
      </c>
      <c r="N502" s="227" t="s">
        <v>38</v>
      </c>
      <c r="O502" s="91"/>
      <c r="P502" s="228">
        <f>O502*H502</f>
        <v>0</v>
      </c>
      <c r="Q502" s="228">
        <v>0</v>
      </c>
      <c r="R502" s="228">
        <f>Q502*H502</f>
        <v>0</v>
      </c>
      <c r="S502" s="228">
        <v>0</v>
      </c>
      <c r="T502" s="229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30" t="s">
        <v>142</v>
      </c>
      <c r="AT502" s="230" t="s">
        <v>137</v>
      </c>
      <c r="AU502" s="230" t="s">
        <v>83</v>
      </c>
      <c r="AY502" s="17" t="s">
        <v>135</v>
      </c>
      <c r="BE502" s="231">
        <f>IF(N502="základní",J502,0)</f>
        <v>0</v>
      </c>
      <c r="BF502" s="231">
        <f>IF(N502="snížená",J502,0)</f>
        <v>0</v>
      </c>
      <c r="BG502" s="231">
        <f>IF(N502="zákl. přenesená",J502,0)</f>
        <v>0</v>
      </c>
      <c r="BH502" s="231">
        <f>IF(N502="sníž. přenesená",J502,0)</f>
        <v>0</v>
      </c>
      <c r="BI502" s="231">
        <f>IF(N502="nulová",J502,0)</f>
        <v>0</v>
      </c>
      <c r="BJ502" s="17" t="s">
        <v>81</v>
      </c>
      <c r="BK502" s="231">
        <f>ROUND(I502*H502,2)</f>
        <v>0</v>
      </c>
      <c r="BL502" s="17" t="s">
        <v>142</v>
      </c>
      <c r="BM502" s="230" t="s">
        <v>1175</v>
      </c>
    </row>
    <row r="503" s="2" customFormat="1">
      <c r="A503" s="38"/>
      <c r="B503" s="39"/>
      <c r="C503" s="40"/>
      <c r="D503" s="232" t="s">
        <v>144</v>
      </c>
      <c r="E503" s="40"/>
      <c r="F503" s="233" t="s">
        <v>773</v>
      </c>
      <c r="G503" s="40"/>
      <c r="H503" s="40"/>
      <c r="I503" s="234"/>
      <c r="J503" s="40"/>
      <c r="K503" s="40"/>
      <c r="L503" s="44"/>
      <c r="M503" s="235"/>
      <c r="N503" s="236"/>
      <c r="O503" s="91"/>
      <c r="P503" s="91"/>
      <c r="Q503" s="91"/>
      <c r="R503" s="91"/>
      <c r="S503" s="91"/>
      <c r="T503" s="92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T503" s="17" t="s">
        <v>144</v>
      </c>
      <c r="AU503" s="17" t="s">
        <v>83</v>
      </c>
    </row>
    <row r="504" s="2" customFormat="1">
      <c r="A504" s="38"/>
      <c r="B504" s="39"/>
      <c r="C504" s="40"/>
      <c r="D504" s="237" t="s">
        <v>146</v>
      </c>
      <c r="E504" s="40"/>
      <c r="F504" s="238" t="s">
        <v>774</v>
      </c>
      <c r="G504" s="40"/>
      <c r="H504" s="40"/>
      <c r="I504" s="234"/>
      <c r="J504" s="40"/>
      <c r="K504" s="40"/>
      <c r="L504" s="44"/>
      <c r="M504" s="235"/>
      <c r="N504" s="236"/>
      <c r="O504" s="91"/>
      <c r="P504" s="91"/>
      <c r="Q504" s="91"/>
      <c r="R504" s="91"/>
      <c r="S504" s="91"/>
      <c r="T504" s="92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T504" s="17" t="s">
        <v>146</v>
      </c>
      <c r="AU504" s="17" t="s">
        <v>83</v>
      </c>
    </row>
    <row r="505" s="13" customFormat="1">
      <c r="A505" s="13"/>
      <c r="B505" s="239"/>
      <c r="C505" s="240"/>
      <c r="D505" s="232" t="s">
        <v>148</v>
      </c>
      <c r="E505" s="241" t="s">
        <v>1</v>
      </c>
      <c r="F505" s="242" t="s">
        <v>1176</v>
      </c>
      <c r="G505" s="240"/>
      <c r="H505" s="243">
        <v>7.4690000000000003</v>
      </c>
      <c r="I505" s="244"/>
      <c r="J505" s="240"/>
      <c r="K505" s="240"/>
      <c r="L505" s="245"/>
      <c r="M505" s="246"/>
      <c r="N505" s="247"/>
      <c r="O505" s="247"/>
      <c r="P505" s="247"/>
      <c r="Q505" s="247"/>
      <c r="R505" s="247"/>
      <c r="S505" s="247"/>
      <c r="T505" s="248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9" t="s">
        <v>148</v>
      </c>
      <c r="AU505" s="249" t="s">
        <v>83</v>
      </c>
      <c r="AV505" s="13" t="s">
        <v>83</v>
      </c>
      <c r="AW505" s="13" t="s">
        <v>30</v>
      </c>
      <c r="AX505" s="13" t="s">
        <v>81</v>
      </c>
      <c r="AY505" s="249" t="s">
        <v>135</v>
      </c>
    </row>
    <row r="506" s="12" customFormat="1" ht="25.92" customHeight="1">
      <c r="A506" s="12"/>
      <c r="B506" s="203"/>
      <c r="C506" s="204"/>
      <c r="D506" s="205" t="s">
        <v>72</v>
      </c>
      <c r="E506" s="206" t="s">
        <v>1177</v>
      </c>
      <c r="F506" s="206" t="s">
        <v>1178</v>
      </c>
      <c r="G506" s="204"/>
      <c r="H506" s="204"/>
      <c r="I506" s="207"/>
      <c r="J506" s="208">
        <f>BK506</f>
        <v>0</v>
      </c>
      <c r="K506" s="204"/>
      <c r="L506" s="209"/>
      <c r="M506" s="210"/>
      <c r="N506" s="211"/>
      <c r="O506" s="211"/>
      <c r="P506" s="212">
        <f>P507</f>
        <v>0</v>
      </c>
      <c r="Q506" s="211"/>
      <c r="R506" s="212">
        <f>R507</f>
        <v>0.025340000000000001</v>
      </c>
      <c r="S506" s="211"/>
      <c r="T506" s="213">
        <f>T507</f>
        <v>0</v>
      </c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R506" s="214" t="s">
        <v>83</v>
      </c>
      <c r="AT506" s="215" t="s">
        <v>72</v>
      </c>
      <c r="AU506" s="215" t="s">
        <v>73</v>
      </c>
      <c r="AY506" s="214" t="s">
        <v>135</v>
      </c>
      <c r="BK506" s="216">
        <f>BK507</f>
        <v>0</v>
      </c>
    </row>
    <row r="507" s="12" customFormat="1" ht="22.8" customHeight="1">
      <c r="A507" s="12"/>
      <c r="B507" s="203"/>
      <c r="C507" s="204"/>
      <c r="D507" s="205" t="s">
        <v>72</v>
      </c>
      <c r="E507" s="217" t="s">
        <v>1179</v>
      </c>
      <c r="F507" s="217" t="s">
        <v>1180</v>
      </c>
      <c r="G507" s="204"/>
      <c r="H507" s="204"/>
      <c r="I507" s="207"/>
      <c r="J507" s="218">
        <f>BK507</f>
        <v>0</v>
      </c>
      <c r="K507" s="204"/>
      <c r="L507" s="209"/>
      <c r="M507" s="210"/>
      <c r="N507" s="211"/>
      <c r="O507" s="211"/>
      <c r="P507" s="212">
        <f>SUM(P508:P516)</f>
        <v>0</v>
      </c>
      <c r="Q507" s="211"/>
      <c r="R507" s="212">
        <f>SUM(R508:R516)</f>
        <v>0.025340000000000001</v>
      </c>
      <c r="S507" s="211"/>
      <c r="T507" s="213">
        <f>SUM(T508:T516)</f>
        <v>0</v>
      </c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R507" s="214" t="s">
        <v>83</v>
      </c>
      <c r="AT507" s="215" t="s">
        <v>72</v>
      </c>
      <c r="AU507" s="215" t="s">
        <v>81</v>
      </c>
      <c r="AY507" s="214" t="s">
        <v>135</v>
      </c>
      <c r="BK507" s="216">
        <f>SUM(BK508:BK516)</f>
        <v>0</v>
      </c>
    </row>
    <row r="508" s="2" customFormat="1" ht="24.15" customHeight="1">
      <c r="A508" s="38"/>
      <c r="B508" s="39"/>
      <c r="C508" s="219" t="s">
        <v>686</v>
      </c>
      <c r="D508" s="219" t="s">
        <v>137</v>
      </c>
      <c r="E508" s="220" t="s">
        <v>1181</v>
      </c>
      <c r="F508" s="221" t="s">
        <v>1182</v>
      </c>
      <c r="G508" s="222" t="s">
        <v>413</v>
      </c>
      <c r="H508" s="223">
        <v>14</v>
      </c>
      <c r="I508" s="224"/>
      <c r="J508" s="225">
        <f>ROUND(I508*H508,2)</f>
        <v>0</v>
      </c>
      <c r="K508" s="221" t="s">
        <v>1</v>
      </c>
      <c r="L508" s="44"/>
      <c r="M508" s="226" t="s">
        <v>1</v>
      </c>
      <c r="N508" s="227" t="s">
        <v>38</v>
      </c>
      <c r="O508" s="91"/>
      <c r="P508" s="228">
        <f>O508*H508</f>
        <v>0</v>
      </c>
      <c r="Q508" s="228">
        <v>0.00181</v>
      </c>
      <c r="R508" s="228">
        <f>Q508*H508</f>
        <v>0.025340000000000001</v>
      </c>
      <c r="S508" s="228">
        <v>0</v>
      </c>
      <c r="T508" s="229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230" t="s">
        <v>255</v>
      </c>
      <c r="AT508" s="230" t="s">
        <v>137</v>
      </c>
      <c r="AU508" s="230" t="s">
        <v>83</v>
      </c>
      <c r="AY508" s="17" t="s">
        <v>135</v>
      </c>
      <c r="BE508" s="231">
        <f>IF(N508="základní",J508,0)</f>
        <v>0</v>
      </c>
      <c r="BF508" s="231">
        <f>IF(N508="snížená",J508,0)</f>
        <v>0</v>
      </c>
      <c r="BG508" s="231">
        <f>IF(N508="zákl. přenesená",J508,0)</f>
        <v>0</v>
      </c>
      <c r="BH508" s="231">
        <f>IF(N508="sníž. přenesená",J508,0)</f>
        <v>0</v>
      </c>
      <c r="BI508" s="231">
        <f>IF(N508="nulová",J508,0)</f>
        <v>0</v>
      </c>
      <c r="BJ508" s="17" t="s">
        <v>81</v>
      </c>
      <c r="BK508" s="231">
        <f>ROUND(I508*H508,2)</f>
        <v>0</v>
      </c>
      <c r="BL508" s="17" t="s">
        <v>255</v>
      </c>
      <c r="BM508" s="230" t="s">
        <v>1183</v>
      </c>
    </row>
    <row r="509" s="2" customFormat="1">
      <c r="A509" s="38"/>
      <c r="B509" s="39"/>
      <c r="C509" s="40"/>
      <c r="D509" s="232" t="s">
        <v>144</v>
      </c>
      <c r="E509" s="40"/>
      <c r="F509" s="233" t="s">
        <v>1182</v>
      </c>
      <c r="G509" s="40"/>
      <c r="H509" s="40"/>
      <c r="I509" s="234"/>
      <c r="J509" s="40"/>
      <c r="K509" s="40"/>
      <c r="L509" s="44"/>
      <c r="M509" s="235"/>
      <c r="N509" s="236"/>
      <c r="O509" s="91"/>
      <c r="P509" s="91"/>
      <c r="Q509" s="91"/>
      <c r="R509" s="91"/>
      <c r="S509" s="91"/>
      <c r="T509" s="92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T509" s="17" t="s">
        <v>144</v>
      </c>
      <c r="AU509" s="17" t="s">
        <v>83</v>
      </c>
    </row>
    <row r="510" s="13" customFormat="1">
      <c r="A510" s="13"/>
      <c r="B510" s="239"/>
      <c r="C510" s="240"/>
      <c r="D510" s="232" t="s">
        <v>148</v>
      </c>
      <c r="E510" s="241" t="s">
        <v>1</v>
      </c>
      <c r="F510" s="242" t="s">
        <v>242</v>
      </c>
      <c r="G510" s="240"/>
      <c r="H510" s="243">
        <v>14</v>
      </c>
      <c r="I510" s="244"/>
      <c r="J510" s="240"/>
      <c r="K510" s="240"/>
      <c r="L510" s="245"/>
      <c r="M510" s="246"/>
      <c r="N510" s="247"/>
      <c r="O510" s="247"/>
      <c r="P510" s="247"/>
      <c r="Q510" s="247"/>
      <c r="R510" s="247"/>
      <c r="S510" s="247"/>
      <c r="T510" s="248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9" t="s">
        <v>148</v>
      </c>
      <c r="AU510" s="249" t="s">
        <v>83</v>
      </c>
      <c r="AV510" s="13" t="s">
        <v>83</v>
      </c>
      <c r="AW510" s="13" t="s">
        <v>30</v>
      </c>
      <c r="AX510" s="13" t="s">
        <v>81</v>
      </c>
      <c r="AY510" s="249" t="s">
        <v>135</v>
      </c>
    </row>
    <row r="511" s="2" customFormat="1" ht="16.5" customHeight="1">
      <c r="A511" s="38"/>
      <c r="B511" s="39"/>
      <c r="C511" s="219" t="s">
        <v>692</v>
      </c>
      <c r="D511" s="219" t="s">
        <v>137</v>
      </c>
      <c r="E511" s="220" t="s">
        <v>1184</v>
      </c>
      <c r="F511" s="221" t="s">
        <v>1185</v>
      </c>
      <c r="G511" s="222" t="s">
        <v>413</v>
      </c>
      <c r="H511" s="223">
        <v>0</v>
      </c>
      <c r="I511" s="224"/>
      <c r="J511" s="225">
        <f>ROUND(I511*H511,2)</f>
        <v>0</v>
      </c>
      <c r="K511" s="221" t="s">
        <v>1</v>
      </c>
      <c r="L511" s="44"/>
      <c r="M511" s="226" t="s">
        <v>1</v>
      </c>
      <c r="N511" s="227" t="s">
        <v>38</v>
      </c>
      <c r="O511" s="91"/>
      <c r="P511" s="228">
        <f>O511*H511</f>
        <v>0</v>
      </c>
      <c r="Q511" s="228">
        <v>3.0000000000000001E-05</v>
      </c>
      <c r="R511" s="228">
        <f>Q511*H511</f>
        <v>0</v>
      </c>
      <c r="S511" s="228">
        <v>3.0000000000000001E-05</v>
      </c>
      <c r="T511" s="229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230" t="s">
        <v>255</v>
      </c>
      <c r="AT511" s="230" t="s">
        <v>137</v>
      </c>
      <c r="AU511" s="230" t="s">
        <v>83</v>
      </c>
      <c r="AY511" s="17" t="s">
        <v>135</v>
      </c>
      <c r="BE511" s="231">
        <f>IF(N511="základní",J511,0)</f>
        <v>0</v>
      </c>
      <c r="BF511" s="231">
        <f>IF(N511="snížená",J511,0)</f>
        <v>0</v>
      </c>
      <c r="BG511" s="231">
        <f>IF(N511="zákl. přenesená",J511,0)</f>
        <v>0</v>
      </c>
      <c r="BH511" s="231">
        <f>IF(N511="sníž. přenesená",J511,0)</f>
        <v>0</v>
      </c>
      <c r="BI511" s="231">
        <f>IF(N511="nulová",J511,0)</f>
        <v>0</v>
      </c>
      <c r="BJ511" s="17" t="s">
        <v>81</v>
      </c>
      <c r="BK511" s="231">
        <f>ROUND(I511*H511,2)</f>
        <v>0</v>
      </c>
      <c r="BL511" s="17" t="s">
        <v>255</v>
      </c>
      <c r="BM511" s="230" t="s">
        <v>1186</v>
      </c>
    </row>
    <row r="512" s="2" customFormat="1">
      <c r="A512" s="38"/>
      <c r="B512" s="39"/>
      <c r="C512" s="40"/>
      <c r="D512" s="232" t="s">
        <v>144</v>
      </c>
      <c r="E512" s="40"/>
      <c r="F512" s="233" t="s">
        <v>1187</v>
      </c>
      <c r="G512" s="40"/>
      <c r="H512" s="40"/>
      <c r="I512" s="234"/>
      <c r="J512" s="40"/>
      <c r="K512" s="40"/>
      <c r="L512" s="44"/>
      <c r="M512" s="235"/>
      <c r="N512" s="236"/>
      <c r="O512" s="91"/>
      <c r="P512" s="91"/>
      <c r="Q512" s="91"/>
      <c r="R512" s="91"/>
      <c r="S512" s="91"/>
      <c r="T512" s="92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T512" s="17" t="s">
        <v>144</v>
      </c>
      <c r="AU512" s="17" t="s">
        <v>83</v>
      </c>
    </row>
    <row r="513" s="14" customFormat="1">
      <c r="A513" s="14"/>
      <c r="B513" s="250"/>
      <c r="C513" s="251"/>
      <c r="D513" s="232" t="s">
        <v>148</v>
      </c>
      <c r="E513" s="252" t="s">
        <v>1</v>
      </c>
      <c r="F513" s="253" t="s">
        <v>1188</v>
      </c>
      <c r="G513" s="251"/>
      <c r="H513" s="252" t="s">
        <v>1</v>
      </c>
      <c r="I513" s="254"/>
      <c r="J513" s="251"/>
      <c r="K513" s="251"/>
      <c r="L513" s="255"/>
      <c r="M513" s="256"/>
      <c r="N513" s="257"/>
      <c r="O513" s="257"/>
      <c r="P513" s="257"/>
      <c r="Q513" s="257"/>
      <c r="R513" s="257"/>
      <c r="S513" s="257"/>
      <c r="T513" s="258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9" t="s">
        <v>148</v>
      </c>
      <c r="AU513" s="259" t="s">
        <v>83</v>
      </c>
      <c r="AV513" s="14" t="s">
        <v>81</v>
      </c>
      <c r="AW513" s="14" t="s">
        <v>30</v>
      </c>
      <c r="AX513" s="14" t="s">
        <v>73</v>
      </c>
      <c r="AY513" s="259" t="s">
        <v>135</v>
      </c>
    </row>
    <row r="514" s="13" customFormat="1">
      <c r="A514" s="13"/>
      <c r="B514" s="239"/>
      <c r="C514" s="240"/>
      <c r="D514" s="232" t="s">
        <v>148</v>
      </c>
      <c r="E514" s="241" t="s">
        <v>1</v>
      </c>
      <c r="F514" s="242" t="s">
        <v>73</v>
      </c>
      <c r="G514" s="240"/>
      <c r="H514" s="243">
        <v>0</v>
      </c>
      <c r="I514" s="244"/>
      <c r="J514" s="240"/>
      <c r="K514" s="240"/>
      <c r="L514" s="245"/>
      <c r="M514" s="246"/>
      <c r="N514" s="247"/>
      <c r="O514" s="247"/>
      <c r="P514" s="247"/>
      <c r="Q514" s="247"/>
      <c r="R514" s="247"/>
      <c r="S514" s="247"/>
      <c r="T514" s="248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9" t="s">
        <v>148</v>
      </c>
      <c r="AU514" s="249" t="s">
        <v>83</v>
      </c>
      <c r="AV514" s="13" t="s">
        <v>83</v>
      </c>
      <c r="AW514" s="13" t="s">
        <v>30</v>
      </c>
      <c r="AX514" s="13" t="s">
        <v>81</v>
      </c>
      <c r="AY514" s="249" t="s">
        <v>135</v>
      </c>
    </row>
    <row r="515" s="2" customFormat="1" ht="24.15" customHeight="1">
      <c r="A515" s="38"/>
      <c r="B515" s="39"/>
      <c r="C515" s="219" t="s">
        <v>696</v>
      </c>
      <c r="D515" s="219" t="s">
        <v>137</v>
      </c>
      <c r="E515" s="220" t="s">
        <v>1189</v>
      </c>
      <c r="F515" s="221" t="s">
        <v>1190</v>
      </c>
      <c r="G515" s="222" t="s">
        <v>341</v>
      </c>
      <c r="H515" s="223">
        <v>0.025000000000000001</v>
      </c>
      <c r="I515" s="224"/>
      <c r="J515" s="225">
        <f>ROUND(I515*H515,2)</f>
        <v>0</v>
      </c>
      <c r="K515" s="221" t="s">
        <v>1</v>
      </c>
      <c r="L515" s="44"/>
      <c r="M515" s="226" t="s">
        <v>1</v>
      </c>
      <c r="N515" s="227" t="s">
        <v>38</v>
      </c>
      <c r="O515" s="91"/>
      <c r="P515" s="228">
        <f>O515*H515</f>
        <v>0</v>
      </c>
      <c r="Q515" s="228">
        <v>0</v>
      </c>
      <c r="R515" s="228">
        <f>Q515*H515</f>
        <v>0</v>
      </c>
      <c r="S515" s="228">
        <v>0</v>
      </c>
      <c r="T515" s="229">
        <f>S515*H515</f>
        <v>0</v>
      </c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R515" s="230" t="s">
        <v>255</v>
      </c>
      <c r="AT515" s="230" t="s">
        <v>137</v>
      </c>
      <c r="AU515" s="230" t="s">
        <v>83</v>
      </c>
      <c r="AY515" s="17" t="s">
        <v>135</v>
      </c>
      <c r="BE515" s="231">
        <f>IF(N515="základní",J515,0)</f>
        <v>0</v>
      </c>
      <c r="BF515" s="231">
        <f>IF(N515="snížená",J515,0)</f>
        <v>0</v>
      </c>
      <c r="BG515" s="231">
        <f>IF(N515="zákl. přenesená",J515,0)</f>
        <v>0</v>
      </c>
      <c r="BH515" s="231">
        <f>IF(N515="sníž. přenesená",J515,0)</f>
        <v>0</v>
      </c>
      <c r="BI515" s="231">
        <f>IF(N515="nulová",J515,0)</f>
        <v>0</v>
      </c>
      <c r="BJ515" s="17" t="s">
        <v>81</v>
      </c>
      <c r="BK515" s="231">
        <f>ROUND(I515*H515,2)</f>
        <v>0</v>
      </c>
      <c r="BL515" s="17" t="s">
        <v>255</v>
      </c>
      <c r="BM515" s="230" t="s">
        <v>1191</v>
      </c>
    </row>
    <row r="516" s="2" customFormat="1">
      <c r="A516" s="38"/>
      <c r="B516" s="39"/>
      <c r="C516" s="40"/>
      <c r="D516" s="232" t="s">
        <v>144</v>
      </c>
      <c r="E516" s="40"/>
      <c r="F516" s="233" t="s">
        <v>1192</v>
      </c>
      <c r="G516" s="40"/>
      <c r="H516" s="40"/>
      <c r="I516" s="234"/>
      <c r="J516" s="40"/>
      <c r="K516" s="40"/>
      <c r="L516" s="44"/>
      <c r="M516" s="282"/>
      <c r="N516" s="283"/>
      <c r="O516" s="284"/>
      <c r="P516" s="284"/>
      <c r="Q516" s="284"/>
      <c r="R516" s="284"/>
      <c r="S516" s="284"/>
      <c r="T516" s="285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T516" s="17" t="s">
        <v>144</v>
      </c>
      <c r="AU516" s="17" t="s">
        <v>83</v>
      </c>
    </row>
    <row r="517" s="2" customFormat="1" ht="6.96" customHeight="1">
      <c r="A517" s="38"/>
      <c r="B517" s="66"/>
      <c r="C517" s="67"/>
      <c r="D517" s="67"/>
      <c r="E517" s="67"/>
      <c r="F517" s="67"/>
      <c r="G517" s="67"/>
      <c r="H517" s="67"/>
      <c r="I517" s="67"/>
      <c r="J517" s="67"/>
      <c r="K517" s="67"/>
      <c r="L517" s="44"/>
      <c r="M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</row>
  </sheetData>
  <sheetProtection sheet="1" autoFilter="0" formatColumns="0" formatRows="0" objects="1" scenarios="1" spinCount="100000" saltValue="0bYwWDpYeJDYzxwMBVhRRVARjaT/Y24/sN8GHPHXaCorfQoikiwwcpLAd/Z9GkbokdX6scdruzr7wWbYJTAyGw==" hashValue="uVyIgH+bg3rDUG9fA/p17UCN9glCwnRn41mxX6UPh8XjbrLhMBAFgxkYTuNfPdK0yGA3Y0iirUl3D61Lek+wcw==" algorithmName="SHA-512" password="ED53"/>
  <autoFilter ref="C125:K516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hyperlinks>
    <hyperlink ref="F131" r:id="rId1" display="https://podminky.urs.cz/item/CS_URS_2025_01/113106123"/>
    <hyperlink ref="F138" r:id="rId2" display="https://podminky.urs.cz/item/CS_URS_2025_01/113106162"/>
    <hyperlink ref="F145" r:id="rId3" display="https://podminky.urs.cz/item/CS_URS_2025_01/113106171"/>
    <hyperlink ref="F152" r:id="rId4" display="https://podminky.urs.cz/item/CS_URS_2025_01/113107123"/>
    <hyperlink ref="F156" r:id="rId5" display="https://podminky.urs.cz/item/CS_URS_2025_01/113107124"/>
    <hyperlink ref="F168" r:id="rId6" display="https://podminky.urs.cz/item/CS_URS_2025_01/113202111"/>
    <hyperlink ref="F172" r:id="rId7" display="https://podminky.urs.cz/item/CS_URS_2025_01/119001401"/>
    <hyperlink ref="F177" r:id="rId8" display="https://podminky.urs.cz/item/CS_URS_2025_01/119001421"/>
    <hyperlink ref="F182" r:id="rId9" display="https://podminky.urs.cz/item/CS_URS_2025_01/121112003"/>
    <hyperlink ref="F189" r:id="rId10" display="https://podminky.urs.cz/item/CS_URS_2025_01/131213711"/>
    <hyperlink ref="F194" r:id="rId11" display="https://podminky.urs.cz/item/CS_URS_2025_01/131313711"/>
    <hyperlink ref="F198" r:id="rId12" display="https://podminky.urs.cz/item/CS_URS_2025_01/132212221"/>
    <hyperlink ref="F203" r:id="rId13" display="https://podminky.urs.cz/item/CS_URS_2025_01/132312221"/>
    <hyperlink ref="F207" r:id="rId14" display="https://podminky.urs.cz/item/CS_URS_2025_01/139001101"/>
    <hyperlink ref="F211" r:id="rId15" display="https://podminky.urs.cz/item/CS_URS_2025_01/141721211"/>
    <hyperlink ref="F220" r:id="rId16" display="https://podminky.urs.cz/item/CS_URS_2025_01/151101101"/>
    <hyperlink ref="F224" r:id="rId17" display="https://podminky.urs.cz/item/CS_URS_2025_01/151101111"/>
    <hyperlink ref="F228" r:id="rId18" display="https://podminky.urs.cz/item/CS_URS_2025_01/151101301"/>
    <hyperlink ref="F233" r:id="rId19" display="https://podminky.urs.cz/item/CS_URS_2025_01/151101311"/>
    <hyperlink ref="F238" r:id="rId20" display="https://podminky.urs.cz/item/CS_URS_2025_01/162751117"/>
    <hyperlink ref="F242" r:id="rId21" display="https://podminky.urs.cz/item/CS_URS_2025_01/162751119"/>
    <hyperlink ref="F247" r:id="rId22" display="https://podminky.urs.cz/item/CS_URS_2025_01/162751137"/>
    <hyperlink ref="F251" r:id="rId23" display="https://podminky.urs.cz/item/CS_URS_2025_01/162751139"/>
    <hyperlink ref="F259" r:id="rId24" display="https://podminky.urs.cz/item/CS_URS_2025_01/171251201"/>
    <hyperlink ref="F263" r:id="rId25" display="https://podminky.urs.cz/item/CS_URS_2025_01/174151101"/>
    <hyperlink ref="F275" r:id="rId26" display="https://podminky.urs.cz/item/CS_URS_2025_01/175111101"/>
    <hyperlink ref="F286" r:id="rId27" display="https://podminky.urs.cz/item/CS_URS_2025_01/181311103"/>
    <hyperlink ref="F294" r:id="rId28" display="https://podminky.urs.cz/item/CS_URS_2025_01/181411131"/>
    <hyperlink ref="F314" r:id="rId29" display="https://podminky.urs.cz/item/CS_URS_2025_01/460671112"/>
    <hyperlink ref="F325" r:id="rId30" display="https://podminky.urs.cz/item/CS_URS_2025_01/971033261"/>
    <hyperlink ref="F329" r:id="rId31" display="https://podminky.urs.cz/item/CS_URS_2025_01/971042241"/>
    <hyperlink ref="F333" r:id="rId32" display="https://podminky.urs.cz/item/CS_URS_2025_01/997013151"/>
    <hyperlink ref="F337" r:id="rId33" display="https://podminky.urs.cz/item/CS_URS_2025_01/997013501"/>
    <hyperlink ref="F341" r:id="rId34" display="https://podminky.urs.cz/item/CS_URS_2025_01/997013509"/>
    <hyperlink ref="F347" r:id="rId35" display="https://podminky.urs.cz/item/CS_URS_2025_01/162351103"/>
    <hyperlink ref="F351" r:id="rId36" display="https://podminky.urs.cz/item/CS_URS_2025_01/167151101"/>
    <hyperlink ref="F359" r:id="rId37" display="https://podminky.urs.cz/item/CS_URS_2025_01/564851011"/>
    <hyperlink ref="F363" r:id="rId38" display="https://podminky.urs.cz/item/CS_URS_2025_01/564861111"/>
    <hyperlink ref="F367" r:id="rId39" display="https://podminky.urs.cz/item/CS_URS_2025_01/564941411"/>
    <hyperlink ref="F371" r:id="rId40" display="https://podminky.urs.cz/item/CS_URS_2025_01/565125101"/>
    <hyperlink ref="F375" r:id="rId41" display="https://podminky.urs.cz/item/CS_URS_2025_01/573231108"/>
    <hyperlink ref="F407" r:id="rId42" display="https://podminky.urs.cz/item/CS_URS_2025_01/877161101"/>
    <hyperlink ref="F436" r:id="rId43" display="https://podminky.urs.cz/item/CS_URS_2025_01/891269111"/>
    <hyperlink ref="F446" r:id="rId44" display="https://podminky.urs.cz/item/CS_URS_2025_01/899401111.1"/>
    <hyperlink ref="F464" r:id="rId45" display="https://podminky.urs.cz/item/CS_URS_2025_01/919735111"/>
    <hyperlink ref="F468" r:id="rId46" display="https://podminky.urs.cz/item/CS_URS_2025_01/919735112"/>
    <hyperlink ref="F472" r:id="rId47" display="https://podminky.urs.cz/item/CS_URS_2025_01/919735124"/>
    <hyperlink ref="F476" r:id="rId48" display="https://podminky.urs.cz/item/CS_URS_2025_01/979054441"/>
    <hyperlink ref="F480" r:id="rId49" display="https://podminky.urs.cz/item/CS_URS_2025_01/997221561"/>
    <hyperlink ref="F484" r:id="rId50" display="https://podminky.urs.cz/item/CS_URS_2025_01/997221569"/>
    <hyperlink ref="F492" r:id="rId51" display="https://podminky.urs.cz/item/CS_URS_2025_01/998276101"/>
    <hyperlink ref="F496" r:id="rId52" display="https://podminky.urs.cz/item/CS_URS_2025_01/997221861"/>
    <hyperlink ref="F500" r:id="rId53" display="https://podminky.urs.cz/item/CS_URS_2025_01/997221873"/>
    <hyperlink ref="F504" r:id="rId54" display="https://podminky.urs.cz/item/CS_URS_2025_01/99722187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83</v>
      </c>
    </row>
    <row r="4" s="1" customFormat="1" ht="24.96" customHeight="1">
      <c r="B4" s="20"/>
      <c r="D4" s="139" t="s">
        <v>94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Brno, Zemkova - rekonstrukce vodovodu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103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1193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10. 6. 2025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tr">
        <f>IF('Rekapitulace stavby'!E11="","",'Rekapitulace stavby'!E11)</f>
        <v xml:space="preserve"> </v>
      </c>
      <c r="F15" s="38"/>
      <c r="G15" s="38"/>
      <c r="H15" s="38"/>
      <c r="I15" s="141" t="s">
        <v>26</v>
      </c>
      <c r="J15" s="144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27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29</v>
      </c>
      <c r="E20" s="38"/>
      <c r="F20" s="38"/>
      <c r="G20" s="38"/>
      <c r="H20" s="38"/>
      <c r="I20" s="141" t="s">
        <v>25</v>
      </c>
      <c r="J20" s="144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tr">
        <f>IF('Rekapitulace stavby'!E17="","",'Rekapitulace stavby'!E17)</f>
        <v xml:space="preserve"> </v>
      </c>
      <c r="F21" s="38"/>
      <c r="G21" s="38"/>
      <c r="H21" s="38"/>
      <c r="I21" s="141" t="s">
        <v>26</v>
      </c>
      <c r="J21" s="144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31</v>
      </c>
      <c r="E23" s="38"/>
      <c r="F23" s="38"/>
      <c r="G23" s="38"/>
      <c r="H23" s="38"/>
      <c r="I23" s="141" t="s">
        <v>25</v>
      </c>
      <c r="J23" s="144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tr">
        <f>IF('Rekapitulace stavby'!E20="","",'Rekapitulace stavby'!E20)</f>
        <v xml:space="preserve"> </v>
      </c>
      <c r="F24" s="38"/>
      <c r="G24" s="38"/>
      <c r="H24" s="38"/>
      <c r="I24" s="141" t="s">
        <v>26</v>
      </c>
      <c r="J24" s="144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33</v>
      </c>
      <c r="E30" s="38"/>
      <c r="F30" s="38"/>
      <c r="G30" s="38"/>
      <c r="H30" s="38"/>
      <c r="I30" s="38"/>
      <c r="J30" s="152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35</v>
      </c>
      <c r="G32" s="38"/>
      <c r="H32" s="38"/>
      <c r="I32" s="153" t="s">
        <v>34</v>
      </c>
      <c r="J32" s="153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37</v>
      </c>
      <c r="E33" s="141" t="s">
        <v>38</v>
      </c>
      <c r="F33" s="155">
        <f>ROUND((SUM(BE118:BE174)),  2)</f>
        <v>0</v>
      </c>
      <c r="G33" s="38"/>
      <c r="H33" s="38"/>
      <c r="I33" s="156">
        <v>0.20999999999999999</v>
      </c>
      <c r="J33" s="155">
        <f>ROUND(((SUM(BE118:BE174))*I33),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39</v>
      </c>
      <c r="F34" s="155">
        <f>ROUND((SUM(BF118:BF174)),  2)</f>
        <v>0</v>
      </c>
      <c r="G34" s="38"/>
      <c r="H34" s="38"/>
      <c r="I34" s="156">
        <v>0.12</v>
      </c>
      <c r="J34" s="155">
        <f>ROUND(((SUM(BF118:BF174))*I34),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40</v>
      </c>
      <c r="F35" s="155">
        <f>ROUND((SUM(BG118:BG174)),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41</v>
      </c>
      <c r="F36" s="155">
        <f>ROUND((SUM(BH118:BH174)),  2)</f>
        <v>0</v>
      </c>
      <c r="G36" s="38"/>
      <c r="H36" s="38"/>
      <c r="I36" s="156">
        <v>0.12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42</v>
      </c>
      <c r="F37" s="155">
        <f>ROUND((SUM(BI118:BI174)),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Brno, Zemkova - rekonstrukce vodovodu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900 - Ostatní rozpočtové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10. 6. 2025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106</v>
      </c>
      <c r="D94" s="177"/>
      <c r="E94" s="177"/>
      <c r="F94" s="177"/>
      <c r="G94" s="177"/>
      <c r="H94" s="177"/>
      <c r="I94" s="177"/>
      <c r="J94" s="178" t="s">
        <v>107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108</v>
      </c>
      <c r="D96" s="40"/>
      <c r="E96" s="40"/>
      <c r="F96" s="40"/>
      <c r="G96" s="40"/>
      <c r="H96" s="40"/>
      <c r="I96" s="40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109</v>
      </c>
    </row>
    <row r="97" s="9" customFormat="1" ht="24.96" customHeight="1">
      <c r="A97" s="9"/>
      <c r="B97" s="180"/>
      <c r="C97" s="181"/>
      <c r="D97" s="182" t="s">
        <v>110</v>
      </c>
      <c r="E97" s="183"/>
      <c r="F97" s="183"/>
      <c r="G97" s="183"/>
      <c r="H97" s="183"/>
      <c r="I97" s="183"/>
      <c r="J97" s="184">
        <f>J119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1194</v>
      </c>
      <c r="E98" s="189"/>
      <c r="F98" s="189"/>
      <c r="G98" s="189"/>
      <c r="H98" s="189"/>
      <c r="I98" s="189"/>
      <c r="J98" s="190">
        <f>J120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120</v>
      </c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75" t="str">
        <f>E7</f>
        <v>Brno, Zemkova - rekonstrukce vodovodu</v>
      </c>
      <c r="F108" s="32"/>
      <c r="G108" s="32"/>
      <c r="H108" s="32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103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>SO 900 - Ostatní rozpočtové náklady</v>
      </c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F12</f>
        <v xml:space="preserve"> </v>
      </c>
      <c r="G112" s="40"/>
      <c r="H112" s="40"/>
      <c r="I112" s="32" t="s">
        <v>22</v>
      </c>
      <c r="J112" s="79" t="str">
        <f>IF(J12="","",J12)</f>
        <v>10. 6. 2025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24</v>
      </c>
      <c r="D114" s="40"/>
      <c r="E114" s="40"/>
      <c r="F114" s="27" t="str">
        <f>E15</f>
        <v xml:space="preserve"> </v>
      </c>
      <c r="G114" s="40"/>
      <c r="H114" s="40"/>
      <c r="I114" s="32" t="s">
        <v>29</v>
      </c>
      <c r="J114" s="36" t="str">
        <f>E21</f>
        <v xml:space="preserve"> 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27</v>
      </c>
      <c r="D115" s="40"/>
      <c r="E115" s="40"/>
      <c r="F115" s="27" t="str">
        <f>IF(E18="","",E18)</f>
        <v>Vyplň údaj</v>
      </c>
      <c r="G115" s="40"/>
      <c r="H115" s="40"/>
      <c r="I115" s="32" t="s">
        <v>31</v>
      </c>
      <c r="J115" s="36" t="str">
        <f>E24</f>
        <v xml:space="preserve"> 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192"/>
      <c r="B117" s="193"/>
      <c r="C117" s="194" t="s">
        <v>121</v>
      </c>
      <c r="D117" s="195" t="s">
        <v>58</v>
      </c>
      <c r="E117" s="195" t="s">
        <v>54</v>
      </c>
      <c r="F117" s="195" t="s">
        <v>55</v>
      </c>
      <c r="G117" s="195" t="s">
        <v>122</v>
      </c>
      <c r="H117" s="195" t="s">
        <v>123</v>
      </c>
      <c r="I117" s="195" t="s">
        <v>124</v>
      </c>
      <c r="J117" s="195" t="s">
        <v>107</v>
      </c>
      <c r="K117" s="196" t="s">
        <v>125</v>
      </c>
      <c r="L117" s="197"/>
      <c r="M117" s="100" t="s">
        <v>1</v>
      </c>
      <c r="N117" s="101" t="s">
        <v>37</v>
      </c>
      <c r="O117" s="101" t="s">
        <v>126</v>
      </c>
      <c r="P117" s="101" t="s">
        <v>127</v>
      </c>
      <c r="Q117" s="101" t="s">
        <v>128</v>
      </c>
      <c r="R117" s="101" t="s">
        <v>129</v>
      </c>
      <c r="S117" s="101" t="s">
        <v>130</v>
      </c>
      <c r="T117" s="102" t="s">
        <v>131</v>
      </c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</row>
    <row r="118" s="2" customFormat="1" ht="22.8" customHeight="1">
      <c r="A118" s="38"/>
      <c r="B118" s="39"/>
      <c r="C118" s="107" t="s">
        <v>132</v>
      </c>
      <c r="D118" s="40"/>
      <c r="E118" s="40"/>
      <c r="F118" s="40"/>
      <c r="G118" s="40"/>
      <c r="H118" s="40"/>
      <c r="I118" s="40"/>
      <c r="J118" s="198">
        <f>BK118</f>
        <v>0</v>
      </c>
      <c r="K118" s="40"/>
      <c r="L118" s="44"/>
      <c r="M118" s="103"/>
      <c r="N118" s="199"/>
      <c r="O118" s="104"/>
      <c r="P118" s="200">
        <f>P119</f>
        <v>0</v>
      </c>
      <c r="Q118" s="104"/>
      <c r="R118" s="200">
        <f>R119</f>
        <v>0</v>
      </c>
      <c r="S118" s="104"/>
      <c r="T118" s="201">
        <f>T119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72</v>
      </c>
      <c r="AU118" s="17" t="s">
        <v>109</v>
      </c>
      <c r="BK118" s="202">
        <f>BK119</f>
        <v>0</v>
      </c>
    </row>
    <row r="119" s="12" customFormat="1" ht="25.92" customHeight="1">
      <c r="A119" s="12"/>
      <c r="B119" s="203"/>
      <c r="C119" s="204"/>
      <c r="D119" s="205" t="s">
        <v>72</v>
      </c>
      <c r="E119" s="206" t="s">
        <v>133</v>
      </c>
      <c r="F119" s="206" t="s">
        <v>134</v>
      </c>
      <c r="G119" s="204"/>
      <c r="H119" s="204"/>
      <c r="I119" s="207"/>
      <c r="J119" s="208">
        <f>BK119</f>
        <v>0</v>
      </c>
      <c r="K119" s="204"/>
      <c r="L119" s="209"/>
      <c r="M119" s="210"/>
      <c r="N119" s="211"/>
      <c r="O119" s="211"/>
      <c r="P119" s="212">
        <f>P120</f>
        <v>0</v>
      </c>
      <c r="Q119" s="211"/>
      <c r="R119" s="212">
        <f>R120</f>
        <v>0</v>
      </c>
      <c r="S119" s="211"/>
      <c r="T119" s="21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4" t="s">
        <v>81</v>
      </c>
      <c r="AT119" s="215" t="s">
        <v>72</v>
      </c>
      <c r="AU119" s="215" t="s">
        <v>73</v>
      </c>
      <c r="AY119" s="214" t="s">
        <v>135</v>
      </c>
      <c r="BK119" s="216">
        <f>BK120</f>
        <v>0</v>
      </c>
    </row>
    <row r="120" s="12" customFormat="1" ht="22.8" customHeight="1">
      <c r="A120" s="12"/>
      <c r="B120" s="203"/>
      <c r="C120" s="204"/>
      <c r="D120" s="205" t="s">
        <v>72</v>
      </c>
      <c r="E120" s="217" t="s">
        <v>206</v>
      </c>
      <c r="F120" s="217" t="s">
        <v>1195</v>
      </c>
      <c r="G120" s="204"/>
      <c r="H120" s="204"/>
      <c r="I120" s="207"/>
      <c r="J120" s="218">
        <f>BK120</f>
        <v>0</v>
      </c>
      <c r="K120" s="204"/>
      <c r="L120" s="209"/>
      <c r="M120" s="210"/>
      <c r="N120" s="211"/>
      <c r="O120" s="211"/>
      <c r="P120" s="212">
        <f>SUM(P121:P174)</f>
        <v>0</v>
      </c>
      <c r="Q120" s="211"/>
      <c r="R120" s="212">
        <f>SUM(R121:R174)</f>
        <v>0</v>
      </c>
      <c r="S120" s="211"/>
      <c r="T120" s="213">
        <f>SUM(T121:T174)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81</v>
      </c>
      <c r="AT120" s="215" t="s">
        <v>72</v>
      </c>
      <c r="AU120" s="215" t="s">
        <v>81</v>
      </c>
      <c r="AY120" s="214" t="s">
        <v>135</v>
      </c>
      <c r="BK120" s="216">
        <f>SUM(BK121:BK174)</f>
        <v>0</v>
      </c>
    </row>
    <row r="121" s="2" customFormat="1" ht="16.5" customHeight="1">
      <c r="A121" s="38"/>
      <c r="B121" s="39"/>
      <c r="C121" s="219" t="s">
        <v>81</v>
      </c>
      <c r="D121" s="219" t="s">
        <v>137</v>
      </c>
      <c r="E121" s="220" t="s">
        <v>1196</v>
      </c>
      <c r="F121" s="221" t="s">
        <v>1197</v>
      </c>
      <c r="G121" s="222" t="s">
        <v>408</v>
      </c>
      <c r="H121" s="223">
        <v>1</v>
      </c>
      <c r="I121" s="224"/>
      <c r="J121" s="225">
        <f>ROUND(I121*H121,2)</f>
        <v>0</v>
      </c>
      <c r="K121" s="221" t="s">
        <v>1</v>
      </c>
      <c r="L121" s="44"/>
      <c r="M121" s="226" t="s">
        <v>1</v>
      </c>
      <c r="N121" s="227" t="s">
        <v>38</v>
      </c>
      <c r="O121" s="91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30" t="s">
        <v>142</v>
      </c>
      <c r="AT121" s="230" t="s">
        <v>137</v>
      </c>
      <c r="AU121" s="230" t="s">
        <v>83</v>
      </c>
      <c r="AY121" s="17" t="s">
        <v>135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7" t="s">
        <v>81</v>
      </c>
      <c r="BK121" s="231">
        <f>ROUND(I121*H121,2)</f>
        <v>0</v>
      </c>
      <c r="BL121" s="17" t="s">
        <v>142</v>
      </c>
      <c r="BM121" s="230" t="s">
        <v>1198</v>
      </c>
    </row>
    <row r="122" s="13" customFormat="1">
      <c r="A122" s="13"/>
      <c r="B122" s="239"/>
      <c r="C122" s="240"/>
      <c r="D122" s="232" t="s">
        <v>148</v>
      </c>
      <c r="E122" s="241" t="s">
        <v>1</v>
      </c>
      <c r="F122" s="242" t="s">
        <v>81</v>
      </c>
      <c r="G122" s="240"/>
      <c r="H122" s="243">
        <v>1</v>
      </c>
      <c r="I122" s="244"/>
      <c r="J122" s="240"/>
      <c r="K122" s="240"/>
      <c r="L122" s="245"/>
      <c r="M122" s="246"/>
      <c r="N122" s="247"/>
      <c r="O122" s="247"/>
      <c r="P122" s="247"/>
      <c r="Q122" s="247"/>
      <c r="R122" s="247"/>
      <c r="S122" s="247"/>
      <c r="T122" s="248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9" t="s">
        <v>148</v>
      </c>
      <c r="AU122" s="249" t="s">
        <v>83</v>
      </c>
      <c r="AV122" s="13" t="s">
        <v>83</v>
      </c>
      <c r="AW122" s="13" t="s">
        <v>30</v>
      </c>
      <c r="AX122" s="13" t="s">
        <v>81</v>
      </c>
      <c r="AY122" s="249" t="s">
        <v>135</v>
      </c>
    </row>
    <row r="123" s="2" customFormat="1" ht="24.15" customHeight="1">
      <c r="A123" s="38"/>
      <c r="B123" s="39"/>
      <c r="C123" s="219" t="s">
        <v>83</v>
      </c>
      <c r="D123" s="219" t="s">
        <v>137</v>
      </c>
      <c r="E123" s="220" t="s">
        <v>1199</v>
      </c>
      <c r="F123" s="221" t="s">
        <v>1200</v>
      </c>
      <c r="G123" s="222" t="s">
        <v>408</v>
      </c>
      <c r="H123" s="223">
        <v>1</v>
      </c>
      <c r="I123" s="224"/>
      <c r="J123" s="225">
        <f>ROUND(I123*H123,2)</f>
        <v>0</v>
      </c>
      <c r="K123" s="221" t="s">
        <v>1</v>
      </c>
      <c r="L123" s="44"/>
      <c r="M123" s="226" t="s">
        <v>1</v>
      </c>
      <c r="N123" s="227" t="s">
        <v>38</v>
      </c>
      <c r="O123" s="91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0" t="s">
        <v>142</v>
      </c>
      <c r="AT123" s="230" t="s">
        <v>137</v>
      </c>
      <c r="AU123" s="230" t="s">
        <v>83</v>
      </c>
      <c r="AY123" s="17" t="s">
        <v>135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7" t="s">
        <v>81</v>
      </c>
      <c r="BK123" s="231">
        <f>ROUND(I123*H123,2)</f>
        <v>0</v>
      </c>
      <c r="BL123" s="17" t="s">
        <v>142</v>
      </c>
      <c r="BM123" s="230" t="s">
        <v>1201</v>
      </c>
    </row>
    <row r="124" s="13" customFormat="1">
      <c r="A124" s="13"/>
      <c r="B124" s="239"/>
      <c r="C124" s="240"/>
      <c r="D124" s="232" t="s">
        <v>148</v>
      </c>
      <c r="E124" s="241" t="s">
        <v>1</v>
      </c>
      <c r="F124" s="242" t="s">
        <v>81</v>
      </c>
      <c r="G124" s="240"/>
      <c r="H124" s="243">
        <v>1</v>
      </c>
      <c r="I124" s="244"/>
      <c r="J124" s="240"/>
      <c r="K124" s="240"/>
      <c r="L124" s="245"/>
      <c r="M124" s="246"/>
      <c r="N124" s="247"/>
      <c r="O124" s="247"/>
      <c r="P124" s="247"/>
      <c r="Q124" s="247"/>
      <c r="R124" s="247"/>
      <c r="S124" s="247"/>
      <c r="T124" s="248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9" t="s">
        <v>148</v>
      </c>
      <c r="AU124" s="249" t="s">
        <v>83</v>
      </c>
      <c r="AV124" s="13" t="s">
        <v>83</v>
      </c>
      <c r="AW124" s="13" t="s">
        <v>30</v>
      </c>
      <c r="AX124" s="13" t="s">
        <v>81</v>
      </c>
      <c r="AY124" s="249" t="s">
        <v>135</v>
      </c>
    </row>
    <row r="125" s="2" customFormat="1" ht="24.15" customHeight="1">
      <c r="A125" s="38"/>
      <c r="B125" s="39"/>
      <c r="C125" s="219" t="s">
        <v>156</v>
      </c>
      <c r="D125" s="219" t="s">
        <v>137</v>
      </c>
      <c r="E125" s="220" t="s">
        <v>1202</v>
      </c>
      <c r="F125" s="221" t="s">
        <v>1203</v>
      </c>
      <c r="G125" s="222" t="s">
        <v>408</v>
      </c>
      <c r="H125" s="223">
        <v>1</v>
      </c>
      <c r="I125" s="224"/>
      <c r="J125" s="225">
        <f>ROUND(I125*H125,2)</f>
        <v>0</v>
      </c>
      <c r="K125" s="221" t="s">
        <v>1</v>
      </c>
      <c r="L125" s="44"/>
      <c r="M125" s="226" t="s">
        <v>1</v>
      </c>
      <c r="N125" s="227" t="s">
        <v>38</v>
      </c>
      <c r="O125" s="91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0" t="s">
        <v>142</v>
      </c>
      <c r="AT125" s="230" t="s">
        <v>137</v>
      </c>
      <c r="AU125" s="230" t="s">
        <v>83</v>
      </c>
      <c r="AY125" s="17" t="s">
        <v>135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7" t="s">
        <v>81</v>
      </c>
      <c r="BK125" s="231">
        <f>ROUND(I125*H125,2)</f>
        <v>0</v>
      </c>
      <c r="BL125" s="17" t="s">
        <v>142</v>
      </c>
      <c r="BM125" s="230" t="s">
        <v>1204</v>
      </c>
    </row>
    <row r="126" s="13" customFormat="1">
      <c r="A126" s="13"/>
      <c r="B126" s="239"/>
      <c r="C126" s="240"/>
      <c r="D126" s="232" t="s">
        <v>148</v>
      </c>
      <c r="E126" s="241" t="s">
        <v>1</v>
      </c>
      <c r="F126" s="242" t="s">
        <v>81</v>
      </c>
      <c r="G126" s="240"/>
      <c r="H126" s="243">
        <v>1</v>
      </c>
      <c r="I126" s="244"/>
      <c r="J126" s="240"/>
      <c r="K126" s="240"/>
      <c r="L126" s="245"/>
      <c r="M126" s="246"/>
      <c r="N126" s="247"/>
      <c r="O126" s="247"/>
      <c r="P126" s="247"/>
      <c r="Q126" s="247"/>
      <c r="R126" s="247"/>
      <c r="S126" s="247"/>
      <c r="T126" s="24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9" t="s">
        <v>148</v>
      </c>
      <c r="AU126" s="249" t="s">
        <v>83</v>
      </c>
      <c r="AV126" s="13" t="s">
        <v>83</v>
      </c>
      <c r="AW126" s="13" t="s">
        <v>30</v>
      </c>
      <c r="AX126" s="13" t="s">
        <v>81</v>
      </c>
      <c r="AY126" s="249" t="s">
        <v>135</v>
      </c>
    </row>
    <row r="127" s="2" customFormat="1" ht="24.15" customHeight="1">
      <c r="A127" s="38"/>
      <c r="B127" s="39"/>
      <c r="C127" s="219" t="s">
        <v>142</v>
      </c>
      <c r="D127" s="219" t="s">
        <v>137</v>
      </c>
      <c r="E127" s="220" t="s">
        <v>1205</v>
      </c>
      <c r="F127" s="221" t="s">
        <v>1206</v>
      </c>
      <c r="G127" s="222" t="s">
        <v>408</v>
      </c>
      <c r="H127" s="223">
        <v>1</v>
      </c>
      <c r="I127" s="224"/>
      <c r="J127" s="225">
        <f>ROUND(I127*H127,2)</f>
        <v>0</v>
      </c>
      <c r="K127" s="221" t="s">
        <v>1</v>
      </c>
      <c r="L127" s="44"/>
      <c r="M127" s="226" t="s">
        <v>1</v>
      </c>
      <c r="N127" s="227" t="s">
        <v>38</v>
      </c>
      <c r="O127" s="91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0" t="s">
        <v>142</v>
      </c>
      <c r="AT127" s="230" t="s">
        <v>137</v>
      </c>
      <c r="AU127" s="230" t="s">
        <v>83</v>
      </c>
      <c r="AY127" s="17" t="s">
        <v>135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7" t="s">
        <v>81</v>
      </c>
      <c r="BK127" s="231">
        <f>ROUND(I127*H127,2)</f>
        <v>0</v>
      </c>
      <c r="BL127" s="17" t="s">
        <v>142</v>
      </c>
      <c r="BM127" s="230" t="s">
        <v>1207</v>
      </c>
    </row>
    <row r="128" s="13" customFormat="1">
      <c r="A128" s="13"/>
      <c r="B128" s="239"/>
      <c r="C128" s="240"/>
      <c r="D128" s="232" t="s">
        <v>148</v>
      </c>
      <c r="E128" s="241" t="s">
        <v>1</v>
      </c>
      <c r="F128" s="242" t="s">
        <v>81</v>
      </c>
      <c r="G128" s="240"/>
      <c r="H128" s="243">
        <v>1</v>
      </c>
      <c r="I128" s="244"/>
      <c r="J128" s="240"/>
      <c r="K128" s="240"/>
      <c r="L128" s="245"/>
      <c r="M128" s="246"/>
      <c r="N128" s="247"/>
      <c r="O128" s="247"/>
      <c r="P128" s="247"/>
      <c r="Q128" s="247"/>
      <c r="R128" s="247"/>
      <c r="S128" s="247"/>
      <c r="T128" s="24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9" t="s">
        <v>148</v>
      </c>
      <c r="AU128" s="249" t="s">
        <v>83</v>
      </c>
      <c r="AV128" s="13" t="s">
        <v>83</v>
      </c>
      <c r="AW128" s="13" t="s">
        <v>30</v>
      </c>
      <c r="AX128" s="13" t="s">
        <v>81</v>
      </c>
      <c r="AY128" s="249" t="s">
        <v>135</v>
      </c>
    </row>
    <row r="129" s="2" customFormat="1" ht="21.75" customHeight="1">
      <c r="A129" s="38"/>
      <c r="B129" s="39"/>
      <c r="C129" s="219" t="s">
        <v>175</v>
      </c>
      <c r="D129" s="219" t="s">
        <v>137</v>
      </c>
      <c r="E129" s="220" t="s">
        <v>1208</v>
      </c>
      <c r="F129" s="221" t="s">
        <v>1209</v>
      </c>
      <c r="G129" s="222" t="s">
        <v>408</v>
      </c>
      <c r="H129" s="223">
        <v>1</v>
      </c>
      <c r="I129" s="224"/>
      <c r="J129" s="225">
        <f>ROUND(I129*H129,2)</f>
        <v>0</v>
      </c>
      <c r="K129" s="221" t="s">
        <v>1</v>
      </c>
      <c r="L129" s="44"/>
      <c r="M129" s="226" t="s">
        <v>1</v>
      </c>
      <c r="N129" s="227" t="s">
        <v>38</v>
      </c>
      <c r="O129" s="91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0" t="s">
        <v>142</v>
      </c>
      <c r="AT129" s="230" t="s">
        <v>137</v>
      </c>
      <c r="AU129" s="230" t="s">
        <v>83</v>
      </c>
      <c r="AY129" s="17" t="s">
        <v>135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7" t="s">
        <v>81</v>
      </c>
      <c r="BK129" s="231">
        <f>ROUND(I129*H129,2)</f>
        <v>0</v>
      </c>
      <c r="BL129" s="17" t="s">
        <v>142</v>
      </c>
      <c r="BM129" s="230" t="s">
        <v>1210</v>
      </c>
    </row>
    <row r="130" s="13" customFormat="1">
      <c r="A130" s="13"/>
      <c r="B130" s="239"/>
      <c r="C130" s="240"/>
      <c r="D130" s="232" t="s">
        <v>148</v>
      </c>
      <c r="E130" s="241" t="s">
        <v>1</v>
      </c>
      <c r="F130" s="242" t="s">
        <v>81</v>
      </c>
      <c r="G130" s="240"/>
      <c r="H130" s="243">
        <v>1</v>
      </c>
      <c r="I130" s="244"/>
      <c r="J130" s="240"/>
      <c r="K130" s="240"/>
      <c r="L130" s="245"/>
      <c r="M130" s="246"/>
      <c r="N130" s="247"/>
      <c r="O130" s="247"/>
      <c r="P130" s="247"/>
      <c r="Q130" s="247"/>
      <c r="R130" s="247"/>
      <c r="S130" s="247"/>
      <c r="T130" s="24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9" t="s">
        <v>148</v>
      </c>
      <c r="AU130" s="249" t="s">
        <v>83</v>
      </c>
      <c r="AV130" s="13" t="s">
        <v>83</v>
      </c>
      <c r="AW130" s="13" t="s">
        <v>30</v>
      </c>
      <c r="AX130" s="13" t="s">
        <v>81</v>
      </c>
      <c r="AY130" s="249" t="s">
        <v>135</v>
      </c>
    </row>
    <row r="131" s="2" customFormat="1" ht="24.15" customHeight="1">
      <c r="A131" s="38"/>
      <c r="B131" s="39"/>
      <c r="C131" s="219" t="s">
        <v>184</v>
      </c>
      <c r="D131" s="219" t="s">
        <v>137</v>
      </c>
      <c r="E131" s="220" t="s">
        <v>1211</v>
      </c>
      <c r="F131" s="221" t="s">
        <v>1212</v>
      </c>
      <c r="G131" s="222" t="s">
        <v>408</v>
      </c>
      <c r="H131" s="223">
        <v>1</v>
      </c>
      <c r="I131" s="224"/>
      <c r="J131" s="225">
        <f>ROUND(I131*H131,2)</f>
        <v>0</v>
      </c>
      <c r="K131" s="221" t="s">
        <v>1</v>
      </c>
      <c r="L131" s="44"/>
      <c r="M131" s="226" t="s">
        <v>1</v>
      </c>
      <c r="N131" s="227" t="s">
        <v>38</v>
      </c>
      <c r="O131" s="91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0" t="s">
        <v>142</v>
      </c>
      <c r="AT131" s="230" t="s">
        <v>137</v>
      </c>
      <c r="AU131" s="230" t="s">
        <v>83</v>
      </c>
      <c r="AY131" s="17" t="s">
        <v>135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7" t="s">
        <v>81</v>
      </c>
      <c r="BK131" s="231">
        <f>ROUND(I131*H131,2)</f>
        <v>0</v>
      </c>
      <c r="BL131" s="17" t="s">
        <v>142</v>
      </c>
      <c r="BM131" s="230" t="s">
        <v>1213</v>
      </c>
    </row>
    <row r="132" s="13" customFormat="1">
      <c r="A132" s="13"/>
      <c r="B132" s="239"/>
      <c r="C132" s="240"/>
      <c r="D132" s="232" t="s">
        <v>148</v>
      </c>
      <c r="E132" s="241" t="s">
        <v>1</v>
      </c>
      <c r="F132" s="242" t="s">
        <v>81</v>
      </c>
      <c r="G132" s="240"/>
      <c r="H132" s="243">
        <v>1</v>
      </c>
      <c r="I132" s="244"/>
      <c r="J132" s="240"/>
      <c r="K132" s="240"/>
      <c r="L132" s="245"/>
      <c r="M132" s="246"/>
      <c r="N132" s="247"/>
      <c r="O132" s="247"/>
      <c r="P132" s="247"/>
      <c r="Q132" s="247"/>
      <c r="R132" s="247"/>
      <c r="S132" s="247"/>
      <c r="T132" s="24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9" t="s">
        <v>148</v>
      </c>
      <c r="AU132" s="249" t="s">
        <v>83</v>
      </c>
      <c r="AV132" s="13" t="s">
        <v>83</v>
      </c>
      <c r="AW132" s="13" t="s">
        <v>30</v>
      </c>
      <c r="AX132" s="13" t="s">
        <v>81</v>
      </c>
      <c r="AY132" s="249" t="s">
        <v>135</v>
      </c>
    </row>
    <row r="133" s="2" customFormat="1" ht="21.75" customHeight="1">
      <c r="A133" s="38"/>
      <c r="B133" s="39"/>
      <c r="C133" s="219" t="s">
        <v>191</v>
      </c>
      <c r="D133" s="219" t="s">
        <v>137</v>
      </c>
      <c r="E133" s="220" t="s">
        <v>1214</v>
      </c>
      <c r="F133" s="221" t="s">
        <v>1215</v>
      </c>
      <c r="G133" s="222" t="s">
        <v>408</v>
      </c>
      <c r="H133" s="223">
        <v>1</v>
      </c>
      <c r="I133" s="224"/>
      <c r="J133" s="225">
        <f>ROUND(I133*H133,2)</f>
        <v>0</v>
      </c>
      <c r="K133" s="221" t="s">
        <v>1</v>
      </c>
      <c r="L133" s="44"/>
      <c r="M133" s="226" t="s">
        <v>1</v>
      </c>
      <c r="N133" s="227" t="s">
        <v>38</v>
      </c>
      <c r="O133" s="91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0" t="s">
        <v>142</v>
      </c>
      <c r="AT133" s="230" t="s">
        <v>137</v>
      </c>
      <c r="AU133" s="230" t="s">
        <v>83</v>
      </c>
      <c r="AY133" s="17" t="s">
        <v>135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7" t="s">
        <v>81</v>
      </c>
      <c r="BK133" s="231">
        <f>ROUND(I133*H133,2)</f>
        <v>0</v>
      </c>
      <c r="BL133" s="17" t="s">
        <v>142</v>
      </c>
      <c r="BM133" s="230" t="s">
        <v>1216</v>
      </c>
    </row>
    <row r="134" s="13" customFormat="1">
      <c r="A134" s="13"/>
      <c r="B134" s="239"/>
      <c r="C134" s="240"/>
      <c r="D134" s="232" t="s">
        <v>148</v>
      </c>
      <c r="E134" s="241" t="s">
        <v>1</v>
      </c>
      <c r="F134" s="242" t="s">
        <v>81</v>
      </c>
      <c r="G134" s="240"/>
      <c r="H134" s="243">
        <v>1</v>
      </c>
      <c r="I134" s="244"/>
      <c r="J134" s="240"/>
      <c r="K134" s="240"/>
      <c r="L134" s="245"/>
      <c r="M134" s="246"/>
      <c r="N134" s="247"/>
      <c r="O134" s="247"/>
      <c r="P134" s="247"/>
      <c r="Q134" s="247"/>
      <c r="R134" s="247"/>
      <c r="S134" s="247"/>
      <c r="T134" s="24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9" t="s">
        <v>148</v>
      </c>
      <c r="AU134" s="249" t="s">
        <v>83</v>
      </c>
      <c r="AV134" s="13" t="s">
        <v>83</v>
      </c>
      <c r="AW134" s="13" t="s">
        <v>30</v>
      </c>
      <c r="AX134" s="13" t="s">
        <v>81</v>
      </c>
      <c r="AY134" s="249" t="s">
        <v>135</v>
      </c>
    </row>
    <row r="135" s="2" customFormat="1" ht="21.75" customHeight="1">
      <c r="A135" s="38"/>
      <c r="B135" s="39"/>
      <c r="C135" s="219" t="s">
        <v>199</v>
      </c>
      <c r="D135" s="219" t="s">
        <v>137</v>
      </c>
      <c r="E135" s="220" t="s">
        <v>1217</v>
      </c>
      <c r="F135" s="221" t="s">
        <v>1218</v>
      </c>
      <c r="G135" s="222" t="s">
        <v>408</v>
      </c>
      <c r="H135" s="223">
        <v>1</v>
      </c>
      <c r="I135" s="224"/>
      <c r="J135" s="225">
        <f>ROUND(I135*H135,2)</f>
        <v>0</v>
      </c>
      <c r="K135" s="221" t="s">
        <v>1</v>
      </c>
      <c r="L135" s="44"/>
      <c r="M135" s="226" t="s">
        <v>1</v>
      </c>
      <c r="N135" s="227" t="s">
        <v>38</v>
      </c>
      <c r="O135" s="91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0" t="s">
        <v>142</v>
      </c>
      <c r="AT135" s="230" t="s">
        <v>137</v>
      </c>
      <c r="AU135" s="230" t="s">
        <v>83</v>
      </c>
      <c r="AY135" s="17" t="s">
        <v>135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7" t="s">
        <v>81</v>
      </c>
      <c r="BK135" s="231">
        <f>ROUND(I135*H135,2)</f>
        <v>0</v>
      </c>
      <c r="BL135" s="17" t="s">
        <v>142</v>
      </c>
      <c r="BM135" s="230" t="s">
        <v>1219</v>
      </c>
    </row>
    <row r="136" s="13" customFormat="1">
      <c r="A136" s="13"/>
      <c r="B136" s="239"/>
      <c r="C136" s="240"/>
      <c r="D136" s="232" t="s">
        <v>148</v>
      </c>
      <c r="E136" s="241" t="s">
        <v>1</v>
      </c>
      <c r="F136" s="242" t="s">
        <v>81</v>
      </c>
      <c r="G136" s="240"/>
      <c r="H136" s="243">
        <v>1</v>
      </c>
      <c r="I136" s="244"/>
      <c r="J136" s="240"/>
      <c r="K136" s="240"/>
      <c r="L136" s="245"/>
      <c r="M136" s="246"/>
      <c r="N136" s="247"/>
      <c r="O136" s="247"/>
      <c r="P136" s="247"/>
      <c r="Q136" s="247"/>
      <c r="R136" s="247"/>
      <c r="S136" s="247"/>
      <c r="T136" s="24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9" t="s">
        <v>148</v>
      </c>
      <c r="AU136" s="249" t="s">
        <v>83</v>
      </c>
      <c r="AV136" s="13" t="s">
        <v>83</v>
      </c>
      <c r="AW136" s="13" t="s">
        <v>30</v>
      </c>
      <c r="AX136" s="13" t="s">
        <v>81</v>
      </c>
      <c r="AY136" s="249" t="s">
        <v>135</v>
      </c>
    </row>
    <row r="137" s="2" customFormat="1" ht="16.5" customHeight="1">
      <c r="A137" s="38"/>
      <c r="B137" s="39"/>
      <c r="C137" s="219" t="s">
        <v>206</v>
      </c>
      <c r="D137" s="219" t="s">
        <v>137</v>
      </c>
      <c r="E137" s="220" t="s">
        <v>1220</v>
      </c>
      <c r="F137" s="221" t="s">
        <v>1221</v>
      </c>
      <c r="G137" s="222" t="s">
        <v>408</v>
      </c>
      <c r="H137" s="223">
        <v>1</v>
      </c>
      <c r="I137" s="224"/>
      <c r="J137" s="225">
        <f>ROUND(I137*H137,2)</f>
        <v>0</v>
      </c>
      <c r="K137" s="221" t="s">
        <v>1</v>
      </c>
      <c r="L137" s="44"/>
      <c r="M137" s="226" t="s">
        <v>1</v>
      </c>
      <c r="N137" s="227" t="s">
        <v>38</v>
      </c>
      <c r="O137" s="91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0" t="s">
        <v>142</v>
      </c>
      <c r="AT137" s="230" t="s">
        <v>137</v>
      </c>
      <c r="AU137" s="230" t="s">
        <v>83</v>
      </c>
      <c r="AY137" s="17" t="s">
        <v>135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7" t="s">
        <v>81</v>
      </c>
      <c r="BK137" s="231">
        <f>ROUND(I137*H137,2)</f>
        <v>0</v>
      </c>
      <c r="BL137" s="17" t="s">
        <v>142</v>
      </c>
      <c r="BM137" s="230" t="s">
        <v>1222</v>
      </c>
    </row>
    <row r="138" s="13" customFormat="1">
      <c r="A138" s="13"/>
      <c r="B138" s="239"/>
      <c r="C138" s="240"/>
      <c r="D138" s="232" t="s">
        <v>148</v>
      </c>
      <c r="E138" s="241" t="s">
        <v>1</v>
      </c>
      <c r="F138" s="242" t="s">
        <v>81</v>
      </c>
      <c r="G138" s="240"/>
      <c r="H138" s="243">
        <v>1</v>
      </c>
      <c r="I138" s="244"/>
      <c r="J138" s="240"/>
      <c r="K138" s="240"/>
      <c r="L138" s="245"/>
      <c r="M138" s="246"/>
      <c r="N138" s="247"/>
      <c r="O138" s="247"/>
      <c r="P138" s="247"/>
      <c r="Q138" s="247"/>
      <c r="R138" s="247"/>
      <c r="S138" s="247"/>
      <c r="T138" s="24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9" t="s">
        <v>148</v>
      </c>
      <c r="AU138" s="249" t="s">
        <v>83</v>
      </c>
      <c r="AV138" s="13" t="s">
        <v>83</v>
      </c>
      <c r="AW138" s="13" t="s">
        <v>30</v>
      </c>
      <c r="AX138" s="13" t="s">
        <v>81</v>
      </c>
      <c r="AY138" s="249" t="s">
        <v>135</v>
      </c>
    </row>
    <row r="139" s="2" customFormat="1" ht="16.5" customHeight="1">
      <c r="A139" s="38"/>
      <c r="B139" s="39"/>
      <c r="C139" s="219" t="s">
        <v>213</v>
      </c>
      <c r="D139" s="219" t="s">
        <v>137</v>
      </c>
      <c r="E139" s="220" t="s">
        <v>1223</v>
      </c>
      <c r="F139" s="221" t="s">
        <v>1224</v>
      </c>
      <c r="G139" s="222" t="s">
        <v>408</v>
      </c>
      <c r="H139" s="223">
        <v>1</v>
      </c>
      <c r="I139" s="224"/>
      <c r="J139" s="225">
        <f>ROUND(I139*H139,2)</f>
        <v>0</v>
      </c>
      <c r="K139" s="221" t="s">
        <v>1</v>
      </c>
      <c r="L139" s="44"/>
      <c r="M139" s="226" t="s">
        <v>1</v>
      </c>
      <c r="N139" s="227" t="s">
        <v>38</v>
      </c>
      <c r="O139" s="91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0" t="s">
        <v>142</v>
      </c>
      <c r="AT139" s="230" t="s">
        <v>137</v>
      </c>
      <c r="AU139" s="230" t="s">
        <v>83</v>
      </c>
      <c r="AY139" s="17" t="s">
        <v>135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7" t="s">
        <v>81</v>
      </c>
      <c r="BK139" s="231">
        <f>ROUND(I139*H139,2)</f>
        <v>0</v>
      </c>
      <c r="BL139" s="17" t="s">
        <v>142</v>
      </c>
      <c r="BM139" s="230" t="s">
        <v>1225</v>
      </c>
    </row>
    <row r="140" s="13" customFormat="1">
      <c r="A140" s="13"/>
      <c r="B140" s="239"/>
      <c r="C140" s="240"/>
      <c r="D140" s="232" t="s">
        <v>148</v>
      </c>
      <c r="E140" s="241" t="s">
        <v>1</v>
      </c>
      <c r="F140" s="242" t="s">
        <v>81</v>
      </c>
      <c r="G140" s="240"/>
      <c r="H140" s="243">
        <v>1</v>
      </c>
      <c r="I140" s="244"/>
      <c r="J140" s="240"/>
      <c r="K140" s="240"/>
      <c r="L140" s="245"/>
      <c r="M140" s="246"/>
      <c r="N140" s="247"/>
      <c r="O140" s="247"/>
      <c r="P140" s="247"/>
      <c r="Q140" s="247"/>
      <c r="R140" s="247"/>
      <c r="S140" s="247"/>
      <c r="T140" s="24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9" t="s">
        <v>148</v>
      </c>
      <c r="AU140" s="249" t="s">
        <v>83</v>
      </c>
      <c r="AV140" s="13" t="s">
        <v>83</v>
      </c>
      <c r="AW140" s="13" t="s">
        <v>30</v>
      </c>
      <c r="AX140" s="13" t="s">
        <v>81</v>
      </c>
      <c r="AY140" s="249" t="s">
        <v>135</v>
      </c>
    </row>
    <row r="141" s="2" customFormat="1" ht="21.75" customHeight="1">
      <c r="A141" s="38"/>
      <c r="B141" s="39"/>
      <c r="C141" s="219" t="s">
        <v>221</v>
      </c>
      <c r="D141" s="219" t="s">
        <v>137</v>
      </c>
      <c r="E141" s="220" t="s">
        <v>1226</v>
      </c>
      <c r="F141" s="221" t="s">
        <v>1227</v>
      </c>
      <c r="G141" s="222" t="s">
        <v>408</v>
      </c>
      <c r="H141" s="223">
        <v>1</v>
      </c>
      <c r="I141" s="224"/>
      <c r="J141" s="225">
        <f>ROUND(I141*H141,2)</f>
        <v>0</v>
      </c>
      <c r="K141" s="221" t="s">
        <v>1</v>
      </c>
      <c r="L141" s="44"/>
      <c r="M141" s="226" t="s">
        <v>1</v>
      </c>
      <c r="N141" s="227" t="s">
        <v>38</v>
      </c>
      <c r="O141" s="91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0" t="s">
        <v>142</v>
      </c>
      <c r="AT141" s="230" t="s">
        <v>137</v>
      </c>
      <c r="AU141" s="230" t="s">
        <v>83</v>
      </c>
      <c r="AY141" s="17" t="s">
        <v>135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7" t="s">
        <v>81</v>
      </c>
      <c r="BK141" s="231">
        <f>ROUND(I141*H141,2)</f>
        <v>0</v>
      </c>
      <c r="BL141" s="17" t="s">
        <v>142</v>
      </c>
      <c r="BM141" s="230" t="s">
        <v>1228</v>
      </c>
    </row>
    <row r="142" s="13" customFormat="1">
      <c r="A142" s="13"/>
      <c r="B142" s="239"/>
      <c r="C142" s="240"/>
      <c r="D142" s="232" t="s">
        <v>148</v>
      </c>
      <c r="E142" s="241" t="s">
        <v>1</v>
      </c>
      <c r="F142" s="242" t="s">
        <v>81</v>
      </c>
      <c r="G142" s="240"/>
      <c r="H142" s="243">
        <v>1</v>
      </c>
      <c r="I142" s="244"/>
      <c r="J142" s="240"/>
      <c r="K142" s="240"/>
      <c r="L142" s="245"/>
      <c r="M142" s="246"/>
      <c r="N142" s="247"/>
      <c r="O142" s="247"/>
      <c r="P142" s="247"/>
      <c r="Q142" s="247"/>
      <c r="R142" s="247"/>
      <c r="S142" s="247"/>
      <c r="T142" s="24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9" t="s">
        <v>148</v>
      </c>
      <c r="AU142" s="249" t="s">
        <v>83</v>
      </c>
      <c r="AV142" s="13" t="s">
        <v>83</v>
      </c>
      <c r="AW142" s="13" t="s">
        <v>30</v>
      </c>
      <c r="AX142" s="13" t="s">
        <v>81</v>
      </c>
      <c r="AY142" s="249" t="s">
        <v>135</v>
      </c>
    </row>
    <row r="143" s="2" customFormat="1" ht="24.15" customHeight="1">
      <c r="A143" s="38"/>
      <c r="B143" s="39"/>
      <c r="C143" s="219" t="s">
        <v>8</v>
      </c>
      <c r="D143" s="219" t="s">
        <v>137</v>
      </c>
      <c r="E143" s="220" t="s">
        <v>1229</v>
      </c>
      <c r="F143" s="221" t="s">
        <v>1230</v>
      </c>
      <c r="G143" s="222" t="s">
        <v>408</v>
      </c>
      <c r="H143" s="223">
        <v>1</v>
      </c>
      <c r="I143" s="224"/>
      <c r="J143" s="225">
        <f>ROUND(I143*H143,2)</f>
        <v>0</v>
      </c>
      <c r="K143" s="221" t="s">
        <v>1</v>
      </c>
      <c r="L143" s="44"/>
      <c r="M143" s="226" t="s">
        <v>1</v>
      </c>
      <c r="N143" s="227" t="s">
        <v>38</v>
      </c>
      <c r="O143" s="91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0" t="s">
        <v>142</v>
      </c>
      <c r="AT143" s="230" t="s">
        <v>137</v>
      </c>
      <c r="AU143" s="230" t="s">
        <v>83</v>
      </c>
      <c r="AY143" s="17" t="s">
        <v>135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7" t="s">
        <v>81</v>
      </c>
      <c r="BK143" s="231">
        <f>ROUND(I143*H143,2)</f>
        <v>0</v>
      </c>
      <c r="BL143" s="17" t="s">
        <v>142</v>
      </c>
      <c r="BM143" s="230" t="s">
        <v>1231</v>
      </c>
    </row>
    <row r="144" s="13" customFormat="1">
      <c r="A144" s="13"/>
      <c r="B144" s="239"/>
      <c r="C144" s="240"/>
      <c r="D144" s="232" t="s">
        <v>148</v>
      </c>
      <c r="E144" s="241" t="s">
        <v>1</v>
      </c>
      <c r="F144" s="242" t="s">
        <v>81</v>
      </c>
      <c r="G144" s="240"/>
      <c r="H144" s="243">
        <v>1</v>
      </c>
      <c r="I144" s="244"/>
      <c r="J144" s="240"/>
      <c r="K144" s="240"/>
      <c r="L144" s="245"/>
      <c r="M144" s="246"/>
      <c r="N144" s="247"/>
      <c r="O144" s="247"/>
      <c r="P144" s="247"/>
      <c r="Q144" s="247"/>
      <c r="R144" s="247"/>
      <c r="S144" s="247"/>
      <c r="T144" s="24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9" t="s">
        <v>148</v>
      </c>
      <c r="AU144" s="249" t="s">
        <v>83</v>
      </c>
      <c r="AV144" s="13" t="s">
        <v>83</v>
      </c>
      <c r="AW144" s="13" t="s">
        <v>30</v>
      </c>
      <c r="AX144" s="13" t="s">
        <v>81</v>
      </c>
      <c r="AY144" s="249" t="s">
        <v>135</v>
      </c>
    </row>
    <row r="145" s="2" customFormat="1" ht="16.5" customHeight="1">
      <c r="A145" s="38"/>
      <c r="B145" s="39"/>
      <c r="C145" s="219" t="s">
        <v>235</v>
      </c>
      <c r="D145" s="219" t="s">
        <v>137</v>
      </c>
      <c r="E145" s="220" t="s">
        <v>1232</v>
      </c>
      <c r="F145" s="221" t="s">
        <v>1233</v>
      </c>
      <c r="G145" s="222" t="s">
        <v>408</v>
      </c>
      <c r="H145" s="223">
        <v>1</v>
      </c>
      <c r="I145" s="224"/>
      <c r="J145" s="225">
        <f>ROUND(I145*H145,2)</f>
        <v>0</v>
      </c>
      <c r="K145" s="221" t="s">
        <v>1</v>
      </c>
      <c r="L145" s="44"/>
      <c r="M145" s="226" t="s">
        <v>1</v>
      </c>
      <c r="N145" s="227" t="s">
        <v>38</v>
      </c>
      <c r="O145" s="91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0" t="s">
        <v>142</v>
      </c>
      <c r="AT145" s="230" t="s">
        <v>137</v>
      </c>
      <c r="AU145" s="230" t="s">
        <v>83</v>
      </c>
      <c r="AY145" s="17" t="s">
        <v>135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7" t="s">
        <v>81</v>
      </c>
      <c r="BK145" s="231">
        <f>ROUND(I145*H145,2)</f>
        <v>0</v>
      </c>
      <c r="BL145" s="17" t="s">
        <v>142</v>
      </c>
      <c r="BM145" s="230" t="s">
        <v>1234</v>
      </c>
    </row>
    <row r="146" s="14" customFormat="1">
      <c r="A146" s="14"/>
      <c r="B146" s="250"/>
      <c r="C146" s="251"/>
      <c r="D146" s="232" t="s">
        <v>148</v>
      </c>
      <c r="E146" s="252" t="s">
        <v>1</v>
      </c>
      <c r="F146" s="253" t="s">
        <v>1235</v>
      </c>
      <c r="G146" s="251"/>
      <c r="H146" s="252" t="s">
        <v>1</v>
      </c>
      <c r="I146" s="254"/>
      <c r="J146" s="251"/>
      <c r="K146" s="251"/>
      <c r="L146" s="255"/>
      <c r="M146" s="256"/>
      <c r="N146" s="257"/>
      <c r="O146" s="257"/>
      <c r="P146" s="257"/>
      <c r="Q146" s="257"/>
      <c r="R146" s="257"/>
      <c r="S146" s="257"/>
      <c r="T146" s="25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9" t="s">
        <v>148</v>
      </c>
      <c r="AU146" s="259" t="s">
        <v>83</v>
      </c>
      <c r="AV146" s="14" t="s">
        <v>81</v>
      </c>
      <c r="AW146" s="14" t="s">
        <v>30</v>
      </c>
      <c r="AX146" s="14" t="s">
        <v>73</v>
      </c>
      <c r="AY146" s="259" t="s">
        <v>135</v>
      </c>
    </row>
    <row r="147" s="14" customFormat="1">
      <c r="A147" s="14"/>
      <c r="B147" s="250"/>
      <c r="C147" s="251"/>
      <c r="D147" s="232" t="s">
        <v>148</v>
      </c>
      <c r="E147" s="252" t="s">
        <v>1</v>
      </c>
      <c r="F147" s="253" t="s">
        <v>1236</v>
      </c>
      <c r="G147" s="251"/>
      <c r="H147" s="252" t="s">
        <v>1</v>
      </c>
      <c r="I147" s="254"/>
      <c r="J147" s="251"/>
      <c r="K147" s="251"/>
      <c r="L147" s="255"/>
      <c r="M147" s="256"/>
      <c r="N147" s="257"/>
      <c r="O147" s="257"/>
      <c r="P147" s="257"/>
      <c r="Q147" s="257"/>
      <c r="R147" s="257"/>
      <c r="S147" s="257"/>
      <c r="T147" s="25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9" t="s">
        <v>148</v>
      </c>
      <c r="AU147" s="259" t="s">
        <v>83</v>
      </c>
      <c r="AV147" s="14" t="s">
        <v>81</v>
      </c>
      <c r="AW147" s="14" t="s">
        <v>30</v>
      </c>
      <c r="AX147" s="14" t="s">
        <v>73</v>
      </c>
      <c r="AY147" s="259" t="s">
        <v>135</v>
      </c>
    </row>
    <row r="148" s="14" customFormat="1">
      <c r="A148" s="14"/>
      <c r="B148" s="250"/>
      <c r="C148" s="251"/>
      <c r="D148" s="232" t="s">
        <v>148</v>
      </c>
      <c r="E148" s="252" t="s">
        <v>1</v>
      </c>
      <c r="F148" s="253" t="s">
        <v>1237</v>
      </c>
      <c r="G148" s="251"/>
      <c r="H148" s="252" t="s">
        <v>1</v>
      </c>
      <c r="I148" s="254"/>
      <c r="J148" s="251"/>
      <c r="K148" s="251"/>
      <c r="L148" s="255"/>
      <c r="M148" s="256"/>
      <c r="N148" s="257"/>
      <c r="O148" s="257"/>
      <c r="P148" s="257"/>
      <c r="Q148" s="257"/>
      <c r="R148" s="257"/>
      <c r="S148" s="257"/>
      <c r="T148" s="25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9" t="s">
        <v>148</v>
      </c>
      <c r="AU148" s="259" t="s">
        <v>83</v>
      </c>
      <c r="AV148" s="14" t="s">
        <v>81</v>
      </c>
      <c r="AW148" s="14" t="s">
        <v>30</v>
      </c>
      <c r="AX148" s="14" t="s">
        <v>73</v>
      </c>
      <c r="AY148" s="259" t="s">
        <v>135</v>
      </c>
    </row>
    <row r="149" s="14" customFormat="1">
      <c r="A149" s="14"/>
      <c r="B149" s="250"/>
      <c r="C149" s="251"/>
      <c r="D149" s="232" t="s">
        <v>148</v>
      </c>
      <c r="E149" s="252" t="s">
        <v>1</v>
      </c>
      <c r="F149" s="253" t="s">
        <v>1238</v>
      </c>
      <c r="G149" s="251"/>
      <c r="H149" s="252" t="s">
        <v>1</v>
      </c>
      <c r="I149" s="254"/>
      <c r="J149" s="251"/>
      <c r="K149" s="251"/>
      <c r="L149" s="255"/>
      <c r="M149" s="256"/>
      <c r="N149" s="257"/>
      <c r="O149" s="257"/>
      <c r="P149" s="257"/>
      <c r="Q149" s="257"/>
      <c r="R149" s="257"/>
      <c r="S149" s="257"/>
      <c r="T149" s="25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9" t="s">
        <v>148</v>
      </c>
      <c r="AU149" s="259" t="s">
        <v>83</v>
      </c>
      <c r="AV149" s="14" t="s">
        <v>81</v>
      </c>
      <c r="AW149" s="14" t="s">
        <v>30</v>
      </c>
      <c r="AX149" s="14" t="s">
        <v>73</v>
      </c>
      <c r="AY149" s="259" t="s">
        <v>135</v>
      </c>
    </row>
    <row r="150" s="14" customFormat="1">
      <c r="A150" s="14"/>
      <c r="B150" s="250"/>
      <c r="C150" s="251"/>
      <c r="D150" s="232" t="s">
        <v>148</v>
      </c>
      <c r="E150" s="252" t="s">
        <v>1</v>
      </c>
      <c r="F150" s="253" t="s">
        <v>1239</v>
      </c>
      <c r="G150" s="251"/>
      <c r="H150" s="252" t="s">
        <v>1</v>
      </c>
      <c r="I150" s="254"/>
      <c r="J150" s="251"/>
      <c r="K150" s="251"/>
      <c r="L150" s="255"/>
      <c r="M150" s="256"/>
      <c r="N150" s="257"/>
      <c r="O150" s="257"/>
      <c r="P150" s="257"/>
      <c r="Q150" s="257"/>
      <c r="R150" s="257"/>
      <c r="S150" s="257"/>
      <c r="T150" s="25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9" t="s">
        <v>148</v>
      </c>
      <c r="AU150" s="259" t="s">
        <v>83</v>
      </c>
      <c r="AV150" s="14" t="s">
        <v>81</v>
      </c>
      <c r="AW150" s="14" t="s">
        <v>30</v>
      </c>
      <c r="AX150" s="14" t="s">
        <v>73</v>
      </c>
      <c r="AY150" s="259" t="s">
        <v>135</v>
      </c>
    </row>
    <row r="151" s="14" customFormat="1">
      <c r="A151" s="14"/>
      <c r="B151" s="250"/>
      <c r="C151" s="251"/>
      <c r="D151" s="232" t="s">
        <v>148</v>
      </c>
      <c r="E151" s="252" t="s">
        <v>1</v>
      </c>
      <c r="F151" s="253" t="s">
        <v>1240</v>
      </c>
      <c r="G151" s="251"/>
      <c r="H151" s="252" t="s">
        <v>1</v>
      </c>
      <c r="I151" s="254"/>
      <c r="J151" s="251"/>
      <c r="K151" s="251"/>
      <c r="L151" s="255"/>
      <c r="M151" s="256"/>
      <c r="N151" s="257"/>
      <c r="O151" s="257"/>
      <c r="P151" s="257"/>
      <c r="Q151" s="257"/>
      <c r="R151" s="257"/>
      <c r="S151" s="257"/>
      <c r="T151" s="25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9" t="s">
        <v>148</v>
      </c>
      <c r="AU151" s="259" t="s">
        <v>83</v>
      </c>
      <c r="AV151" s="14" t="s">
        <v>81</v>
      </c>
      <c r="AW151" s="14" t="s">
        <v>30</v>
      </c>
      <c r="AX151" s="14" t="s">
        <v>73</v>
      </c>
      <c r="AY151" s="259" t="s">
        <v>135</v>
      </c>
    </row>
    <row r="152" s="14" customFormat="1">
      <c r="A152" s="14"/>
      <c r="B152" s="250"/>
      <c r="C152" s="251"/>
      <c r="D152" s="232" t="s">
        <v>148</v>
      </c>
      <c r="E152" s="252" t="s">
        <v>1</v>
      </c>
      <c r="F152" s="253" t="s">
        <v>1241</v>
      </c>
      <c r="G152" s="251"/>
      <c r="H152" s="252" t="s">
        <v>1</v>
      </c>
      <c r="I152" s="254"/>
      <c r="J152" s="251"/>
      <c r="K152" s="251"/>
      <c r="L152" s="255"/>
      <c r="M152" s="256"/>
      <c r="N152" s="257"/>
      <c r="O152" s="257"/>
      <c r="P152" s="257"/>
      <c r="Q152" s="257"/>
      <c r="R152" s="257"/>
      <c r="S152" s="257"/>
      <c r="T152" s="25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9" t="s">
        <v>148</v>
      </c>
      <c r="AU152" s="259" t="s">
        <v>83</v>
      </c>
      <c r="AV152" s="14" t="s">
        <v>81</v>
      </c>
      <c r="AW152" s="14" t="s">
        <v>30</v>
      </c>
      <c r="AX152" s="14" t="s">
        <v>73</v>
      </c>
      <c r="AY152" s="259" t="s">
        <v>135</v>
      </c>
    </row>
    <row r="153" s="13" customFormat="1">
      <c r="A153" s="13"/>
      <c r="B153" s="239"/>
      <c r="C153" s="240"/>
      <c r="D153" s="232" t="s">
        <v>148</v>
      </c>
      <c r="E153" s="241" t="s">
        <v>1</v>
      </c>
      <c r="F153" s="242" t="s">
        <v>81</v>
      </c>
      <c r="G153" s="240"/>
      <c r="H153" s="243">
        <v>1</v>
      </c>
      <c r="I153" s="244"/>
      <c r="J153" s="240"/>
      <c r="K153" s="240"/>
      <c r="L153" s="245"/>
      <c r="M153" s="246"/>
      <c r="N153" s="247"/>
      <c r="O153" s="247"/>
      <c r="P153" s="247"/>
      <c r="Q153" s="247"/>
      <c r="R153" s="247"/>
      <c r="S153" s="247"/>
      <c r="T153" s="24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9" t="s">
        <v>148</v>
      </c>
      <c r="AU153" s="249" t="s">
        <v>83</v>
      </c>
      <c r="AV153" s="13" t="s">
        <v>83</v>
      </c>
      <c r="AW153" s="13" t="s">
        <v>30</v>
      </c>
      <c r="AX153" s="13" t="s">
        <v>81</v>
      </c>
      <c r="AY153" s="249" t="s">
        <v>135</v>
      </c>
    </row>
    <row r="154" s="2" customFormat="1" ht="16.5" customHeight="1">
      <c r="A154" s="38"/>
      <c r="B154" s="39"/>
      <c r="C154" s="219" t="s">
        <v>242</v>
      </c>
      <c r="D154" s="219" t="s">
        <v>137</v>
      </c>
      <c r="E154" s="220" t="s">
        <v>1242</v>
      </c>
      <c r="F154" s="221" t="s">
        <v>1243</v>
      </c>
      <c r="G154" s="222" t="s">
        <v>408</v>
      </c>
      <c r="H154" s="223">
        <v>1</v>
      </c>
      <c r="I154" s="224"/>
      <c r="J154" s="225">
        <f>ROUND(I154*H154,2)</f>
        <v>0</v>
      </c>
      <c r="K154" s="221" t="s">
        <v>1</v>
      </c>
      <c r="L154" s="44"/>
      <c r="M154" s="226" t="s">
        <v>1</v>
      </c>
      <c r="N154" s="227" t="s">
        <v>38</v>
      </c>
      <c r="O154" s="91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0" t="s">
        <v>142</v>
      </c>
      <c r="AT154" s="230" t="s">
        <v>137</v>
      </c>
      <c r="AU154" s="230" t="s">
        <v>83</v>
      </c>
      <c r="AY154" s="17" t="s">
        <v>135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7" t="s">
        <v>81</v>
      </c>
      <c r="BK154" s="231">
        <f>ROUND(I154*H154,2)</f>
        <v>0</v>
      </c>
      <c r="BL154" s="17" t="s">
        <v>142</v>
      </c>
      <c r="BM154" s="230" t="s">
        <v>1244</v>
      </c>
    </row>
    <row r="155" s="13" customFormat="1">
      <c r="A155" s="13"/>
      <c r="B155" s="239"/>
      <c r="C155" s="240"/>
      <c r="D155" s="232" t="s">
        <v>148</v>
      </c>
      <c r="E155" s="241" t="s">
        <v>1</v>
      </c>
      <c r="F155" s="242" t="s">
        <v>81</v>
      </c>
      <c r="G155" s="240"/>
      <c r="H155" s="243">
        <v>1</v>
      </c>
      <c r="I155" s="244"/>
      <c r="J155" s="240"/>
      <c r="K155" s="240"/>
      <c r="L155" s="245"/>
      <c r="M155" s="246"/>
      <c r="N155" s="247"/>
      <c r="O155" s="247"/>
      <c r="P155" s="247"/>
      <c r="Q155" s="247"/>
      <c r="R155" s="247"/>
      <c r="S155" s="247"/>
      <c r="T155" s="24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9" t="s">
        <v>148</v>
      </c>
      <c r="AU155" s="249" t="s">
        <v>83</v>
      </c>
      <c r="AV155" s="13" t="s">
        <v>83</v>
      </c>
      <c r="AW155" s="13" t="s">
        <v>30</v>
      </c>
      <c r="AX155" s="13" t="s">
        <v>81</v>
      </c>
      <c r="AY155" s="249" t="s">
        <v>135</v>
      </c>
    </row>
    <row r="156" s="2" customFormat="1" ht="24.15" customHeight="1">
      <c r="A156" s="38"/>
      <c r="B156" s="39"/>
      <c r="C156" s="219" t="s">
        <v>248</v>
      </c>
      <c r="D156" s="219" t="s">
        <v>137</v>
      </c>
      <c r="E156" s="220" t="s">
        <v>1245</v>
      </c>
      <c r="F156" s="221" t="s">
        <v>1246</v>
      </c>
      <c r="G156" s="222" t="s">
        <v>408</v>
      </c>
      <c r="H156" s="223">
        <v>1</v>
      </c>
      <c r="I156" s="224"/>
      <c r="J156" s="225">
        <f>ROUND(I156*H156,2)</f>
        <v>0</v>
      </c>
      <c r="K156" s="221" t="s">
        <v>1</v>
      </c>
      <c r="L156" s="44"/>
      <c r="M156" s="226" t="s">
        <v>1</v>
      </c>
      <c r="N156" s="227" t="s">
        <v>38</v>
      </c>
      <c r="O156" s="91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0" t="s">
        <v>142</v>
      </c>
      <c r="AT156" s="230" t="s">
        <v>137</v>
      </c>
      <c r="AU156" s="230" t="s">
        <v>83</v>
      </c>
      <c r="AY156" s="17" t="s">
        <v>135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7" t="s">
        <v>81</v>
      </c>
      <c r="BK156" s="231">
        <f>ROUND(I156*H156,2)</f>
        <v>0</v>
      </c>
      <c r="BL156" s="17" t="s">
        <v>142</v>
      </c>
      <c r="BM156" s="230" t="s">
        <v>1247</v>
      </c>
    </row>
    <row r="157" s="2" customFormat="1">
      <c r="A157" s="38"/>
      <c r="B157" s="39"/>
      <c r="C157" s="40"/>
      <c r="D157" s="232" t="s">
        <v>144</v>
      </c>
      <c r="E157" s="40"/>
      <c r="F157" s="233" t="s">
        <v>1248</v>
      </c>
      <c r="G157" s="40"/>
      <c r="H157" s="40"/>
      <c r="I157" s="234"/>
      <c r="J157" s="40"/>
      <c r="K157" s="40"/>
      <c r="L157" s="44"/>
      <c r="M157" s="235"/>
      <c r="N157" s="236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144</v>
      </c>
      <c r="AU157" s="17" t="s">
        <v>83</v>
      </c>
    </row>
    <row r="158" s="13" customFormat="1">
      <c r="A158" s="13"/>
      <c r="B158" s="239"/>
      <c r="C158" s="240"/>
      <c r="D158" s="232" t="s">
        <v>148</v>
      </c>
      <c r="E158" s="241" t="s">
        <v>1</v>
      </c>
      <c r="F158" s="242" t="s">
        <v>81</v>
      </c>
      <c r="G158" s="240"/>
      <c r="H158" s="243">
        <v>1</v>
      </c>
      <c r="I158" s="244"/>
      <c r="J158" s="240"/>
      <c r="K158" s="240"/>
      <c r="L158" s="245"/>
      <c r="M158" s="246"/>
      <c r="N158" s="247"/>
      <c r="O158" s="247"/>
      <c r="P158" s="247"/>
      <c r="Q158" s="247"/>
      <c r="R158" s="247"/>
      <c r="S158" s="247"/>
      <c r="T158" s="24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9" t="s">
        <v>148</v>
      </c>
      <c r="AU158" s="249" t="s">
        <v>83</v>
      </c>
      <c r="AV158" s="13" t="s">
        <v>83</v>
      </c>
      <c r="AW158" s="13" t="s">
        <v>30</v>
      </c>
      <c r="AX158" s="13" t="s">
        <v>81</v>
      </c>
      <c r="AY158" s="249" t="s">
        <v>135</v>
      </c>
    </row>
    <row r="159" s="2" customFormat="1" ht="33" customHeight="1">
      <c r="A159" s="38"/>
      <c r="B159" s="39"/>
      <c r="C159" s="219" t="s">
        <v>255</v>
      </c>
      <c r="D159" s="219" t="s">
        <v>137</v>
      </c>
      <c r="E159" s="220" t="s">
        <v>1249</v>
      </c>
      <c r="F159" s="221" t="s">
        <v>1250</v>
      </c>
      <c r="G159" s="222" t="s">
        <v>408</v>
      </c>
      <c r="H159" s="223">
        <v>1</v>
      </c>
      <c r="I159" s="224"/>
      <c r="J159" s="225">
        <f>ROUND(I159*H159,2)</f>
        <v>0</v>
      </c>
      <c r="K159" s="221" t="s">
        <v>1</v>
      </c>
      <c r="L159" s="44"/>
      <c r="M159" s="226" t="s">
        <v>1</v>
      </c>
      <c r="N159" s="227" t="s">
        <v>38</v>
      </c>
      <c r="O159" s="91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0" t="s">
        <v>142</v>
      </c>
      <c r="AT159" s="230" t="s">
        <v>137</v>
      </c>
      <c r="AU159" s="230" t="s">
        <v>83</v>
      </c>
      <c r="AY159" s="17" t="s">
        <v>135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7" t="s">
        <v>81</v>
      </c>
      <c r="BK159" s="231">
        <f>ROUND(I159*H159,2)</f>
        <v>0</v>
      </c>
      <c r="BL159" s="17" t="s">
        <v>142</v>
      </c>
      <c r="BM159" s="230" t="s">
        <v>1251</v>
      </c>
    </row>
    <row r="160" s="13" customFormat="1">
      <c r="A160" s="13"/>
      <c r="B160" s="239"/>
      <c r="C160" s="240"/>
      <c r="D160" s="232" t="s">
        <v>148</v>
      </c>
      <c r="E160" s="241" t="s">
        <v>1</v>
      </c>
      <c r="F160" s="242" t="s">
        <v>81</v>
      </c>
      <c r="G160" s="240"/>
      <c r="H160" s="243">
        <v>1</v>
      </c>
      <c r="I160" s="244"/>
      <c r="J160" s="240"/>
      <c r="K160" s="240"/>
      <c r="L160" s="245"/>
      <c r="M160" s="246"/>
      <c r="N160" s="247"/>
      <c r="O160" s="247"/>
      <c r="P160" s="247"/>
      <c r="Q160" s="247"/>
      <c r="R160" s="247"/>
      <c r="S160" s="247"/>
      <c r="T160" s="24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9" t="s">
        <v>148</v>
      </c>
      <c r="AU160" s="249" t="s">
        <v>83</v>
      </c>
      <c r="AV160" s="13" t="s">
        <v>83</v>
      </c>
      <c r="AW160" s="13" t="s">
        <v>30</v>
      </c>
      <c r="AX160" s="13" t="s">
        <v>81</v>
      </c>
      <c r="AY160" s="249" t="s">
        <v>135</v>
      </c>
    </row>
    <row r="161" s="2" customFormat="1" ht="24.15" customHeight="1">
      <c r="A161" s="38"/>
      <c r="B161" s="39"/>
      <c r="C161" s="219" t="s">
        <v>261</v>
      </c>
      <c r="D161" s="219" t="s">
        <v>137</v>
      </c>
      <c r="E161" s="220" t="s">
        <v>1252</v>
      </c>
      <c r="F161" s="221" t="s">
        <v>1253</v>
      </c>
      <c r="G161" s="222" t="s">
        <v>408</v>
      </c>
      <c r="H161" s="223">
        <v>1</v>
      </c>
      <c r="I161" s="224"/>
      <c r="J161" s="225">
        <f>ROUND(I161*H161,2)</f>
        <v>0</v>
      </c>
      <c r="K161" s="221" t="s">
        <v>1</v>
      </c>
      <c r="L161" s="44"/>
      <c r="M161" s="226" t="s">
        <v>1</v>
      </c>
      <c r="N161" s="227" t="s">
        <v>38</v>
      </c>
      <c r="O161" s="91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0" t="s">
        <v>142</v>
      </c>
      <c r="AT161" s="230" t="s">
        <v>137</v>
      </c>
      <c r="AU161" s="230" t="s">
        <v>83</v>
      </c>
      <c r="AY161" s="17" t="s">
        <v>135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7" t="s">
        <v>81</v>
      </c>
      <c r="BK161" s="231">
        <f>ROUND(I161*H161,2)</f>
        <v>0</v>
      </c>
      <c r="BL161" s="17" t="s">
        <v>142</v>
      </c>
      <c r="BM161" s="230" t="s">
        <v>1254</v>
      </c>
    </row>
    <row r="162" s="13" customFormat="1">
      <c r="A162" s="13"/>
      <c r="B162" s="239"/>
      <c r="C162" s="240"/>
      <c r="D162" s="232" t="s">
        <v>148</v>
      </c>
      <c r="E162" s="241" t="s">
        <v>1</v>
      </c>
      <c r="F162" s="242" t="s">
        <v>81</v>
      </c>
      <c r="G162" s="240"/>
      <c r="H162" s="243">
        <v>1</v>
      </c>
      <c r="I162" s="244"/>
      <c r="J162" s="240"/>
      <c r="K162" s="240"/>
      <c r="L162" s="245"/>
      <c r="M162" s="246"/>
      <c r="N162" s="247"/>
      <c r="O162" s="247"/>
      <c r="P162" s="247"/>
      <c r="Q162" s="247"/>
      <c r="R162" s="247"/>
      <c r="S162" s="247"/>
      <c r="T162" s="24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9" t="s">
        <v>148</v>
      </c>
      <c r="AU162" s="249" t="s">
        <v>83</v>
      </c>
      <c r="AV162" s="13" t="s">
        <v>83</v>
      </c>
      <c r="AW162" s="13" t="s">
        <v>30</v>
      </c>
      <c r="AX162" s="13" t="s">
        <v>81</v>
      </c>
      <c r="AY162" s="249" t="s">
        <v>135</v>
      </c>
    </row>
    <row r="163" s="2" customFormat="1" ht="16.5" customHeight="1">
      <c r="A163" s="38"/>
      <c r="B163" s="39"/>
      <c r="C163" s="219" t="s">
        <v>268</v>
      </c>
      <c r="D163" s="219" t="s">
        <v>137</v>
      </c>
      <c r="E163" s="220" t="s">
        <v>1255</v>
      </c>
      <c r="F163" s="221" t="s">
        <v>1256</v>
      </c>
      <c r="G163" s="222" t="s">
        <v>408</v>
      </c>
      <c r="H163" s="223">
        <v>1</v>
      </c>
      <c r="I163" s="224"/>
      <c r="J163" s="225">
        <f>ROUND(I163*H163,2)</f>
        <v>0</v>
      </c>
      <c r="K163" s="221" t="s">
        <v>1</v>
      </c>
      <c r="L163" s="44"/>
      <c r="M163" s="226" t="s">
        <v>1</v>
      </c>
      <c r="N163" s="227" t="s">
        <v>38</v>
      </c>
      <c r="O163" s="91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0" t="s">
        <v>142</v>
      </c>
      <c r="AT163" s="230" t="s">
        <v>137</v>
      </c>
      <c r="AU163" s="230" t="s">
        <v>83</v>
      </c>
      <c r="AY163" s="17" t="s">
        <v>135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7" t="s">
        <v>81</v>
      </c>
      <c r="BK163" s="231">
        <f>ROUND(I163*H163,2)</f>
        <v>0</v>
      </c>
      <c r="BL163" s="17" t="s">
        <v>142</v>
      </c>
      <c r="BM163" s="230" t="s">
        <v>1257</v>
      </c>
    </row>
    <row r="164" s="14" customFormat="1">
      <c r="A164" s="14"/>
      <c r="B164" s="250"/>
      <c r="C164" s="251"/>
      <c r="D164" s="232" t="s">
        <v>148</v>
      </c>
      <c r="E164" s="252" t="s">
        <v>1</v>
      </c>
      <c r="F164" s="253" t="s">
        <v>1258</v>
      </c>
      <c r="G164" s="251"/>
      <c r="H164" s="252" t="s">
        <v>1</v>
      </c>
      <c r="I164" s="254"/>
      <c r="J164" s="251"/>
      <c r="K164" s="251"/>
      <c r="L164" s="255"/>
      <c r="M164" s="256"/>
      <c r="N164" s="257"/>
      <c r="O164" s="257"/>
      <c r="P164" s="257"/>
      <c r="Q164" s="257"/>
      <c r="R164" s="257"/>
      <c r="S164" s="257"/>
      <c r="T164" s="25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9" t="s">
        <v>148</v>
      </c>
      <c r="AU164" s="259" t="s">
        <v>83</v>
      </c>
      <c r="AV164" s="14" t="s">
        <v>81</v>
      </c>
      <c r="AW164" s="14" t="s">
        <v>30</v>
      </c>
      <c r="AX164" s="14" t="s">
        <v>73</v>
      </c>
      <c r="AY164" s="259" t="s">
        <v>135</v>
      </c>
    </row>
    <row r="165" s="14" customFormat="1">
      <c r="A165" s="14"/>
      <c r="B165" s="250"/>
      <c r="C165" s="251"/>
      <c r="D165" s="232" t="s">
        <v>148</v>
      </c>
      <c r="E165" s="252" t="s">
        <v>1</v>
      </c>
      <c r="F165" s="253" t="s">
        <v>1259</v>
      </c>
      <c r="G165" s="251"/>
      <c r="H165" s="252" t="s">
        <v>1</v>
      </c>
      <c r="I165" s="254"/>
      <c r="J165" s="251"/>
      <c r="K165" s="251"/>
      <c r="L165" s="255"/>
      <c r="M165" s="256"/>
      <c r="N165" s="257"/>
      <c r="O165" s="257"/>
      <c r="P165" s="257"/>
      <c r="Q165" s="257"/>
      <c r="R165" s="257"/>
      <c r="S165" s="257"/>
      <c r="T165" s="25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9" t="s">
        <v>148</v>
      </c>
      <c r="AU165" s="259" t="s">
        <v>83</v>
      </c>
      <c r="AV165" s="14" t="s">
        <v>81</v>
      </c>
      <c r="AW165" s="14" t="s">
        <v>30</v>
      </c>
      <c r="AX165" s="14" t="s">
        <v>73</v>
      </c>
      <c r="AY165" s="259" t="s">
        <v>135</v>
      </c>
    </row>
    <row r="166" s="14" customFormat="1">
      <c r="A166" s="14"/>
      <c r="B166" s="250"/>
      <c r="C166" s="251"/>
      <c r="D166" s="232" t="s">
        <v>148</v>
      </c>
      <c r="E166" s="252" t="s">
        <v>1</v>
      </c>
      <c r="F166" s="253" t="s">
        <v>1260</v>
      </c>
      <c r="G166" s="251"/>
      <c r="H166" s="252" t="s">
        <v>1</v>
      </c>
      <c r="I166" s="254"/>
      <c r="J166" s="251"/>
      <c r="K166" s="251"/>
      <c r="L166" s="255"/>
      <c r="M166" s="256"/>
      <c r="N166" s="257"/>
      <c r="O166" s="257"/>
      <c r="P166" s="257"/>
      <c r="Q166" s="257"/>
      <c r="R166" s="257"/>
      <c r="S166" s="257"/>
      <c r="T166" s="25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9" t="s">
        <v>148</v>
      </c>
      <c r="AU166" s="259" t="s">
        <v>83</v>
      </c>
      <c r="AV166" s="14" t="s">
        <v>81</v>
      </c>
      <c r="AW166" s="14" t="s">
        <v>30</v>
      </c>
      <c r="AX166" s="14" t="s">
        <v>73</v>
      </c>
      <c r="AY166" s="259" t="s">
        <v>135</v>
      </c>
    </row>
    <row r="167" s="14" customFormat="1">
      <c r="A167" s="14"/>
      <c r="B167" s="250"/>
      <c r="C167" s="251"/>
      <c r="D167" s="232" t="s">
        <v>148</v>
      </c>
      <c r="E167" s="252" t="s">
        <v>1</v>
      </c>
      <c r="F167" s="253" t="s">
        <v>1261</v>
      </c>
      <c r="G167" s="251"/>
      <c r="H167" s="252" t="s">
        <v>1</v>
      </c>
      <c r="I167" s="254"/>
      <c r="J167" s="251"/>
      <c r="K167" s="251"/>
      <c r="L167" s="255"/>
      <c r="M167" s="256"/>
      <c r="N167" s="257"/>
      <c r="O167" s="257"/>
      <c r="P167" s="257"/>
      <c r="Q167" s="257"/>
      <c r="R167" s="257"/>
      <c r="S167" s="257"/>
      <c r="T167" s="25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9" t="s">
        <v>148</v>
      </c>
      <c r="AU167" s="259" t="s">
        <v>83</v>
      </c>
      <c r="AV167" s="14" t="s">
        <v>81</v>
      </c>
      <c r="AW167" s="14" t="s">
        <v>30</v>
      </c>
      <c r="AX167" s="14" t="s">
        <v>73</v>
      </c>
      <c r="AY167" s="259" t="s">
        <v>135</v>
      </c>
    </row>
    <row r="168" s="13" customFormat="1">
      <c r="A168" s="13"/>
      <c r="B168" s="239"/>
      <c r="C168" s="240"/>
      <c r="D168" s="232" t="s">
        <v>148</v>
      </c>
      <c r="E168" s="241" t="s">
        <v>1</v>
      </c>
      <c r="F168" s="242" t="s">
        <v>81</v>
      </c>
      <c r="G168" s="240"/>
      <c r="H168" s="243">
        <v>1</v>
      </c>
      <c r="I168" s="244"/>
      <c r="J168" s="240"/>
      <c r="K168" s="240"/>
      <c r="L168" s="245"/>
      <c r="M168" s="246"/>
      <c r="N168" s="247"/>
      <c r="O168" s="247"/>
      <c r="P168" s="247"/>
      <c r="Q168" s="247"/>
      <c r="R168" s="247"/>
      <c r="S168" s="247"/>
      <c r="T168" s="24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9" t="s">
        <v>148</v>
      </c>
      <c r="AU168" s="249" t="s">
        <v>83</v>
      </c>
      <c r="AV168" s="13" t="s">
        <v>83</v>
      </c>
      <c r="AW168" s="13" t="s">
        <v>30</v>
      </c>
      <c r="AX168" s="13" t="s">
        <v>81</v>
      </c>
      <c r="AY168" s="249" t="s">
        <v>135</v>
      </c>
    </row>
    <row r="169" s="2" customFormat="1" ht="21.75" customHeight="1">
      <c r="A169" s="38"/>
      <c r="B169" s="39"/>
      <c r="C169" s="219" t="s">
        <v>274</v>
      </c>
      <c r="D169" s="219" t="s">
        <v>137</v>
      </c>
      <c r="E169" s="220" t="s">
        <v>1262</v>
      </c>
      <c r="F169" s="221" t="s">
        <v>1263</v>
      </c>
      <c r="G169" s="222" t="s">
        <v>408</v>
      </c>
      <c r="H169" s="223">
        <v>1</v>
      </c>
      <c r="I169" s="224"/>
      <c r="J169" s="225">
        <f>ROUND(I169*H169,2)</f>
        <v>0</v>
      </c>
      <c r="K169" s="221" t="s">
        <v>1</v>
      </c>
      <c r="L169" s="44"/>
      <c r="M169" s="226" t="s">
        <v>1</v>
      </c>
      <c r="N169" s="227" t="s">
        <v>38</v>
      </c>
      <c r="O169" s="91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0" t="s">
        <v>142</v>
      </c>
      <c r="AT169" s="230" t="s">
        <v>137</v>
      </c>
      <c r="AU169" s="230" t="s">
        <v>83</v>
      </c>
      <c r="AY169" s="17" t="s">
        <v>135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7" t="s">
        <v>81</v>
      </c>
      <c r="BK169" s="231">
        <f>ROUND(I169*H169,2)</f>
        <v>0</v>
      </c>
      <c r="BL169" s="17" t="s">
        <v>142</v>
      </c>
      <c r="BM169" s="230" t="s">
        <v>1264</v>
      </c>
    </row>
    <row r="170" s="2" customFormat="1">
      <c r="A170" s="38"/>
      <c r="B170" s="39"/>
      <c r="C170" s="40"/>
      <c r="D170" s="232" t="s">
        <v>144</v>
      </c>
      <c r="E170" s="40"/>
      <c r="F170" s="233" t="s">
        <v>1265</v>
      </c>
      <c r="G170" s="40"/>
      <c r="H170" s="40"/>
      <c r="I170" s="234"/>
      <c r="J170" s="40"/>
      <c r="K170" s="40"/>
      <c r="L170" s="44"/>
      <c r="M170" s="235"/>
      <c r="N170" s="236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144</v>
      </c>
      <c r="AU170" s="17" t="s">
        <v>83</v>
      </c>
    </row>
    <row r="171" s="13" customFormat="1">
      <c r="A171" s="13"/>
      <c r="B171" s="239"/>
      <c r="C171" s="240"/>
      <c r="D171" s="232" t="s">
        <v>148</v>
      </c>
      <c r="E171" s="241" t="s">
        <v>1</v>
      </c>
      <c r="F171" s="242" t="s">
        <v>81</v>
      </c>
      <c r="G171" s="240"/>
      <c r="H171" s="243">
        <v>1</v>
      </c>
      <c r="I171" s="244"/>
      <c r="J171" s="240"/>
      <c r="K171" s="240"/>
      <c r="L171" s="245"/>
      <c r="M171" s="246"/>
      <c r="N171" s="247"/>
      <c r="O171" s="247"/>
      <c r="P171" s="247"/>
      <c r="Q171" s="247"/>
      <c r="R171" s="247"/>
      <c r="S171" s="247"/>
      <c r="T171" s="24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9" t="s">
        <v>148</v>
      </c>
      <c r="AU171" s="249" t="s">
        <v>83</v>
      </c>
      <c r="AV171" s="13" t="s">
        <v>83</v>
      </c>
      <c r="AW171" s="13" t="s">
        <v>30</v>
      </c>
      <c r="AX171" s="13" t="s">
        <v>81</v>
      </c>
      <c r="AY171" s="249" t="s">
        <v>135</v>
      </c>
    </row>
    <row r="172" s="2" customFormat="1" ht="16.5" customHeight="1">
      <c r="A172" s="38"/>
      <c r="B172" s="39"/>
      <c r="C172" s="219" t="s">
        <v>280</v>
      </c>
      <c r="D172" s="219" t="s">
        <v>137</v>
      </c>
      <c r="E172" s="220" t="s">
        <v>1266</v>
      </c>
      <c r="F172" s="221" t="s">
        <v>1267</v>
      </c>
      <c r="G172" s="222" t="s">
        <v>408</v>
      </c>
      <c r="H172" s="223">
        <v>1</v>
      </c>
      <c r="I172" s="224"/>
      <c r="J172" s="225">
        <f>ROUND(I172*H172,2)</f>
        <v>0</v>
      </c>
      <c r="K172" s="221" t="s">
        <v>1</v>
      </c>
      <c r="L172" s="44"/>
      <c r="M172" s="226" t="s">
        <v>1</v>
      </c>
      <c r="N172" s="227" t="s">
        <v>38</v>
      </c>
      <c r="O172" s="91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0" t="s">
        <v>142</v>
      </c>
      <c r="AT172" s="230" t="s">
        <v>137</v>
      </c>
      <c r="AU172" s="230" t="s">
        <v>83</v>
      </c>
      <c r="AY172" s="17" t="s">
        <v>135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7" t="s">
        <v>81</v>
      </c>
      <c r="BK172" s="231">
        <f>ROUND(I172*H172,2)</f>
        <v>0</v>
      </c>
      <c r="BL172" s="17" t="s">
        <v>142</v>
      </c>
      <c r="BM172" s="230" t="s">
        <v>1268</v>
      </c>
    </row>
    <row r="173" s="2" customFormat="1">
      <c r="A173" s="38"/>
      <c r="B173" s="39"/>
      <c r="C173" s="40"/>
      <c r="D173" s="232" t="s">
        <v>144</v>
      </c>
      <c r="E173" s="40"/>
      <c r="F173" s="233" t="s">
        <v>1267</v>
      </c>
      <c r="G173" s="40"/>
      <c r="H173" s="40"/>
      <c r="I173" s="234"/>
      <c r="J173" s="40"/>
      <c r="K173" s="40"/>
      <c r="L173" s="44"/>
      <c r="M173" s="235"/>
      <c r="N173" s="236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144</v>
      </c>
      <c r="AU173" s="17" t="s">
        <v>83</v>
      </c>
    </row>
    <row r="174" s="13" customFormat="1">
      <c r="A174" s="13"/>
      <c r="B174" s="239"/>
      <c r="C174" s="240"/>
      <c r="D174" s="232" t="s">
        <v>148</v>
      </c>
      <c r="E174" s="241" t="s">
        <v>1</v>
      </c>
      <c r="F174" s="242" t="s">
        <v>81</v>
      </c>
      <c r="G174" s="240"/>
      <c r="H174" s="243">
        <v>1</v>
      </c>
      <c r="I174" s="244"/>
      <c r="J174" s="240"/>
      <c r="K174" s="240"/>
      <c r="L174" s="245"/>
      <c r="M174" s="286"/>
      <c r="N174" s="287"/>
      <c r="O174" s="287"/>
      <c r="P174" s="287"/>
      <c r="Q174" s="287"/>
      <c r="R174" s="287"/>
      <c r="S174" s="287"/>
      <c r="T174" s="28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9" t="s">
        <v>148</v>
      </c>
      <c r="AU174" s="249" t="s">
        <v>83</v>
      </c>
      <c r="AV174" s="13" t="s">
        <v>83</v>
      </c>
      <c r="AW174" s="13" t="s">
        <v>30</v>
      </c>
      <c r="AX174" s="13" t="s">
        <v>81</v>
      </c>
      <c r="AY174" s="249" t="s">
        <v>135</v>
      </c>
    </row>
    <row r="175" s="2" customFormat="1" ht="6.96" customHeight="1">
      <c r="A175" s="38"/>
      <c r="B175" s="66"/>
      <c r="C175" s="67"/>
      <c r="D175" s="67"/>
      <c r="E175" s="67"/>
      <c r="F175" s="67"/>
      <c r="G175" s="67"/>
      <c r="H175" s="67"/>
      <c r="I175" s="67"/>
      <c r="J175" s="67"/>
      <c r="K175" s="67"/>
      <c r="L175" s="44"/>
      <c r="M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</row>
  </sheetData>
  <sheetProtection sheet="1" autoFilter="0" formatColumns="0" formatRows="0" objects="1" scenarios="1" spinCount="100000" saltValue="3iKSA0BvJS0CtApPAv+O/J4DDzjgRNufxDU5NaJFC6OJEppGkPPHGL3ZYP5SnZx0sJdez4gI2XIlM103nXW/Ig==" hashValue="cHDxVLnoZVW+VnuG1f8IaexFReprjEUqrWYXTs4ohmqaosyia8P2rrdB851ojEtps06aVxBRuvQGpXasGv2Zjg==" algorithmName="SHA-512" password="ED53"/>
  <autoFilter ref="C117:K174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7"/>
      <c r="C3" s="138"/>
      <c r="D3" s="138"/>
      <c r="E3" s="138"/>
      <c r="F3" s="138"/>
      <c r="G3" s="138"/>
      <c r="H3" s="20"/>
    </row>
    <row r="4" s="1" customFormat="1" ht="24.96" customHeight="1">
      <c r="B4" s="20"/>
      <c r="C4" s="139" t="s">
        <v>1269</v>
      </c>
      <c r="H4" s="20"/>
    </row>
    <row r="5" s="1" customFormat="1" ht="12" customHeight="1">
      <c r="B5" s="20"/>
      <c r="C5" s="289" t="s">
        <v>13</v>
      </c>
      <c r="D5" s="148" t="s">
        <v>14</v>
      </c>
      <c r="E5" s="1"/>
      <c r="F5" s="1"/>
      <c r="H5" s="20"/>
    </row>
    <row r="6" s="1" customFormat="1" ht="36.96" customHeight="1">
      <c r="B6" s="20"/>
      <c r="C6" s="290" t="s">
        <v>16</v>
      </c>
      <c r="D6" s="291" t="s">
        <v>17</v>
      </c>
      <c r="E6" s="1"/>
      <c r="F6" s="1"/>
      <c r="H6" s="20"/>
    </row>
    <row r="7" s="1" customFormat="1" ht="16.5" customHeight="1">
      <c r="B7" s="20"/>
      <c r="C7" s="141" t="s">
        <v>22</v>
      </c>
      <c r="D7" s="145" t="str">
        <f>'Rekapitulace stavby'!AN8</f>
        <v>10. 6. 2025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192"/>
      <c r="B9" s="292"/>
      <c r="C9" s="293" t="s">
        <v>54</v>
      </c>
      <c r="D9" s="294" t="s">
        <v>55</v>
      </c>
      <c r="E9" s="294" t="s">
        <v>122</v>
      </c>
      <c r="F9" s="295" t="s">
        <v>1270</v>
      </c>
      <c r="G9" s="192"/>
      <c r="H9" s="292"/>
    </row>
    <row r="10" s="2" customFormat="1" ht="26.4" customHeight="1">
      <c r="A10" s="38"/>
      <c r="B10" s="44"/>
      <c r="C10" s="296" t="s">
        <v>78</v>
      </c>
      <c r="D10" s="296" t="s">
        <v>79</v>
      </c>
      <c r="E10" s="38"/>
      <c r="F10" s="38"/>
      <c r="G10" s="38"/>
      <c r="H10" s="44"/>
    </row>
    <row r="11" s="2" customFormat="1" ht="16.8" customHeight="1">
      <c r="A11" s="38"/>
      <c r="B11" s="44"/>
      <c r="C11" s="297" t="s">
        <v>1271</v>
      </c>
      <c r="D11" s="298" t="s">
        <v>1271</v>
      </c>
      <c r="E11" s="299" t="s">
        <v>1</v>
      </c>
      <c r="F11" s="300">
        <v>4301.1000000000004</v>
      </c>
      <c r="G11" s="38"/>
      <c r="H11" s="44"/>
    </row>
    <row r="12" s="2" customFormat="1" ht="16.8" customHeight="1">
      <c r="A12" s="38"/>
      <c r="B12" s="44"/>
      <c r="C12" s="301" t="s">
        <v>1</v>
      </c>
      <c r="D12" s="301" t="s">
        <v>1272</v>
      </c>
      <c r="E12" s="17" t="s">
        <v>1</v>
      </c>
      <c r="F12" s="302">
        <v>3776.5</v>
      </c>
      <c r="G12" s="38"/>
      <c r="H12" s="44"/>
    </row>
    <row r="13" s="2" customFormat="1" ht="16.8" customHeight="1">
      <c r="A13" s="38"/>
      <c r="B13" s="44"/>
      <c r="C13" s="301" t="s">
        <v>1</v>
      </c>
      <c r="D13" s="301" t="s">
        <v>1273</v>
      </c>
      <c r="E13" s="17" t="s">
        <v>1</v>
      </c>
      <c r="F13" s="302">
        <v>524.60000000000002</v>
      </c>
      <c r="G13" s="38"/>
      <c r="H13" s="44"/>
    </row>
    <row r="14" s="2" customFormat="1" ht="16.8" customHeight="1">
      <c r="A14" s="38"/>
      <c r="B14" s="44"/>
      <c r="C14" s="301" t="s">
        <v>1271</v>
      </c>
      <c r="D14" s="301" t="s">
        <v>183</v>
      </c>
      <c r="E14" s="17" t="s">
        <v>1</v>
      </c>
      <c r="F14" s="302">
        <v>4301.1000000000004</v>
      </c>
      <c r="G14" s="38"/>
      <c r="H14" s="44"/>
    </row>
    <row r="15" s="2" customFormat="1" ht="16.8" customHeight="1">
      <c r="A15" s="38"/>
      <c r="B15" s="44"/>
      <c r="C15" s="297" t="s">
        <v>99</v>
      </c>
      <c r="D15" s="298" t="s">
        <v>99</v>
      </c>
      <c r="E15" s="299" t="s">
        <v>1</v>
      </c>
      <c r="F15" s="300">
        <v>50.600000000000001</v>
      </c>
      <c r="G15" s="38"/>
      <c r="H15" s="44"/>
    </row>
    <row r="16" s="2" customFormat="1" ht="16.8" customHeight="1">
      <c r="A16" s="38"/>
      <c r="B16" s="44"/>
      <c r="C16" s="301" t="s">
        <v>99</v>
      </c>
      <c r="D16" s="301" t="s">
        <v>100</v>
      </c>
      <c r="E16" s="17" t="s">
        <v>1</v>
      </c>
      <c r="F16" s="302">
        <v>50.600000000000001</v>
      </c>
      <c r="G16" s="38"/>
      <c r="H16" s="44"/>
    </row>
    <row r="17" s="2" customFormat="1" ht="16.8" customHeight="1">
      <c r="A17" s="38"/>
      <c r="B17" s="44"/>
      <c r="C17" s="303" t="s">
        <v>1274</v>
      </c>
      <c r="D17" s="38"/>
      <c r="E17" s="38"/>
      <c r="F17" s="38"/>
      <c r="G17" s="38"/>
      <c r="H17" s="44"/>
    </row>
    <row r="18" s="2" customFormat="1" ht="16.8" customHeight="1">
      <c r="A18" s="38"/>
      <c r="B18" s="44"/>
      <c r="C18" s="301" t="s">
        <v>366</v>
      </c>
      <c r="D18" s="301" t="s">
        <v>367</v>
      </c>
      <c r="E18" s="17" t="s">
        <v>209</v>
      </c>
      <c r="F18" s="302">
        <v>50.600000000000001</v>
      </c>
      <c r="G18" s="38"/>
      <c r="H18" s="44"/>
    </row>
    <row r="19" s="2" customFormat="1" ht="16.8" customHeight="1">
      <c r="A19" s="38"/>
      <c r="B19" s="44"/>
      <c r="C19" s="301" t="s">
        <v>372</v>
      </c>
      <c r="D19" s="301" t="s">
        <v>373</v>
      </c>
      <c r="E19" s="17" t="s">
        <v>341</v>
      </c>
      <c r="F19" s="302">
        <v>101.2</v>
      </c>
      <c r="G19" s="38"/>
      <c r="H19" s="44"/>
    </row>
    <row r="20" s="2" customFormat="1" ht="16.8" customHeight="1">
      <c r="A20" s="38"/>
      <c r="B20" s="44"/>
      <c r="C20" s="297" t="s">
        <v>90</v>
      </c>
      <c r="D20" s="298" t="s">
        <v>90</v>
      </c>
      <c r="E20" s="299" t="s">
        <v>1</v>
      </c>
      <c r="F20" s="300">
        <v>131.36000000000001</v>
      </c>
      <c r="G20" s="38"/>
      <c r="H20" s="44"/>
    </row>
    <row r="21" s="2" customFormat="1" ht="16.8" customHeight="1">
      <c r="A21" s="38"/>
      <c r="B21" s="44"/>
      <c r="C21" s="301" t="s">
        <v>90</v>
      </c>
      <c r="D21" s="301" t="s">
        <v>155</v>
      </c>
      <c r="E21" s="17" t="s">
        <v>1</v>
      </c>
      <c r="F21" s="302">
        <v>131.36000000000001</v>
      </c>
      <c r="G21" s="38"/>
      <c r="H21" s="44"/>
    </row>
    <row r="22" s="2" customFormat="1" ht="16.8" customHeight="1">
      <c r="A22" s="38"/>
      <c r="B22" s="44"/>
      <c r="C22" s="303" t="s">
        <v>1274</v>
      </c>
      <c r="D22" s="38"/>
      <c r="E22" s="38"/>
      <c r="F22" s="38"/>
      <c r="G22" s="38"/>
      <c r="H22" s="44"/>
    </row>
    <row r="23" s="2" customFormat="1" ht="16.8" customHeight="1">
      <c r="A23" s="38"/>
      <c r="B23" s="44"/>
      <c r="C23" s="301" t="s">
        <v>149</v>
      </c>
      <c r="D23" s="301" t="s">
        <v>150</v>
      </c>
      <c r="E23" s="17" t="s">
        <v>140</v>
      </c>
      <c r="F23" s="302">
        <v>131.36000000000001</v>
      </c>
      <c r="G23" s="38"/>
      <c r="H23" s="44"/>
    </row>
    <row r="24" s="2" customFormat="1" ht="16.8" customHeight="1">
      <c r="A24" s="38"/>
      <c r="B24" s="44"/>
      <c r="C24" s="301" t="s">
        <v>138</v>
      </c>
      <c r="D24" s="301" t="s">
        <v>139</v>
      </c>
      <c r="E24" s="17" t="s">
        <v>140</v>
      </c>
      <c r="F24" s="302">
        <v>131.36000000000001</v>
      </c>
      <c r="G24" s="38"/>
      <c r="H24" s="44"/>
    </row>
    <row r="25" s="2" customFormat="1" ht="16.8" customHeight="1">
      <c r="A25" s="38"/>
      <c r="B25" s="44"/>
      <c r="C25" s="297" t="s">
        <v>92</v>
      </c>
      <c r="D25" s="298" t="s">
        <v>92</v>
      </c>
      <c r="E25" s="299" t="s">
        <v>1</v>
      </c>
      <c r="F25" s="300">
        <v>115</v>
      </c>
      <c r="G25" s="38"/>
      <c r="H25" s="44"/>
    </row>
    <row r="26" s="2" customFormat="1" ht="16.8" customHeight="1">
      <c r="A26" s="38"/>
      <c r="B26" s="44"/>
      <c r="C26" s="301" t="s">
        <v>92</v>
      </c>
      <c r="D26" s="301" t="s">
        <v>93</v>
      </c>
      <c r="E26" s="17" t="s">
        <v>1</v>
      </c>
      <c r="F26" s="302">
        <v>115</v>
      </c>
      <c r="G26" s="38"/>
      <c r="H26" s="44"/>
    </row>
    <row r="27" s="2" customFormat="1" ht="16.8" customHeight="1">
      <c r="A27" s="38"/>
      <c r="B27" s="44"/>
      <c r="C27" s="303" t="s">
        <v>1274</v>
      </c>
      <c r="D27" s="38"/>
      <c r="E27" s="38"/>
      <c r="F27" s="38"/>
      <c r="G27" s="38"/>
      <c r="H27" s="44"/>
    </row>
    <row r="28" s="2" customFormat="1" ht="16.8" customHeight="1">
      <c r="A28" s="38"/>
      <c r="B28" s="44"/>
      <c r="C28" s="301" t="s">
        <v>149</v>
      </c>
      <c r="D28" s="301" t="s">
        <v>150</v>
      </c>
      <c r="E28" s="17" t="s">
        <v>140</v>
      </c>
      <c r="F28" s="302">
        <v>131.36000000000001</v>
      </c>
      <c r="G28" s="38"/>
      <c r="H28" s="44"/>
    </row>
    <row r="29" s="2" customFormat="1" ht="16.8" customHeight="1">
      <c r="A29" s="38"/>
      <c r="B29" s="44"/>
      <c r="C29" s="301" t="s">
        <v>249</v>
      </c>
      <c r="D29" s="301" t="s">
        <v>250</v>
      </c>
      <c r="E29" s="17" t="s">
        <v>140</v>
      </c>
      <c r="F29" s="302">
        <v>115</v>
      </c>
      <c r="G29" s="38"/>
      <c r="H29" s="44"/>
    </row>
    <row r="30" s="2" customFormat="1" ht="16.8" customHeight="1">
      <c r="A30" s="38"/>
      <c r="B30" s="44"/>
      <c r="C30" s="301" t="s">
        <v>256</v>
      </c>
      <c r="D30" s="301" t="s">
        <v>257</v>
      </c>
      <c r="E30" s="17" t="s">
        <v>140</v>
      </c>
      <c r="F30" s="302">
        <v>115</v>
      </c>
      <c r="G30" s="38"/>
      <c r="H30" s="44"/>
    </row>
    <row r="31" s="2" customFormat="1" ht="16.8" customHeight="1">
      <c r="A31" s="38"/>
      <c r="B31" s="44"/>
      <c r="C31" s="301" t="s">
        <v>262</v>
      </c>
      <c r="D31" s="301" t="s">
        <v>263</v>
      </c>
      <c r="E31" s="17" t="s">
        <v>209</v>
      </c>
      <c r="F31" s="302">
        <v>11.5</v>
      </c>
      <c r="G31" s="38"/>
      <c r="H31" s="44"/>
    </row>
    <row r="32" s="2" customFormat="1" ht="16.8" customHeight="1">
      <c r="A32" s="38"/>
      <c r="B32" s="44"/>
      <c r="C32" s="301" t="s">
        <v>269</v>
      </c>
      <c r="D32" s="301" t="s">
        <v>270</v>
      </c>
      <c r="E32" s="17" t="s">
        <v>209</v>
      </c>
      <c r="F32" s="302">
        <v>11.5</v>
      </c>
      <c r="G32" s="38"/>
      <c r="H32" s="44"/>
    </row>
    <row r="33" s="2" customFormat="1">
      <c r="A33" s="38"/>
      <c r="B33" s="44"/>
      <c r="C33" s="301" t="s">
        <v>377</v>
      </c>
      <c r="D33" s="301" t="s">
        <v>378</v>
      </c>
      <c r="E33" s="17" t="s">
        <v>140</v>
      </c>
      <c r="F33" s="302">
        <v>126.5</v>
      </c>
      <c r="G33" s="38"/>
      <c r="H33" s="44"/>
    </row>
    <row r="34" s="2" customFormat="1" ht="16.8" customHeight="1">
      <c r="A34" s="38"/>
      <c r="B34" s="44"/>
      <c r="C34" s="301" t="s">
        <v>382</v>
      </c>
      <c r="D34" s="301" t="s">
        <v>383</v>
      </c>
      <c r="E34" s="17" t="s">
        <v>140</v>
      </c>
      <c r="F34" s="302">
        <v>138</v>
      </c>
      <c r="G34" s="38"/>
      <c r="H34" s="44"/>
    </row>
    <row r="35" s="2" customFormat="1" ht="16.8" customHeight="1">
      <c r="A35" s="38"/>
      <c r="B35" s="44"/>
      <c r="C35" s="301" t="s">
        <v>737</v>
      </c>
      <c r="D35" s="301" t="s">
        <v>738</v>
      </c>
      <c r="E35" s="17" t="s">
        <v>178</v>
      </c>
      <c r="F35" s="302">
        <v>230</v>
      </c>
      <c r="G35" s="38"/>
      <c r="H35" s="44"/>
    </row>
    <row r="36" s="2" customFormat="1" ht="16.8" customHeight="1">
      <c r="A36" s="38"/>
      <c r="B36" s="44"/>
      <c r="C36" s="297" t="s">
        <v>95</v>
      </c>
      <c r="D36" s="298" t="s">
        <v>95</v>
      </c>
      <c r="E36" s="299" t="s">
        <v>1</v>
      </c>
      <c r="F36" s="300">
        <v>139.93000000000001</v>
      </c>
      <c r="G36" s="38"/>
      <c r="H36" s="44"/>
    </row>
    <row r="37" s="2" customFormat="1" ht="16.8" customHeight="1">
      <c r="A37" s="38"/>
      <c r="B37" s="44"/>
      <c r="C37" s="301" t="s">
        <v>1</v>
      </c>
      <c r="D37" s="301" t="s">
        <v>219</v>
      </c>
      <c r="E37" s="17" t="s">
        <v>1</v>
      </c>
      <c r="F37" s="302">
        <v>0</v>
      </c>
      <c r="G37" s="38"/>
      <c r="H37" s="44"/>
    </row>
    <row r="38" s="2" customFormat="1" ht="16.8" customHeight="1">
      <c r="A38" s="38"/>
      <c r="B38" s="44"/>
      <c r="C38" s="301" t="s">
        <v>95</v>
      </c>
      <c r="D38" s="301" t="s">
        <v>220</v>
      </c>
      <c r="E38" s="17" t="s">
        <v>1</v>
      </c>
      <c r="F38" s="302">
        <v>139.93000000000001</v>
      </c>
      <c r="G38" s="38"/>
      <c r="H38" s="44"/>
    </row>
    <row r="39" s="2" customFormat="1" ht="16.8" customHeight="1">
      <c r="A39" s="38"/>
      <c r="B39" s="44"/>
      <c r="C39" s="303" t="s">
        <v>1274</v>
      </c>
      <c r="D39" s="38"/>
      <c r="E39" s="38"/>
      <c r="F39" s="38"/>
      <c r="G39" s="38"/>
      <c r="H39" s="44"/>
    </row>
    <row r="40" s="2" customFormat="1">
      <c r="A40" s="38"/>
      <c r="B40" s="44"/>
      <c r="C40" s="301" t="s">
        <v>214</v>
      </c>
      <c r="D40" s="301" t="s">
        <v>215</v>
      </c>
      <c r="E40" s="17" t="s">
        <v>209</v>
      </c>
      <c r="F40" s="302">
        <v>139.93000000000001</v>
      </c>
      <c r="G40" s="38"/>
      <c r="H40" s="44"/>
    </row>
    <row r="41" s="2" customFormat="1" ht="16.8" customHeight="1">
      <c r="A41" s="38"/>
      <c r="B41" s="44"/>
      <c r="C41" s="301" t="s">
        <v>229</v>
      </c>
      <c r="D41" s="301" t="s">
        <v>230</v>
      </c>
      <c r="E41" s="17" t="s">
        <v>209</v>
      </c>
      <c r="F41" s="302">
        <v>199.90000000000001</v>
      </c>
      <c r="G41" s="38"/>
      <c r="H41" s="44"/>
    </row>
    <row r="42" s="2" customFormat="1">
      <c r="A42" s="38"/>
      <c r="B42" s="44"/>
      <c r="C42" s="301" t="s">
        <v>298</v>
      </c>
      <c r="D42" s="301" t="s">
        <v>299</v>
      </c>
      <c r="E42" s="17" t="s">
        <v>209</v>
      </c>
      <c r="F42" s="302">
        <v>112.03</v>
      </c>
      <c r="G42" s="38"/>
      <c r="H42" s="44"/>
    </row>
    <row r="43" s="2" customFormat="1">
      <c r="A43" s="38"/>
      <c r="B43" s="44"/>
      <c r="C43" s="301" t="s">
        <v>305</v>
      </c>
      <c r="D43" s="301" t="s">
        <v>306</v>
      </c>
      <c r="E43" s="17" t="s">
        <v>209</v>
      </c>
      <c r="F43" s="302">
        <v>503.49000000000001</v>
      </c>
      <c r="G43" s="38"/>
      <c r="H43" s="44"/>
    </row>
    <row r="44" s="2" customFormat="1" ht="16.8" customHeight="1">
      <c r="A44" s="38"/>
      <c r="B44" s="44"/>
      <c r="C44" s="301" t="s">
        <v>326</v>
      </c>
      <c r="D44" s="301" t="s">
        <v>327</v>
      </c>
      <c r="E44" s="17" t="s">
        <v>209</v>
      </c>
      <c r="F44" s="302">
        <v>68.340000000000003</v>
      </c>
      <c r="G44" s="38"/>
      <c r="H44" s="44"/>
    </row>
    <row r="45" s="2" customFormat="1" ht="16.8" customHeight="1">
      <c r="A45" s="38"/>
      <c r="B45" s="44"/>
      <c r="C45" s="301" t="s">
        <v>334</v>
      </c>
      <c r="D45" s="301" t="s">
        <v>335</v>
      </c>
      <c r="E45" s="17" t="s">
        <v>209</v>
      </c>
      <c r="F45" s="302">
        <v>167.83000000000001</v>
      </c>
      <c r="G45" s="38"/>
      <c r="H45" s="44"/>
    </row>
    <row r="46" s="2" customFormat="1">
      <c r="A46" s="38"/>
      <c r="B46" s="44"/>
      <c r="C46" s="301" t="s">
        <v>339</v>
      </c>
      <c r="D46" s="301" t="s">
        <v>340</v>
      </c>
      <c r="E46" s="17" t="s">
        <v>341</v>
      </c>
      <c r="F46" s="302">
        <v>455.60000000000002</v>
      </c>
      <c r="G46" s="38"/>
      <c r="H46" s="44"/>
    </row>
    <row r="47" s="2" customFormat="1" ht="16.8" customHeight="1">
      <c r="A47" s="38"/>
      <c r="B47" s="44"/>
      <c r="C47" s="301" t="s">
        <v>347</v>
      </c>
      <c r="D47" s="301" t="s">
        <v>348</v>
      </c>
      <c r="E47" s="17" t="s">
        <v>209</v>
      </c>
      <c r="F47" s="302">
        <v>227.80000000000001</v>
      </c>
      <c r="G47" s="38"/>
      <c r="H47" s="44"/>
    </row>
    <row r="48" s="2" customFormat="1" ht="16.8" customHeight="1">
      <c r="A48" s="38"/>
      <c r="B48" s="44"/>
      <c r="C48" s="301" t="s">
        <v>354</v>
      </c>
      <c r="D48" s="301" t="s">
        <v>355</v>
      </c>
      <c r="E48" s="17" t="s">
        <v>209</v>
      </c>
      <c r="F48" s="302">
        <v>227.80000000000001</v>
      </c>
      <c r="G48" s="38"/>
      <c r="H48" s="44"/>
    </row>
    <row r="49" s="2" customFormat="1" ht="16.8" customHeight="1">
      <c r="A49" s="38"/>
      <c r="B49" s="44"/>
      <c r="C49" s="301" t="s">
        <v>389</v>
      </c>
      <c r="D49" s="301" t="s">
        <v>390</v>
      </c>
      <c r="E49" s="17" t="s">
        <v>209</v>
      </c>
      <c r="F49" s="302">
        <v>139.93000000000001</v>
      </c>
      <c r="G49" s="38"/>
      <c r="H49" s="44"/>
    </row>
    <row r="50" s="2" customFormat="1" ht="16.8" customHeight="1">
      <c r="A50" s="38"/>
      <c r="B50" s="44"/>
      <c r="C50" s="301" t="s">
        <v>361</v>
      </c>
      <c r="D50" s="301" t="s">
        <v>362</v>
      </c>
      <c r="E50" s="17" t="s">
        <v>341</v>
      </c>
      <c r="F50" s="302">
        <v>455.60000000000002</v>
      </c>
      <c r="G50" s="38"/>
      <c r="H50" s="44"/>
    </row>
    <row r="51" s="2" customFormat="1" ht="16.8" customHeight="1">
      <c r="A51" s="38"/>
      <c r="B51" s="44"/>
      <c r="C51" s="297" t="s">
        <v>97</v>
      </c>
      <c r="D51" s="298" t="s">
        <v>97</v>
      </c>
      <c r="E51" s="299" t="s">
        <v>1</v>
      </c>
      <c r="F51" s="300">
        <v>59.969999999999999</v>
      </c>
      <c r="G51" s="38"/>
      <c r="H51" s="44"/>
    </row>
    <row r="52" s="2" customFormat="1" ht="16.8" customHeight="1">
      <c r="A52" s="38"/>
      <c r="B52" s="44"/>
      <c r="C52" s="301" t="s">
        <v>1</v>
      </c>
      <c r="D52" s="301" t="s">
        <v>227</v>
      </c>
      <c r="E52" s="17" t="s">
        <v>1</v>
      </c>
      <c r="F52" s="302">
        <v>0</v>
      </c>
      <c r="G52" s="38"/>
      <c r="H52" s="44"/>
    </row>
    <row r="53" s="2" customFormat="1" ht="16.8" customHeight="1">
      <c r="A53" s="38"/>
      <c r="B53" s="44"/>
      <c r="C53" s="301" t="s">
        <v>97</v>
      </c>
      <c r="D53" s="301" t="s">
        <v>228</v>
      </c>
      <c r="E53" s="17" t="s">
        <v>1</v>
      </c>
      <c r="F53" s="302">
        <v>59.969999999999999</v>
      </c>
      <c r="G53" s="38"/>
      <c r="H53" s="44"/>
    </row>
    <row r="54" s="2" customFormat="1" ht="16.8" customHeight="1">
      <c r="A54" s="38"/>
      <c r="B54" s="44"/>
      <c r="C54" s="303" t="s">
        <v>1274</v>
      </c>
      <c r="D54" s="38"/>
      <c r="E54" s="38"/>
      <c r="F54" s="38"/>
      <c r="G54" s="38"/>
      <c r="H54" s="44"/>
    </row>
    <row r="55" s="2" customFormat="1">
      <c r="A55" s="38"/>
      <c r="B55" s="44"/>
      <c r="C55" s="301" t="s">
        <v>222</v>
      </c>
      <c r="D55" s="301" t="s">
        <v>223</v>
      </c>
      <c r="E55" s="17" t="s">
        <v>209</v>
      </c>
      <c r="F55" s="302">
        <v>59.969999999999999</v>
      </c>
      <c r="G55" s="38"/>
      <c r="H55" s="44"/>
    </row>
    <row r="56" s="2" customFormat="1" ht="16.8" customHeight="1">
      <c r="A56" s="38"/>
      <c r="B56" s="44"/>
      <c r="C56" s="301" t="s">
        <v>229</v>
      </c>
      <c r="D56" s="301" t="s">
        <v>230</v>
      </c>
      <c r="E56" s="17" t="s">
        <v>209</v>
      </c>
      <c r="F56" s="302">
        <v>199.90000000000001</v>
      </c>
      <c r="G56" s="38"/>
      <c r="H56" s="44"/>
    </row>
    <row r="57" s="2" customFormat="1">
      <c r="A57" s="38"/>
      <c r="B57" s="44"/>
      <c r="C57" s="301" t="s">
        <v>313</v>
      </c>
      <c r="D57" s="301" t="s">
        <v>314</v>
      </c>
      <c r="E57" s="17" t="s">
        <v>209</v>
      </c>
      <c r="F57" s="302">
        <v>59.969999999999999</v>
      </c>
      <c r="G57" s="38"/>
      <c r="H57" s="44"/>
    </row>
    <row r="58" s="2" customFormat="1">
      <c r="A58" s="38"/>
      <c r="B58" s="44"/>
      <c r="C58" s="301" t="s">
        <v>319</v>
      </c>
      <c r="D58" s="301" t="s">
        <v>320</v>
      </c>
      <c r="E58" s="17" t="s">
        <v>209</v>
      </c>
      <c r="F58" s="302">
        <v>179.91</v>
      </c>
      <c r="G58" s="38"/>
      <c r="H58" s="44"/>
    </row>
    <row r="59" s="2" customFormat="1" ht="16.8" customHeight="1">
      <c r="A59" s="38"/>
      <c r="B59" s="44"/>
      <c r="C59" s="301" t="s">
        <v>326</v>
      </c>
      <c r="D59" s="301" t="s">
        <v>327</v>
      </c>
      <c r="E59" s="17" t="s">
        <v>209</v>
      </c>
      <c r="F59" s="302">
        <v>68.340000000000003</v>
      </c>
      <c r="G59" s="38"/>
      <c r="H59" s="44"/>
    </row>
    <row r="60" s="2" customFormat="1">
      <c r="A60" s="38"/>
      <c r="B60" s="44"/>
      <c r="C60" s="301" t="s">
        <v>339</v>
      </c>
      <c r="D60" s="301" t="s">
        <v>340</v>
      </c>
      <c r="E60" s="17" t="s">
        <v>341</v>
      </c>
      <c r="F60" s="302">
        <v>455.60000000000002</v>
      </c>
      <c r="G60" s="38"/>
      <c r="H60" s="44"/>
    </row>
    <row r="61" s="2" customFormat="1" ht="16.8" customHeight="1">
      <c r="A61" s="38"/>
      <c r="B61" s="44"/>
      <c r="C61" s="301" t="s">
        <v>347</v>
      </c>
      <c r="D61" s="301" t="s">
        <v>348</v>
      </c>
      <c r="E61" s="17" t="s">
        <v>209</v>
      </c>
      <c r="F61" s="302">
        <v>227.80000000000001</v>
      </c>
      <c r="G61" s="38"/>
      <c r="H61" s="44"/>
    </row>
    <row r="62" s="2" customFormat="1" ht="16.8" customHeight="1">
      <c r="A62" s="38"/>
      <c r="B62" s="44"/>
      <c r="C62" s="301" t="s">
        <v>354</v>
      </c>
      <c r="D62" s="301" t="s">
        <v>355</v>
      </c>
      <c r="E62" s="17" t="s">
        <v>209</v>
      </c>
      <c r="F62" s="302">
        <v>227.80000000000001</v>
      </c>
      <c r="G62" s="38"/>
      <c r="H62" s="44"/>
    </row>
    <row r="63" s="2" customFormat="1" ht="16.8" customHeight="1">
      <c r="A63" s="38"/>
      <c r="B63" s="44"/>
      <c r="C63" s="301" t="s">
        <v>361</v>
      </c>
      <c r="D63" s="301" t="s">
        <v>362</v>
      </c>
      <c r="E63" s="17" t="s">
        <v>341</v>
      </c>
      <c r="F63" s="302">
        <v>455.60000000000002</v>
      </c>
      <c r="G63" s="38"/>
      <c r="H63" s="44"/>
    </row>
    <row r="64" s="2" customFormat="1" ht="16.8" customHeight="1">
      <c r="A64" s="38"/>
      <c r="B64" s="44"/>
      <c r="C64" s="297" t="s">
        <v>101</v>
      </c>
      <c r="D64" s="298" t="s">
        <v>101</v>
      </c>
      <c r="E64" s="299" t="s">
        <v>1</v>
      </c>
      <c r="F64" s="300">
        <v>27.899999999999999</v>
      </c>
      <c r="G64" s="38"/>
      <c r="H64" s="44"/>
    </row>
    <row r="65" s="2" customFormat="1" ht="16.8" customHeight="1">
      <c r="A65" s="38"/>
      <c r="B65" s="44"/>
      <c r="C65" s="301" t="s">
        <v>101</v>
      </c>
      <c r="D65" s="301" t="s">
        <v>102</v>
      </c>
      <c r="E65" s="17" t="s">
        <v>1</v>
      </c>
      <c r="F65" s="302">
        <v>27.899999999999999</v>
      </c>
      <c r="G65" s="38"/>
      <c r="H65" s="44"/>
    </row>
    <row r="66" s="2" customFormat="1" ht="16.8" customHeight="1">
      <c r="A66" s="38"/>
      <c r="B66" s="44"/>
      <c r="C66" s="303" t="s">
        <v>1274</v>
      </c>
      <c r="D66" s="38"/>
      <c r="E66" s="38"/>
      <c r="F66" s="38"/>
      <c r="G66" s="38"/>
      <c r="H66" s="44"/>
    </row>
    <row r="67" s="2" customFormat="1">
      <c r="A67" s="38"/>
      <c r="B67" s="44"/>
      <c r="C67" s="301" t="s">
        <v>207</v>
      </c>
      <c r="D67" s="301" t="s">
        <v>208</v>
      </c>
      <c r="E67" s="17" t="s">
        <v>209</v>
      </c>
      <c r="F67" s="302">
        <v>27.899999999999999</v>
      </c>
      <c r="G67" s="38"/>
      <c r="H67" s="44"/>
    </row>
    <row r="68" s="2" customFormat="1">
      <c r="A68" s="38"/>
      <c r="B68" s="44"/>
      <c r="C68" s="301" t="s">
        <v>298</v>
      </c>
      <c r="D68" s="301" t="s">
        <v>299</v>
      </c>
      <c r="E68" s="17" t="s">
        <v>209</v>
      </c>
      <c r="F68" s="302">
        <v>112.03</v>
      </c>
      <c r="G68" s="38"/>
      <c r="H68" s="44"/>
    </row>
    <row r="69" s="2" customFormat="1">
      <c r="A69" s="38"/>
      <c r="B69" s="44"/>
      <c r="C69" s="301" t="s">
        <v>305</v>
      </c>
      <c r="D69" s="301" t="s">
        <v>306</v>
      </c>
      <c r="E69" s="17" t="s">
        <v>209</v>
      </c>
      <c r="F69" s="302">
        <v>503.49000000000001</v>
      </c>
      <c r="G69" s="38"/>
      <c r="H69" s="44"/>
    </row>
    <row r="70" s="2" customFormat="1" ht="16.8" customHeight="1">
      <c r="A70" s="38"/>
      <c r="B70" s="44"/>
      <c r="C70" s="301" t="s">
        <v>326</v>
      </c>
      <c r="D70" s="301" t="s">
        <v>327</v>
      </c>
      <c r="E70" s="17" t="s">
        <v>209</v>
      </c>
      <c r="F70" s="302">
        <v>68.340000000000003</v>
      </c>
      <c r="G70" s="38"/>
      <c r="H70" s="44"/>
    </row>
    <row r="71" s="2" customFormat="1" ht="16.8" customHeight="1">
      <c r="A71" s="38"/>
      <c r="B71" s="44"/>
      <c r="C71" s="301" t="s">
        <v>334</v>
      </c>
      <c r="D71" s="301" t="s">
        <v>335</v>
      </c>
      <c r="E71" s="17" t="s">
        <v>209</v>
      </c>
      <c r="F71" s="302">
        <v>167.83000000000001</v>
      </c>
      <c r="G71" s="38"/>
      <c r="H71" s="44"/>
    </row>
    <row r="72" s="2" customFormat="1">
      <c r="A72" s="38"/>
      <c r="B72" s="44"/>
      <c r="C72" s="301" t="s">
        <v>339</v>
      </c>
      <c r="D72" s="301" t="s">
        <v>340</v>
      </c>
      <c r="E72" s="17" t="s">
        <v>341</v>
      </c>
      <c r="F72" s="302">
        <v>455.60000000000002</v>
      </c>
      <c r="G72" s="38"/>
      <c r="H72" s="44"/>
    </row>
    <row r="73" s="2" customFormat="1" ht="16.8" customHeight="1">
      <c r="A73" s="38"/>
      <c r="B73" s="44"/>
      <c r="C73" s="301" t="s">
        <v>347</v>
      </c>
      <c r="D73" s="301" t="s">
        <v>348</v>
      </c>
      <c r="E73" s="17" t="s">
        <v>209</v>
      </c>
      <c r="F73" s="302">
        <v>227.80000000000001</v>
      </c>
      <c r="G73" s="38"/>
      <c r="H73" s="44"/>
    </row>
    <row r="74" s="2" customFormat="1" ht="16.8" customHeight="1">
      <c r="A74" s="38"/>
      <c r="B74" s="44"/>
      <c r="C74" s="301" t="s">
        <v>354</v>
      </c>
      <c r="D74" s="301" t="s">
        <v>355</v>
      </c>
      <c r="E74" s="17" t="s">
        <v>209</v>
      </c>
      <c r="F74" s="302">
        <v>227.80000000000001</v>
      </c>
      <c r="G74" s="38"/>
      <c r="H74" s="44"/>
    </row>
    <row r="75" s="2" customFormat="1" ht="16.8" customHeight="1">
      <c r="A75" s="38"/>
      <c r="B75" s="44"/>
      <c r="C75" s="301" t="s">
        <v>361</v>
      </c>
      <c r="D75" s="301" t="s">
        <v>362</v>
      </c>
      <c r="E75" s="17" t="s">
        <v>341</v>
      </c>
      <c r="F75" s="302">
        <v>455.60000000000002</v>
      </c>
      <c r="G75" s="38"/>
      <c r="H75" s="44"/>
    </row>
    <row r="76" s="2" customFormat="1" ht="26.4" customHeight="1">
      <c r="A76" s="38"/>
      <c r="B76" s="44"/>
      <c r="C76" s="296" t="s">
        <v>84</v>
      </c>
      <c r="D76" s="296" t="s">
        <v>85</v>
      </c>
      <c r="E76" s="38"/>
      <c r="F76" s="38"/>
      <c r="G76" s="38"/>
      <c r="H76" s="44"/>
    </row>
    <row r="77" s="2" customFormat="1" ht="16.8" customHeight="1">
      <c r="A77" s="38"/>
      <c r="B77" s="44"/>
      <c r="C77" s="297" t="s">
        <v>801</v>
      </c>
      <c r="D77" s="298" t="s">
        <v>801</v>
      </c>
      <c r="E77" s="299" t="s">
        <v>1</v>
      </c>
      <c r="F77" s="300">
        <v>54.119999999999997</v>
      </c>
      <c r="G77" s="38"/>
      <c r="H77" s="44"/>
    </row>
    <row r="78" s="2" customFormat="1" ht="16.8" customHeight="1">
      <c r="A78" s="38"/>
      <c r="B78" s="44"/>
      <c r="C78" s="301" t="s">
        <v>801</v>
      </c>
      <c r="D78" s="301" t="s">
        <v>1026</v>
      </c>
      <c r="E78" s="17" t="s">
        <v>1</v>
      </c>
      <c r="F78" s="302">
        <v>54.119999999999997</v>
      </c>
      <c r="G78" s="38"/>
      <c r="H78" s="44"/>
    </row>
    <row r="79" s="2" customFormat="1" ht="16.8" customHeight="1">
      <c r="A79" s="38"/>
      <c r="B79" s="44"/>
      <c r="C79" s="303" t="s">
        <v>1274</v>
      </c>
      <c r="D79" s="38"/>
      <c r="E79" s="38"/>
      <c r="F79" s="38"/>
      <c r="G79" s="38"/>
      <c r="H79" s="44"/>
    </row>
    <row r="80" s="2" customFormat="1" ht="16.8" customHeight="1">
      <c r="A80" s="38"/>
      <c r="B80" s="44"/>
      <c r="C80" s="301" t="s">
        <v>430</v>
      </c>
      <c r="D80" s="301" t="s">
        <v>431</v>
      </c>
      <c r="E80" s="17" t="s">
        <v>140</v>
      </c>
      <c r="F80" s="302">
        <v>54.119999999999997</v>
      </c>
      <c r="G80" s="38"/>
      <c r="H80" s="44"/>
    </row>
    <row r="81" s="2" customFormat="1" ht="16.8" customHeight="1">
      <c r="A81" s="38"/>
      <c r="B81" s="44"/>
      <c r="C81" s="301" t="s">
        <v>436</v>
      </c>
      <c r="D81" s="301" t="s">
        <v>437</v>
      </c>
      <c r="E81" s="17" t="s">
        <v>140</v>
      </c>
      <c r="F81" s="302">
        <v>54.119999999999997</v>
      </c>
      <c r="G81" s="38"/>
      <c r="H81" s="44"/>
    </row>
    <row r="82" s="2" customFormat="1" ht="16.8" customHeight="1">
      <c r="A82" s="38"/>
      <c r="B82" s="44"/>
      <c r="C82" s="301" t="s">
        <v>443</v>
      </c>
      <c r="D82" s="301" t="s">
        <v>444</v>
      </c>
      <c r="E82" s="17" t="s">
        <v>140</v>
      </c>
      <c r="F82" s="302">
        <v>54.119999999999997</v>
      </c>
      <c r="G82" s="38"/>
      <c r="H82" s="44"/>
    </row>
    <row r="83" s="2" customFormat="1" ht="16.8" customHeight="1">
      <c r="A83" s="38"/>
      <c r="B83" s="44"/>
      <c r="C83" s="301" t="s">
        <v>449</v>
      </c>
      <c r="D83" s="301" t="s">
        <v>450</v>
      </c>
      <c r="E83" s="17" t="s">
        <v>140</v>
      </c>
      <c r="F83" s="302">
        <v>54.119999999999997</v>
      </c>
      <c r="G83" s="38"/>
      <c r="H83" s="44"/>
    </row>
    <row r="84" s="2" customFormat="1" ht="16.8" customHeight="1">
      <c r="A84" s="38"/>
      <c r="B84" s="44"/>
      <c r="C84" s="301" t="s">
        <v>475</v>
      </c>
      <c r="D84" s="301" t="s">
        <v>476</v>
      </c>
      <c r="E84" s="17" t="s">
        <v>140</v>
      </c>
      <c r="F84" s="302">
        <v>54.119999999999997</v>
      </c>
      <c r="G84" s="38"/>
      <c r="H84" s="44"/>
    </row>
    <row r="85" s="2" customFormat="1" ht="16.8" customHeight="1">
      <c r="A85" s="38"/>
      <c r="B85" s="44"/>
      <c r="C85" s="297" t="s">
        <v>786</v>
      </c>
      <c r="D85" s="298" t="s">
        <v>786</v>
      </c>
      <c r="E85" s="299" t="s">
        <v>1</v>
      </c>
      <c r="F85" s="300">
        <v>50.490000000000002</v>
      </c>
      <c r="G85" s="38"/>
      <c r="H85" s="44"/>
    </row>
    <row r="86" s="2" customFormat="1" ht="16.8" customHeight="1">
      <c r="A86" s="38"/>
      <c r="B86" s="44"/>
      <c r="C86" s="301" t="s">
        <v>786</v>
      </c>
      <c r="D86" s="301" t="s">
        <v>831</v>
      </c>
      <c r="E86" s="17" t="s">
        <v>1</v>
      </c>
      <c r="F86" s="302">
        <v>50.490000000000002</v>
      </c>
      <c r="G86" s="38"/>
      <c r="H86" s="44"/>
    </row>
    <row r="87" s="2" customFormat="1" ht="16.8" customHeight="1">
      <c r="A87" s="38"/>
      <c r="B87" s="44"/>
      <c r="C87" s="303" t="s">
        <v>1274</v>
      </c>
      <c r="D87" s="38"/>
      <c r="E87" s="38"/>
      <c r="F87" s="38"/>
      <c r="G87" s="38"/>
      <c r="H87" s="44"/>
    </row>
    <row r="88" s="2" customFormat="1" ht="16.8" customHeight="1">
      <c r="A88" s="38"/>
      <c r="B88" s="44"/>
      <c r="C88" s="301" t="s">
        <v>826</v>
      </c>
      <c r="D88" s="301" t="s">
        <v>827</v>
      </c>
      <c r="E88" s="17" t="s">
        <v>140</v>
      </c>
      <c r="F88" s="302">
        <v>50.490000000000002</v>
      </c>
      <c r="G88" s="38"/>
      <c r="H88" s="44"/>
    </row>
    <row r="89" s="2" customFormat="1" ht="16.8" customHeight="1">
      <c r="A89" s="38"/>
      <c r="B89" s="44"/>
      <c r="C89" s="301" t="s">
        <v>1140</v>
      </c>
      <c r="D89" s="301" t="s">
        <v>1141</v>
      </c>
      <c r="E89" s="17" t="s">
        <v>140</v>
      </c>
      <c r="F89" s="302">
        <v>96.140000000000001</v>
      </c>
      <c r="G89" s="38"/>
      <c r="H89" s="44"/>
    </row>
    <row r="90" s="2" customFormat="1" ht="16.8" customHeight="1">
      <c r="A90" s="38"/>
      <c r="B90" s="44"/>
      <c r="C90" s="297" t="s">
        <v>798</v>
      </c>
      <c r="D90" s="298" t="s">
        <v>798</v>
      </c>
      <c r="E90" s="299" t="s">
        <v>1</v>
      </c>
      <c r="F90" s="300">
        <v>17.699999999999999</v>
      </c>
      <c r="G90" s="38"/>
      <c r="H90" s="44"/>
    </row>
    <row r="91" s="2" customFormat="1" ht="16.8" customHeight="1">
      <c r="A91" s="38"/>
      <c r="B91" s="44"/>
      <c r="C91" s="301" t="s">
        <v>798</v>
      </c>
      <c r="D91" s="301" t="s">
        <v>799</v>
      </c>
      <c r="E91" s="17" t="s">
        <v>1</v>
      </c>
      <c r="F91" s="302">
        <v>17.699999999999999</v>
      </c>
      <c r="G91" s="38"/>
      <c r="H91" s="44"/>
    </row>
    <row r="92" s="2" customFormat="1" ht="16.8" customHeight="1">
      <c r="A92" s="38"/>
      <c r="B92" s="44"/>
      <c r="C92" s="303" t="s">
        <v>1274</v>
      </c>
      <c r="D92" s="38"/>
      <c r="E92" s="38"/>
      <c r="F92" s="38"/>
      <c r="G92" s="38"/>
      <c r="H92" s="44"/>
    </row>
    <row r="93" s="2" customFormat="1" ht="16.8" customHeight="1">
      <c r="A93" s="38"/>
      <c r="B93" s="44"/>
      <c r="C93" s="301" t="s">
        <v>1021</v>
      </c>
      <c r="D93" s="301" t="s">
        <v>1022</v>
      </c>
      <c r="E93" s="17" t="s">
        <v>209</v>
      </c>
      <c r="F93" s="302">
        <v>17.699999999999999</v>
      </c>
      <c r="G93" s="38"/>
      <c r="H93" s="44"/>
    </row>
    <row r="94" s="2" customFormat="1" ht="16.8" customHeight="1">
      <c r="A94" s="38"/>
      <c r="B94" s="44"/>
      <c r="C94" s="301" t="s">
        <v>354</v>
      </c>
      <c r="D94" s="301" t="s">
        <v>355</v>
      </c>
      <c r="E94" s="17" t="s">
        <v>209</v>
      </c>
      <c r="F94" s="302">
        <v>95.200000000000003</v>
      </c>
      <c r="G94" s="38"/>
      <c r="H94" s="44"/>
    </row>
    <row r="95" s="2" customFormat="1" ht="16.8" customHeight="1">
      <c r="A95" s="38"/>
      <c r="B95" s="44"/>
      <c r="C95" s="301" t="s">
        <v>361</v>
      </c>
      <c r="D95" s="301" t="s">
        <v>362</v>
      </c>
      <c r="E95" s="17" t="s">
        <v>341</v>
      </c>
      <c r="F95" s="302">
        <v>190.40000000000001</v>
      </c>
      <c r="G95" s="38"/>
      <c r="H95" s="44"/>
    </row>
    <row r="96" s="2" customFormat="1" ht="16.8" customHeight="1">
      <c r="A96" s="38"/>
      <c r="B96" s="44"/>
      <c r="C96" s="297" t="s">
        <v>99</v>
      </c>
      <c r="D96" s="298" t="s">
        <v>99</v>
      </c>
      <c r="E96" s="299" t="s">
        <v>1</v>
      </c>
      <c r="F96" s="300">
        <v>53.100000000000001</v>
      </c>
      <c r="G96" s="38"/>
      <c r="H96" s="44"/>
    </row>
    <row r="97" s="2" customFormat="1" ht="16.8" customHeight="1">
      <c r="A97" s="38"/>
      <c r="B97" s="44"/>
      <c r="C97" s="301" t="s">
        <v>99</v>
      </c>
      <c r="D97" s="301" t="s">
        <v>800</v>
      </c>
      <c r="E97" s="17" t="s">
        <v>1</v>
      </c>
      <c r="F97" s="302">
        <v>53.100000000000001</v>
      </c>
      <c r="G97" s="38"/>
      <c r="H97" s="44"/>
    </row>
    <row r="98" s="2" customFormat="1" ht="16.8" customHeight="1">
      <c r="A98" s="38"/>
      <c r="B98" s="44"/>
      <c r="C98" s="303" t="s">
        <v>1274</v>
      </c>
      <c r="D98" s="38"/>
      <c r="E98" s="38"/>
      <c r="F98" s="38"/>
      <c r="G98" s="38"/>
      <c r="H98" s="44"/>
    </row>
    <row r="99" s="2" customFormat="1" ht="16.8" customHeight="1">
      <c r="A99" s="38"/>
      <c r="B99" s="44"/>
      <c r="C99" s="301" t="s">
        <v>366</v>
      </c>
      <c r="D99" s="301" t="s">
        <v>367</v>
      </c>
      <c r="E99" s="17" t="s">
        <v>209</v>
      </c>
      <c r="F99" s="302">
        <v>53.100000000000001</v>
      </c>
      <c r="G99" s="38"/>
      <c r="H99" s="44"/>
    </row>
    <row r="100" s="2" customFormat="1" ht="16.8" customHeight="1">
      <c r="A100" s="38"/>
      <c r="B100" s="44"/>
      <c r="C100" s="301" t="s">
        <v>354</v>
      </c>
      <c r="D100" s="301" t="s">
        <v>355</v>
      </c>
      <c r="E100" s="17" t="s">
        <v>209</v>
      </c>
      <c r="F100" s="302">
        <v>95.200000000000003</v>
      </c>
      <c r="G100" s="38"/>
      <c r="H100" s="44"/>
    </row>
    <row r="101" s="2" customFormat="1" ht="16.8" customHeight="1">
      <c r="A101" s="38"/>
      <c r="B101" s="44"/>
      <c r="C101" s="301" t="s">
        <v>361</v>
      </c>
      <c r="D101" s="301" t="s">
        <v>362</v>
      </c>
      <c r="E101" s="17" t="s">
        <v>341</v>
      </c>
      <c r="F101" s="302">
        <v>190.40000000000001</v>
      </c>
      <c r="G101" s="38"/>
      <c r="H101" s="44"/>
    </row>
    <row r="102" s="2" customFormat="1" ht="16.8" customHeight="1">
      <c r="A102" s="38"/>
      <c r="B102" s="44"/>
      <c r="C102" s="297" t="s">
        <v>796</v>
      </c>
      <c r="D102" s="298" t="s">
        <v>796</v>
      </c>
      <c r="E102" s="299" t="s">
        <v>1</v>
      </c>
      <c r="F102" s="300">
        <v>166</v>
      </c>
      <c r="G102" s="38"/>
      <c r="H102" s="44"/>
    </row>
    <row r="103" s="2" customFormat="1">
      <c r="A103" s="38"/>
      <c r="B103" s="44"/>
      <c r="C103" s="301" t="s">
        <v>796</v>
      </c>
      <c r="D103" s="301" t="s">
        <v>921</v>
      </c>
      <c r="E103" s="17" t="s">
        <v>1</v>
      </c>
      <c r="F103" s="302">
        <v>166</v>
      </c>
      <c r="G103" s="38"/>
      <c r="H103" s="44"/>
    </row>
    <row r="104" s="2" customFormat="1" ht="16.8" customHeight="1">
      <c r="A104" s="38"/>
      <c r="B104" s="44"/>
      <c r="C104" s="303" t="s">
        <v>1274</v>
      </c>
      <c r="D104" s="38"/>
      <c r="E104" s="38"/>
      <c r="F104" s="38"/>
      <c r="G104" s="38"/>
      <c r="H104" s="44"/>
    </row>
    <row r="105" s="2" customFormat="1" ht="16.8" customHeight="1">
      <c r="A105" s="38"/>
      <c r="B105" s="44"/>
      <c r="C105" s="301" t="s">
        <v>334</v>
      </c>
      <c r="D105" s="301" t="s">
        <v>335</v>
      </c>
      <c r="E105" s="17" t="s">
        <v>209</v>
      </c>
      <c r="F105" s="302">
        <v>166</v>
      </c>
      <c r="G105" s="38"/>
      <c r="H105" s="44"/>
    </row>
    <row r="106" s="2" customFormat="1" ht="16.8" customHeight="1">
      <c r="A106" s="38"/>
      <c r="B106" s="44"/>
      <c r="C106" s="301" t="s">
        <v>347</v>
      </c>
      <c r="D106" s="301" t="s">
        <v>348</v>
      </c>
      <c r="E106" s="17" t="s">
        <v>209</v>
      </c>
      <c r="F106" s="302">
        <v>166</v>
      </c>
      <c r="G106" s="38"/>
      <c r="H106" s="44"/>
    </row>
    <row r="107" s="2" customFormat="1" ht="16.8" customHeight="1">
      <c r="A107" s="38"/>
      <c r="B107" s="44"/>
      <c r="C107" s="301" t="s">
        <v>354</v>
      </c>
      <c r="D107" s="301" t="s">
        <v>355</v>
      </c>
      <c r="E107" s="17" t="s">
        <v>209</v>
      </c>
      <c r="F107" s="302">
        <v>95.200000000000003</v>
      </c>
      <c r="G107" s="38"/>
      <c r="H107" s="44"/>
    </row>
    <row r="108" s="2" customFormat="1" ht="16.8" customHeight="1">
      <c r="A108" s="38"/>
      <c r="B108" s="44"/>
      <c r="C108" s="301" t="s">
        <v>964</v>
      </c>
      <c r="D108" s="301" t="s">
        <v>965</v>
      </c>
      <c r="E108" s="17" t="s">
        <v>209</v>
      </c>
      <c r="F108" s="302">
        <v>265.60000000000002</v>
      </c>
      <c r="G108" s="38"/>
      <c r="H108" s="44"/>
    </row>
    <row r="109" s="2" customFormat="1" ht="16.8" customHeight="1">
      <c r="A109" s="38"/>
      <c r="B109" s="44"/>
      <c r="C109" s="301" t="s">
        <v>389</v>
      </c>
      <c r="D109" s="301" t="s">
        <v>390</v>
      </c>
      <c r="E109" s="17" t="s">
        <v>209</v>
      </c>
      <c r="F109" s="302">
        <v>33.200000000000003</v>
      </c>
      <c r="G109" s="38"/>
      <c r="H109" s="44"/>
    </row>
    <row r="110" s="2" customFormat="1" ht="16.8" customHeight="1">
      <c r="A110" s="38"/>
      <c r="B110" s="44"/>
      <c r="C110" s="301" t="s">
        <v>361</v>
      </c>
      <c r="D110" s="301" t="s">
        <v>362</v>
      </c>
      <c r="E110" s="17" t="s">
        <v>341</v>
      </c>
      <c r="F110" s="302">
        <v>190.40000000000001</v>
      </c>
      <c r="G110" s="38"/>
      <c r="H110" s="44"/>
    </row>
    <row r="111" s="2" customFormat="1" ht="16.8" customHeight="1">
      <c r="A111" s="38"/>
      <c r="B111" s="44"/>
      <c r="C111" s="297" t="s">
        <v>784</v>
      </c>
      <c r="D111" s="298" t="s">
        <v>784</v>
      </c>
      <c r="E111" s="299" t="s">
        <v>1</v>
      </c>
      <c r="F111" s="300">
        <v>45.649999999999999</v>
      </c>
      <c r="G111" s="38"/>
      <c r="H111" s="44"/>
    </row>
    <row r="112" s="2" customFormat="1" ht="16.8" customHeight="1">
      <c r="A112" s="38"/>
      <c r="B112" s="44"/>
      <c r="C112" s="301" t="s">
        <v>784</v>
      </c>
      <c r="D112" s="301" t="s">
        <v>839</v>
      </c>
      <c r="E112" s="17" t="s">
        <v>1</v>
      </c>
      <c r="F112" s="302">
        <v>45.649999999999999</v>
      </c>
      <c r="G112" s="38"/>
      <c r="H112" s="44"/>
    </row>
    <row r="113" s="2" customFormat="1" ht="16.8" customHeight="1">
      <c r="A113" s="38"/>
      <c r="B113" s="44"/>
      <c r="C113" s="303" t="s">
        <v>1274</v>
      </c>
      <c r="D113" s="38"/>
      <c r="E113" s="38"/>
      <c r="F113" s="38"/>
      <c r="G113" s="38"/>
      <c r="H113" s="44"/>
    </row>
    <row r="114" s="2" customFormat="1" ht="16.8" customHeight="1">
      <c r="A114" s="38"/>
      <c r="B114" s="44"/>
      <c r="C114" s="301" t="s">
        <v>832</v>
      </c>
      <c r="D114" s="301" t="s">
        <v>833</v>
      </c>
      <c r="E114" s="17" t="s">
        <v>140</v>
      </c>
      <c r="F114" s="302">
        <v>99.769999999999996</v>
      </c>
      <c r="G114" s="38"/>
      <c r="H114" s="44"/>
    </row>
    <row r="115" s="2" customFormat="1" ht="16.8" customHeight="1">
      <c r="A115" s="38"/>
      <c r="B115" s="44"/>
      <c r="C115" s="301" t="s">
        <v>1140</v>
      </c>
      <c r="D115" s="301" t="s">
        <v>1141</v>
      </c>
      <c r="E115" s="17" t="s">
        <v>140</v>
      </c>
      <c r="F115" s="302">
        <v>96.140000000000001</v>
      </c>
      <c r="G115" s="38"/>
      <c r="H115" s="44"/>
    </row>
    <row r="116" s="2" customFormat="1" ht="16.8" customHeight="1">
      <c r="A116" s="38"/>
      <c r="B116" s="44"/>
      <c r="C116" s="297" t="s">
        <v>837</v>
      </c>
      <c r="D116" s="298" t="s">
        <v>837</v>
      </c>
      <c r="E116" s="299" t="s">
        <v>1</v>
      </c>
      <c r="F116" s="300">
        <v>54.119999999999997</v>
      </c>
      <c r="G116" s="38"/>
      <c r="H116" s="44"/>
    </row>
    <row r="117" s="2" customFormat="1" ht="16.8" customHeight="1">
      <c r="A117" s="38"/>
      <c r="B117" s="44"/>
      <c r="C117" s="301" t="s">
        <v>837</v>
      </c>
      <c r="D117" s="301" t="s">
        <v>838</v>
      </c>
      <c r="E117" s="17" t="s">
        <v>1</v>
      </c>
      <c r="F117" s="302">
        <v>54.119999999999997</v>
      </c>
      <c r="G117" s="38"/>
      <c r="H117" s="44"/>
    </row>
    <row r="118" s="2" customFormat="1" ht="16.8" customHeight="1">
      <c r="A118" s="38"/>
      <c r="B118" s="44"/>
      <c r="C118" s="297" t="s">
        <v>95</v>
      </c>
      <c r="D118" s="298" t="s">
        <v>95</v>
      </c>
      <c r="E118" s="299" t="s">
        <v>1</v>
      </c>
      <c r="F118" s="300">
        <v>29.399999999999999</v>
      </c>
      <c r="G118" s="38"/>
      <c r="H118" s="44"/>
    </row>
    <row r="119" s="2" customFormat="1" ht="16.8" customHeight="1">
      <c r="A119" s="38"/>
      <c r="B119" s="44"/>
      <c r="C119" s="301" t="s">
        <v>95</v>
      </c>
      <c r="D119" s="301" t="s">
        <v>874</v>
      </c>
      <c r="E119" s="17" t="s">
        <v>1</v>
      </c>
      <c r="F119" s="302">
        <v>29.399999999999999</v>
      </c>
      <c r="G119" s="38"/>
      <c r="H119" s="44"/>
    </row>
    <row r="120" s="2" customFormat="1" ht="16.8" customHeight="1">
      <c r="A120" s="38"/>
      <c r="B120" s="44"/>
      <c r="C120" s="303" t="s">
        <v>1274</v>
      </c>
      <c r="D120" s="38"/>
      <c r="E120" s="38"/>
      <c r="F120" s="38"/>
      <c r="G120" s="38"/>
      <c r="H120" s="44"/>
    </row>
    <row r="121" s="2" customFormat="1">
      <c r="A121" s="38"/>
      <c r="B121" s="44"/>
      <c r="C121" s="301" t="s">
        <v>868</v>
      </c>
      <c r="D121" s="301" t="s">
        <v>869</v>
      </c>
      <c r="E121" s="17" t="s">
        <v>209</v>
      </c>
      <c r="F121" s="302">
        <v>29.399999999999999</v>
      </c>
      <c r="G121" s="38"/>
      <c r="H121" s="44"/>
    </row>
    <row r="122" s="2" customFormat="1">
      <c r="A122" s="38"/>
      <c r="B122" s="44"/>
      <c r="C122" s="301" t="s">
        <v>298</v>
      </c>
      <c r="D122" s="301" t="s">
        <v>299</v>
      </c>
      <c r="E122" s="17" t="s">
        <v>209</v>
      </c>
      <c r="F122" s="302">
        <v>116.2</v>
      </c>
      <c r="G122" s="38"/>
      <c r="H122" s="44"/>
    </row>
    <row r="123" s="2" customFormat="1">
      <c r="A123" s="38"/>
      <c r="B123" s="44"/>
      <c r="C123" s="301" t="s">
        <v>305</v>
      </c>
      <c r="D123" s="301" t="s">
        <v>306</v>
      </c>
      <c r="E123" s="17" t="s">
        <v>209</v>
      </c>
      <c r="F123" s="302">
        <v>348.60000000000002</v>
      </c>
      <c r="G123" s="38"/>
      <c r="H123" s="44"/>
    </row>
    <row r="124" s="2" customFormat="1" ht="16.8" customHeight="1">
      <c r="A124" s="38"/>
      <c r="B124" s="44"/>
      <c r="C124" s="301" t="s">
        <v>334</v>
      </c>
      <c r="D124" s="301" t="s">
        <v>335</v>
      </c>
      <c r="E124" s="17" t="s">
        <v>209</v>
      </c>
      <c r="F124" s="302">
        <v>166</v>
      </c>
      <c r="G124" s="38"/>
      <c r="H124" s="44"/>
    </row>
    <row r="125" s="2" customFormat="1" ht="16.8" customHeight="1">
      <c r="A125" s="38"/>
      <c r="B125" s="44"/>
      <c r="C125" s="297" t="s">
        <v>97</v>
      </c>
      <c r="D125" s="298" t="s">
        <v>97</v>
      </c>
      <c r="E125" s="299" t="s">
        <v>1</v>
      </c>
      <c r="F125" s="300">
        <v>12.6</v>
      </c>
      <c r="G125" s="38"/>
      <c r="H125" s="44"/>
    </row>
    <row r="126" s="2" customFormat="1" ht="16.8" customHeight="1">
      <c r="A126" s="38"/>
      <c r="B126" s="44"/>
      <c r="C126" s="301" t="s">
        <v>97</v>
      </c>
      <c r="D126" s="301" t="s">
        <v>880</v>
      </c>
      <c r="E126" s="17" t="s">
        <v>1</v>
      </c>
      <c r="F126" s="302">
        <v>12.6</v>
      </c>
      <c r="G126" s="38"/>
      <c r="H126" s="44"/>
    </row>
    <row r="127" s="2" customFormat="1" ht="16.8" customHeight="1">
      <c r="A127" s="38"/>
      <c r="B127" s="44"/>
      <c r="C127" s="303" t="s">
        <v>1274</v>
      </c>
      <c r="D127" s="38"/>
      <c r="E127" s="38"/>
      <c r="F127" s="38"/>
      <c r="G127" s="38"/>
      <c r="H127" s="44"/>
    </row>
    <row r="128" s="2" customFormat="1">
      <c r="A128" s="38"/>
      <c r="B128" s="44"/>
      <c r="C128" s="301" t="s">
        <v>875</v>
      </c>
      <c r="D128" s="301" t="s">
        <v>876</v>
      </c>
      <c r="E128" s="17" t="s">
        <v>209</v>
      </c>
      <c r="F128" s="302">
        <v>12.6</v>
      </c>
      <c r="G128" s="38"/>
      <c r="H128" s="44"/>
    </row>
    <row r="129" s="2" customFormat="1">
      <c r="A129" s="38"/>
      <c r="B129" s="44"/>
      <c r="C129" s="301" t="s">
        <v>313</v>
      </c>
      <c r="D129" s="301" t="s">
        <v>314</v>
      </c>
      <c r="E129" s="17" t="s">
        <v>209</v>
      </c>
      <c r="F129" s="302">
        <v>49.799999999999997</v>
      </c>
      <c r="G129" s="38"/>
      <c r="H129" s="44"/>
    </row>
    <row r="130" s="2" customFormat="1">
      <c r="A130" s="38"/>
      <c r="B130" s="44"/>
      <c r="C130" s="301" t="s">
        <v>319</v>
      </c>
      <c r="D130" s="301" t="s">
        <v>320</v>
      </c>
      <c r="E130" s="17" t="s">
        <v>209</v>
      </c>
      <c r="F130" s="302">
        <v>149.40000000000001</v>
      </c>
      <c r="G130" s="38"/>
      <c r="H130" s="44"/>
    </row>
    <row r="131" s="2" customFormat="1" ht="16.8" customHeight="1">
      <c r="A131" s="38"/>
      <c r="B131" s="44"/>
      <c r="C131" s="301" t="s">
        <v>334</v>
      </c>
      <c r="D131" s="301" t="s">
        <v>335</v>
      </c>
      <c r="E131" s="17" t="s">
        <v>209</v>
      </c>
      <c r="F131" s="302">
        <v>166</v>
      </c>
      <c r="G131" s="38"/>
      <c r="H131" s="44"/>
    </row>
    <row r="132" s="2" customFormat="1" ht="16.8" customHeight="1">
      <c r="A132" s="38"/>
      <c r="B132" s="44"/>
      <c r="C132" s="297" t="s">
        <v>101</v>
      </c>
      <c r="D132" s="298" t="s">
        <v>101</v>
      </c>
      <c r="E132" s="299" t="s">
        <v>1</v>
      </c>
      <c r="F132" s="300">
        <v>86.799999999999997</v>
      </c>
      <c r="G132" s="38"/>
      <c r="H132" s="44"/>
    </row>
    <row r="133" s="2" customFormat="1" ht="16.8" customHeight="1">
      <c r="A133" s="38"/>
      <c r="B133" s="44"/>
      <c r="C133" s="301" t="s">
        <v>101</v>
      </c>
      <c r="D133" s="301" t="s">
        <v>887</v>
      </c>
      <c r="E133" s="17" t="s">
        <v>1</v>
      </c>
      <c r="F133" s="302">
        <v>86.799999999999997</v>
      </c>
      <c r="G133" s="38"/>
      <c r="H133" s="44"/>
    </row>
    <row r="134" s="2" customFormat="1" ht="16.8" customHeight="1">
      <c r="A134" s="38"/>
      <c r="B134" s="44"/>
      <c r="C134" s="303" t="s">
        <v>1274</v>
      </c>
      <c r="D134" s="38"/>
      <c r="E134" s="38"/>
      <c r="F134" s="38"/>
      <c r="G134" s="38"/>
      <c r="H134" s="44"/>
    </row>
    <row r="135" s="2" customFormat="1">
      <c r="A135" s="38"/>
      <c r="B135" s="44"/>
      <c r="C135" s="301" t="s">
        <v>881</v>
      </c>
      <c r="D135" s="301" t="s">
        <v>882</v>
      </c>
      <c r="E135" s="17" t="s">
        <v>209</v>
      </c>
      <c r="F135" s="302">
        <v>86.799999999999997</v>
      </c>
      <c r="G135" s="38"/>
      <c r="H135" s="44"/>
    </row>
    <row r="136" s="2" customFormat="1">
      <c r="A136" s="38"/>
      <c r="B136" s="44"/>
      <c r="C136" s="301" t="s">
        <v>298</v>
      </c>
      <c r="D136" s="301" t="s">
        <v>299</v>
      </c>
      <c r="E136" s="17" t="s">
        <v>209</v>
      </c>
      <c r="F136" s="302">
        <v>116.2</v>
      </c>
      <c r="G136" s="38"/>
      <c r="H136" s="44"/>
    </row>
    <row r="137" s="2" customFormat="1">
      <c r="A137" s="38"/>
      <c r="B137" s="44"/>
      <c r="C137" s="301" t="s">
        <v>305</v>
      </c>
      <c r="D137" s="301" t="s">
        <v>306</v>
      </c>
      <c r="E137" s="17" t="s">
        <v>209</v>
      </c>
      <c r="F137" s="302">
        <v>348.60000000000002</v>
      </c>
      <c r="G137" s="38"/>
      <c r="H137" s="44"/>
    </row>
    <row r="138" s="2" customFormat="1" ht="16.8" customHeight="1">
      <c r="A138" s="38"/>
      <c r="B138" s="44"/>
      <c r="C138" s="301" t="s">
        <v>334</v>
      </c>
      <c r="D138" s="301" t="s">
        <v>335</v>
      </c>
      <c r="E138" s="17" t="s">
        <v>209</v>
      </c>
      <c r="F138" s="302">
        <v>166</v>
      </c>
      <c r="G138" s="38"/>
      <c r="H138" s="44"/>
    </row>
    <row r="139" s="2" customFormat="1" ht="16.8" customHeight="1">
      <c r="A139" s="38"/>
      <c r="B139" s="44"/>
      <c r="C139" s="297" t="s">
        <v>793</v>
      </c>
      <c r="D139" s="298" t="s">
        <v>793</v>
      </c>
      <c r="E139" s="299" t="s">
        <v>1</v>
      </c>
      <c r="F139" s="300">
        <v>37.200000000000003</v>
      </c>
      <c r="G139" s="38"/>
      <c r="H139" s="44"/>
    </row>
    <row r="140" s="2" customFormat="1" ht="16.8" customHeight="1">
      <c r="A140" s="38"/>
      <c r="B140" s="44"/>
      <c r="C140" s="301" t="s">
        <v>793</v>
      </c>
      <c r="D140" s="301" t="s">
        <v>893</v>
      </c>
      <c r="E140" s="17" t="s">
        <v>1</v>
      </c>
      <c r="F140" s="302">
        <v>37.200000000000003</v>
      </c>
      <c r="G140" s="38"/>
      <c r="H140" s="44"/>
    </row>
    <row r="141" s="2" customFormat="1" ht="16.8" customHeight="1">
      <c r="A141" s="38"/>
      <c r="B141" s="44"/>
      <c r="C141" s="303" t="s">
        <v>1274</v>
      </c>
      <c r="D141" s="38"/>
      <c r="E141" s="38"/>
      <c r="F141" s="38"/>
      <c r="G141" s="38"/>
      <c r="H141" s="44"/>
    </row>
    <row r="142" s="2" customFormat="1">
      <c r="A142" s="38"/>
      <c r="B142" s="44"/>
      <c r="C142" s="301" t="s">
        <v>888</v>
      </c>
      <c r="D142" s="301" t="s">
        <v>889</v>
      </c>
      <c r="E142" s="17" t="s">
        <v>209</v>
      </c>
      <c r="F142" s="302">
        <v>37.200000000000003</v>
      </c>
      <c r="G142" s="38"/>
      <c r="H142" s="44"/>
    </row>
    <row r="143" s="2" customFormat="1">
      <c r="A143" s="38"/>
      <c r="B143" s="44"/>
      <c r="C143" s="301" t="s">
        <v>313</v>
      </c>
      <c r="D143" s="301" t="s">
        <v>314</v>
      </c>
      <c r="E143" s="17" t="s">
        <v>209</v>
      </c>
      <c r="F143" s="302">
        <v>49.799999999999997</v>
      </c>
      <c r="G143" s="38"/>
      <c r="H143" s="44"/>
    </row>
    <row r="144" s="2" customFormat="1">
      <c r="A144" s="38"/>
      <c r="B144" s="44"/>
      <c r="C144" s="301" t="s">
        <v>319</v>
      </c>
      <c r="D144" s="301" t="s">
        <v>320</v>
      </c>
      <c r="E144" s="17" t="s">
        <v>209</v>
      </c>
      <c r="F144" s="302">
        <v>149.40000000000001</v>
      </c>
      <c r="G144" s="38"/>
      <c r="H144" s="44"/>
    </row>
    <row r="145" s="2" customFormat="1" ht="16.8" customHeight="1">
      <c r="A145" s="38"/>
      <c r="B145" s="44"/>
      <c r="C145" s="301" t="s">
        <v>334</v>
      </c>
      <c r="D145" s="301" t="s">
        <v>335</v>
      </c>
      <c r="E145" s="17" t="s">
        <v>209</v>
      </c>
      <c r="F145" s="302">
        <v>166</v>
      </c>
      <c r="G145" s="38"/>
      <c r="H145" s="44"/>
    </row>
    <row r="146" s="2" customFormat="1" ht="16.8" customHeight="1">
      <c r="A146" s="38"/>
      <c r="B146" s="44"/>
      <c r="C146" s="297" t="s">
        <v>788</v>
      </c>
      <c r="D146" s="298" t="s">
        <v>788</v>
      </c>
      <c r="E146" s="299" t="s">
        <v>1</v>
      </c>
      <c r="F146" s="300">
        <v>36.189999999999998</v>
      </c>
      <c r="G146" s="38"/>
      <c r="H146" s="44"/>
    </row>
    <row r="147" s="2" customFormat="1" ht="16.8" customHeight="1">
      <c r="A147" s="38"/>
      <c r="B147" s="44"/>
      <c r="C147" s="301" t="s">
        <v>1</v>
      </c>
      <c r="D147" s="301" t="s">
        <v>866</v>
      </c>
      <c r="E147" s="17" t="s">
        <v>1</v>
      </c>
      <c r="F147" s="302">
        <v>25.739999999999998</v>
      </c>
      <c r="G147" s="38"/>
      <c r="H147" s="44"/>
    </row>
    <row r="148" s="2" customFormat="1" ht="16.8" customHeight="1">
      <c r="A148" s="38"/>
      <c r="B148" s="44"/>
      <c r="C148" s="301" t="s">
        <v>1</v>
      </c>
      <c r="D148" s="301" t="s">
        <v>811</v>
      </c>
      <c r="E148" s="17" t="s">
        <v>1</v>
      </c>
      <c r="F148" s="302">
        <v>0</v>
      </c>
      <c r="G148" s="38"/>
      <c r="H148" s="44"/>
    </row>
    <row r="149" s="2" customFormat="1" ht="16.8" customHeight="1">
      <c r="A149" s="38"/>
      <c r="B149" s="44"/>
      <c r="C149" s="301" t="s">
        <v>1</v>
      </c>
      <c r="D149" s="301" t="s">
        <v>867</v>
      </c>
      <c r="E149" s="17" t="s">
        <v>1</v>
      </c>
      <c r="F149" s="302">
        <v>10.449999999999999</v>
      </c>
      <c r="G149" s="38"/>
      <c r="H149" s="44"/>
    </row>
    <row r="150" s="2" customFormat="1" ht="16.8" customHeight="1">
      <c r="A150" s="38"/>
      <c r="B150" s="44"/>
      <c r="C150" s="301" t="s">
        <v>788</v>
      </c>
      <c r="D150" s="301" t="s">
        <v>183</v>
      </c>
      <c r="E150" s="17" t="s">
        <v>1</v>
      </c>
      <c r="F150" s="302">
        <v>36.189999999999998</v>
      </c>
      <c r="G150" s="38"/>
      <c r="H150" s="44"/>
    </row>
    <row r="151" s="2" customFormat="1" ht="16.8" customHeight="1">
      <c r="A151" s="38"/>
      <c r="B151" s="44"/>
      <c r="C151" s="303" t="s">
        <v>1274</v>
      </c>
      <c r="D151" s="38"/>
      <c r="E151" s="38"/>
      <c r="F151" s="38"/>
      <c r="G151" s="38"/>
      <c r="H151" s="44"/>
    </row>
    <row r="152" s="2" customFormat="1" ht="16.8" customHeight="1">
      <c r="A152" s="38"/>
      <c r="B152" s="44"/>
      <c r="C152" s="301" t="s">
        <v>861</v>
      </c>
      <c r="D152" s="301" t="s">
        <v>862</v>
      </c>
      <c r="E152" s="17" t="s">
        <v>140</v>
      </c>
      <c r="F152" s="302">
        <v>36.189999999999998</v>
      </c>
      <c r="G152" s="38"/>
      <c r="H152" s="44"/>
    </row>
    <row r="153" s="2" customFormat="1" ht="16.8" customHeight="1">
      <c r="A153" s="38"/>
      <c r="B153" s="44"/>
      <c r="C153" s="301" t="s">
        <v>937</v>
      </c>
      <c r="D153" s="301" t="s">
        <v>938</v>
      </c>
      <c r="E153" s="17" t="s">
        <v>140</v>
      </c>
      <c r="F153" s="302">
        <v>36.189999999999998</v>
      </c>
      <c r="G153" s="38"/>
      <c r="H153" s="44"/>
    </row>
    <row r="154" s="2" customFormat="1" ht="16.8" customHeight="1">
      <c r="A154" s="38"/>
      <c r="B154" s="44"/>
      <c r="C154" s="301" t="s">
        <v>948</v>
      </c>
      <c r="D154" s="301" t="s">
        <v>949</v>
      </c>
      <c r="E154" s="17" t="s">
        <v>140</v>
      </c>
      <c r="F154" s="302">
        <v>36.189999999999998</v>
      </c>
      <c r="G154" s="38"/>
      <c r="H154" s="44"/>
    </row>
    <row r="155" s="2" customFormat="1" ht="16.8" customHeight="1">
      <c r="A155" s="38"/>
      <c r="B155" s="44"/>
      <c r="C155" s="301" t="s">
        <v>953</v>
      </c>
      <c r="D155" s="301" t="s">
        <v>954</v>
      </c>
      <c r="E155" s="17" t="s">
        <v>955</v>
      </c>
      <c r="F155" s="302">
        <v>10.856999999999999</v>
      </c>
      <c r="G155" s="38"/>
      <c r="H155" s="44"/>
    </row>
    <row r="156" s="2" customFormat="1" ht="16.8" customHeight="1">
      <c r="A156" s="38"/>
      <c r="B156" s="44"/>
      <c r="C156" s="301" t="s">
        <v>927</v>
      </c>
      <c r="D156" s="301" t="s">
        <v>928</v>
      </c>
      <c r="E156" s="17" t="s">
        <v>341</v>
      </c>
      <c r="F156" s="302">
        <v>15.924</v>
      </c>
      <c r="G156" s="38"/>
      <c r="H156" s="44"/>
    </row>
    <row r="157" s="2" customFormat="1" ht="16.8" customHeight="1">
      <c r="A157" s="38"/>
      <c r="B157" s="44"/>
      <c r="C157" s="301" t="s">
        <v>942</v>
      </c>
      <c r="D157" s="301" t="s">
        <v>943</v>
      </c>
      <c r="E157" s="17" t="s">
        <v>341</v>
      </c>
      <c r="F157" s="302">
        <v>14.476000000000001</v>
      </c>
      <c r="G157" s="38"/>
      <c r="H157" s="44"/>
    </row>
    <row r="158" s="2" customFormat="1" ht="7.44" customHeight="1">
      <c r="A158" s="38"/>
      <c r="B158" s="171"/>
      <c r="C158" s="172"/>
      <c r="D158" s="172"/>
      <c r="E158" s="172"/>
      <c r="F158" s="172"/>
      <c r="G158" s="172"/>
      <c r="H158" s="44"/>
    </row>
    <row r="159" s="2" customFormat="1">
      <c r="A159" s="38"/>
      <c r="B159" s="38"/>
      <c r="C159" s="38"/>
      <c r="D159" s="38"/>
      <c r="E159" s="38"/>
      <c r="F159" s="38"/>
      <c r="G159" s="38"/>
      <c r="H159" s="38"/>
    </row>
  </sheetData>
  <sheetProtection sheet="1" formatColumns="0" formatRows="0" objects="1" scenarios="1" spinCount="100000" saltValue="vy6qa4eDvVktGC4uxjob3q/2zNaBLbql8Bowrai0U3RfJBH3xZNPj60wSR83y8p0Vs0espr2QJ6QfqekWAOfMw==" hashValue="jBiek8kt8Gt1XRMSPybpGfsk0bS2FXo/X2hhlE3US6vBDLFZbEn6qs1+E4tLLPiAPxl+Qlc7GDqdRob4xinpOQ==" algorithmName="SHA-512" password="ED53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František Lazárek</dc:creator>
  <cp:lastModifiedBy>František Lazárek</cp:lastModifiedBy>
  <dcterms:created xsi:type="dcterms:W3CDTF">2025-06-13T07:12:53Z</dcterms:created>
  <dcterms:modified xsi:type="dcterms:W3CDTF">2025-06-13T07:12:57Z</dcterms:modified>
</cp:coreProperties>
</file>