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RZavadil\SynologyDrive\zakázky\rozpočty\Ateliér DPK\archiv\Brno_Přestavba železničního uzl Brno - prodloužení ul. Kalová\rozpocet\"/>
    </mc:Choice>
  </mc:AlternateContent>
  <bookViews>
    <workbookView xWindow="0" yWindow="0" windowWidth="0" windowHeight="0"/>
  </bookViews>
  <sheets>
    <sheet name="Rekapitulace stavby" sheetId="1" r:id="rId1"/>
    <sheet name="SO 001 - Vedlejší rozpočt..." sheetId="2" r:id="rId2"/>
    <sheet name="SO 06-06-66 - Veřejné osv..." sheetId="3" r:id="rId3"/>
    <sheet name="SO 06-15-64 - Kabelovod v..." sheetId="4" r:id="rId4"/>
    <sheet name="SO 06-18-137.1 - Větev 4 ..." sheetId="5" r:id="rId5"/>
    <sheet name="SO 06-18-137.2 - Větev 4 ..." sheetId="6" r:id="rId6"/>
    <sheet name="SO 06-22-206 - Větev 4-1...." sheetId="7" r:id="rId7"/>
    <sheet name="SO 06-27-206 - Větev 4-1...." sheetId="8" r:id="rId8"/>
    <sheet name="SO 06-39-06 - Sadové úpra..." sheetId="9" r:id="rId9"/>
    <sheet name="SO 100.1 - Napojení místn..." sheetId="10" r:id="rId10"/>
    <sheet name="SO 100.2 - Napojení místn..." sheetId="11" r:id="rId11"/>
    <sheet name="SO 100.3 - Účelová komuni..." sheetId="12" r:id="rId12"/>
    <sheet name="SO 101.1 - Dočasné napoje..." sheetId="13" r:id="rId13"/>
    <sheet name="SO 101.1b - Dočasné napoj..." sheetId="14" r:id="rId14"/>
    <sheet name="SO 101.2 - Dočasné napoje..." sheetId="15" r:id="rId15"/>
    <sheet name="SO 101.3 - Dočasná účelov..." sheetId="16" r:id="rId16"/>
    <sheet name="Pokyny pro vyplnění" sheetId="17" r:id="rId17"/>
  </sheets>
  <definedNames>
    <definedName name="_xlnm.Print_Area" localSheetId="0">'Rekapitulace stavby'!$D$4:$AO$36,'Rekapitulace stavby'!$C$42:$AQ$70</definedName>
    <definedName name="_xlnm.Print_Titles" localSheetId="0">'Rekapitulace stavby'!$52:$52</definedName>
    <definedName name="_xlnm._FilterDatabase" localSheetId="1" hidden="1">'SO 001 - Vedlejší rozpočt...'!$C$84:$K$122</definedName>
    <definedName name="_xlnm.Print_Area" localSheetId="1">'SO 001 - Vedlejší rozpočt...'!$C$4:$J$39,'SO 001 - Vedlejší rozpočt...'!$C$45:$J$66,'SO 001 - Vedlejší rozpočt...'!$C$72:$K$122</definedName>
    <definedName name="_xlnm.Print_Titles" localSheetId="1">'SO 001 - Vedlejší rozpočt...'!$84:$84</definedName>
    <definedName name="_xlnm._FilterDatabase" localSheetId="2" hidden="1">'SO 06-06-66 - Veřejné osv...'!$C$89:$K$187</definedName>
    <definedName name="_xlnm.Print_Area" localSheetId="2">'SO 06-06-66 - Veřejné osv...'!$C$4:$J$39,'SO 06-06-66 - Veřejné osv...'!$C$45:$J$71,'SO 06-06-66 - Veřejné osv...'!$C$77:$K$187</definedName>
    <definedName name="_xlnm.Print_Titles" localSheetId="2">'SO 06-06-66 - Veřejné osv...'!$89:$89</definedName>
    <definedName name="_xlnm._FilterDatabase" localSheetId="3" hidden="1">'SO 06-15-64 - Kabelovod v...'!$C$78:$K$109</definedName>
    <definedName name="_xlnm.Print_Area" localSheetId="3">'SO 06-15-64 - Kabelovod v...'!$C$4:$J$39,'SO 06-15-64 - Kabelovod v...'!$C$45:$J$60,'SO 06-15-64 - Kabelovod v...'!$C$66:$K$109</definedName>
    <definedName name="_xlnm.Print_Titles" localSheetId="3">'SO 06-15-64 - Kabelovod v...'!$78:$78</definedName>
    <definedName name="_xlnm._FilterDatabase" localSheetId="4" hidden="1">'SO 06-18-137.1 - Větev 4 ...'!$C$89:$K$506</definedName>
    <definedName name="_xlnm.Print_Area" localSheetId="4">'SO 06-18-137.1 - Větev 4 ...'!$C$4:$J$39,'SO 06-18-137.1 - Větev 4 ...'!$C$45:$J$71,'SO 06-18-137.1 - Větev 4 ...'!$C$77:$K$506</definedName>
    <definedName name="_xlnm.Print_Titles" localSheetId="4">'SO 06-18-137.1 - Větev 4 ...'!$89:$89</definedName>
    <definedName name="_xlnm._FilterDatabase" localSheetId="5" hidden="1">'SO 06-18-137.2 - Větev 4 ...'!$C$83:$K$154</definedName>
    <definedName name="_xlnm.Print_Area" localSheetId="5">'SO 06-18-137.2 - Větev 4 ...'!$C$4:$J$39,'SO 06-18-137.2 - Větev 4 ...'!$C$45:$J$65,'SO 06-18-137.2 - Větev 4 ...'!$C$71:$K$154</definedName>
    <definedName name="_xlnm.Print_Titles" localSheetId="5">'SO 06-18-137.2 - Větev 4 ...'!$83:$83</definedName>
    <definedName name="_xlnm._FilterDatabase" localSheetId="6" hidden="1">'SO 06-22-206 - Větev 4-1....'!$C$88:$K$302</definedName>
    <definedName name="_xlnm.Print_Area" localSheetId="6">'SO 06-22-206 - Větev 4-1....'!$C$4:$J$39,'SO 06-22-206 - Větev 4-1....'!$C$45:$J$70,'SO 06-22-206 - Větev 4-1....'!$C$76:$K$302</definedName>
    <definedName name="_xlnm.Print_Titles" localSheetId="6">'SO 06-22-206 - Větev 4-1....'!$88:$88</definedName>
    <definedName name="_xlnm._FilterDatabase" localSheetId="7" hidden="1">'SO 06-27-206 - Větev 4-1....'!$C$88:$K$325</definedName>
    <definedName name="_xlnm.Print_Area" localSheetId="7">'SO 06-27-206 - Větev 4-1....'!$C$4:$J$39,'SO 06-27-206 - Větev 4-1....'!$C$45:$J$70,'SO 06-27-206 - Větev 4-1....'!$C$76:$K$325</definedName>
    <definedName name="_xlnm.Print_Titles" localSheetId="7">'SO 06-27-206 - Větev 4-1....'!$88:$88</definedName>
    <definedName name="_xlnm._FilterDatabase" localSheetId="8" hidden="1">'SO 06-39-06 - Sadové úpra...'!$C$82:$K$162</definedName>
    <definedName name="_xlnm.Print_Area" localSheetId="8">'SO 06-39-06 - Sadové úpra...'!$C$4:$J$39,'SO 06-39-06 - Sadové úpra...'!$C$45:$J$64,'SO 06-39-06 - Sadové úpra...'!$C$70:$K$162</definedName>
    <definedName name="_xlnm.Print_Titles" localSheetId="8">'SO 06-39-06 - Sadové úpra...'!$82:$82</definedName>
    <definedName name="_xlnm._FilterDatabase" localSheetId="9" hidden="1">'SO 100.1 - Napojení místn...'!$C$83:$K$178</definedName>
    <definedName name="_xlnm.Print_Area" localSheetId="9">'SO 100.1 - Napojení místn...'!$C$4:$J$39,'SO 100.1 - Napojení místn...'!$C$45:$J$65,'SO 100.1 - Napojení místn...'!$C$71:$K$178</definedName>
    <definedName name="_xlnm.Print_Titles" localSheetId="9">'SO 100.1 - Napojení místn...'!$83:$83</definedName>
    <definedName name="_xlnm._FilterDatabase" localSheetId="10" hidden="1">'SO 100.2 - Napojení místn...'!$C$83:$K$148</definedName>
    <definedName name="_xlnm.Print_Area" localSheetId="10">'SO 100.2 - Napojení místn...'!$C$4:$J$39,'SO 100.2 - Napojení místn...'!$C$45:$J$65,'SO 100.2 - Napojení místn...'!$C$71:$K$148</definedName>
    <definedName name="_xlnm.Print_Titles" localSheetId="10">'SO 100.2 - Napojení místn...'!$83:$83</definedName>
    <definedName name="_xlnm._FilterDatabase" localSheetId="11" hidden="1">'SO 100.3 - Účelová komuni...'!$C$83:$K$212</definedName>
    <definedName name="_xlnm.Print_Area" localSheetId="11">'SO 100.3 - Účelová komuni...'!$C$4:$J$39,'SO 100.3 - Účelová komuni...'!$C$45:$J$65,'SO 100.3 - Účelová komuni...'!$C$71:$K$212</definedName>
    <definedName name="_xlnm.Print_Titles" localSheetId="11">'SO 100.3 - Účelová komuni...'!$83:$83</definedName>
    <definedName name="_xlnm._FilterDatabase" localSheetId="12" hidden="1">'SO 101.1 - Dočasné napoje...'!$C$83:$K$172</definedName>
    <definedName name="_xlnm.Print_Area" localSheetId="12">'SO 101.1 - Dočasné napoje...'!$C$4:$J$39,'SO 101.1 - Dočasné napoje...'!$C$45:$J$65,'SO 101.1 - Dočasné napoje...'!$C$71:$K$172</definedName>
    <definedName name="_xlnm.Print_Titles" localSheetId="12">'SO 101.1 - Dočasné napoje...'!$83:$83</definedName>
    <definedName name="_xlnm._FilterDatabase" localSheetId="13" hidden="1">'SO 101.1b - Dočasné napoj...'!$C$87:$K$205</definedName>
    <definedName name="_xlnm.Print_Area" localSheetId="13">'SO 101.1b - Dočasné napoj...'!$C$4:$J$39,'SO 101.1b - Dočasné napoj...'!$C$45:$J$69,'SO 101.1b - Dočasné napoj...'!$C$75:$K$205</definedName>
    <definedName name="_xlnm.Print_Titles" localSheetId="13">'SO 101.1b - Dočasné napoj...'!$87:$87</definedName>
    <definedName name="_xlnm._FilterDatabase" localSheetId="14" hidden="1">'SO 101.2 - Dočasné napoje...'!$C$83:$K$148</definedName>
    <definedName name="_xlnm.Print_Area" localSheetId="14">'SO 101.2 - Dočasné napoje...'!$C$4:$J$39,'SO 101.2 - Dočasné napoje...'!$C$45:$J$65,'SO 101.2 - Dočasné napoje...'!$C$71:$K$148</definedName>
    <definedName name="_xlnm.Print_Titles" localSheetId="14">'SO 101.2 - Dočasné napoje...'!$83:$83</definedName>
    <definedName name="_xlnm._FilterDatabase" localSheetId="15" hidden="1">'SO 101.3 - Dočasná účelov...'!$C$84:$K$216</definedName>
    <definedName name="_xlnm.Print_Area" localSheetId="15">'SO 101.3 - Dočasná účelov...'!$C$4:$J$39,'SO 101.3 - Dočasná účelov...'!$C$45:$J$66,'SO 101.3 - Dočasná účelov...'!$C$72:$K$216</definedName>
    <definedName name="_xlnm.Print_Titles" localSheetId="15">'SO 101.3 - Dočasná účelov...'!$84:$84</definedName>
    <definedName name="_xlnm.Print_Area" localSheetId="16">'Pokyny pro vyplnění'!$B$2:$K$71,'Pokyny pro vyplnění'!$B$74:$K$118,'Pokyny pro vyplnění'!$B$121:$K$161,'Pokyny pro vyplnění'!$B$164:$K$219</definedName>
  </definedNames>
  <calcPr/>
</workbook>
</file>

<file path=xl/calcChain.xml><?xml version="1.0" encoding="utf-8"?>
<calcChain xmlns="http://schemas.openxmlformats.org/spreadsheetml/2006/main">
  <c i="16" l="1" r="J37"/>
  <c r="J36"/>
  <c i="1" r="AY69"/>
  <c i="16" r="J35"/>
  <c i="1" r="AX69"/>
  <c i="16" r="BI215"/>
  <c r="BH215"/>
  <c r="BG215"/>
  <c r="BF215"/>
  <c r="T215"/>
  <c r="T214"/>
  <c r="R215"/>
  <c r="R214"/>
  <c r="P215"/>
  <c r="P214"/>
  <c r="BI209"/>
  <c r="BH209"/>
  <c r="BG209"/>
  <c r="BF209"/>
  <c r="T209"/>
  <c r="R209"/>
  <c r="P209"/>
  <c r="BI205"/>
  <c r="BH205"/>
  <c r="BG205"/>
  <c r="BF205"/>
  <c r="T205"/>
  <c r="R205"/>
  <c r="P205"/>
  <c r="BI196"/>
  <c r="BH196"/>
  <c r="BG196"/>
  <c r="BF196"/>
  <c r="T196"/>
  <c r="R196"/>
  <c r="P196"/>
  <c r="BI189"/>
  <c r="BH189"/>
  <c r="BG189"/>
  <c r="BF189"/>
  <c r="T189"/>
  <c r="R189"/>
  <c r="P189"/>
  <c r="BI186"/>
  <c r="BH186"/>
  <c r="BG186"/>
  <c r="BF186"/>
  <c r="T186"/>
  <c r="T185"/>
  <c r="R186"/>
  <c r="R185"/>
  <c r="P186"/>
  <c r="P185"/>
  <c r="BI183"/>
  <c r="BH183"/>
  <c r="BG183"/>
  <c r="BF183"/>
  <c r="T183"/>
  <c r="R183"/>
  <c r="P183"/>
  <c r="BI181"/>
  <c r="BH181"/>
  <c r="BG181"/>
  <c r="BF181"/>
  <c r="T181"/>
  <c r="R181"/>
  <c r="P181"/>
  <c r="BI177"/>
  <c r="BH177"/>
  <c r="BG177"/>
  <c r="BF177"/>
  <c r="T177"/>
  <c r="R177"/>
  <c r="P177"/>
  <c r="BI174"/>
  <c r="BH174"/>
  <c r="BG174"/>
  <c r="BF174"/>
  <c r="T174"/>
  <c r="R174"/>
  <c r="P174"/>
  <c r="BI172"/>
  <c r="BH172"/>
  <c r="BG172"/>
  <c r="BF172"/>
  <c r="T172"/>
  <c r="R172"/>
  <c r="P172"/>
  <c r="BI170"/>
  <c r="BH170"/>
  <c r="BG170"/>
  <c r="BF170"/>
  <c r="T170"/>
  <c r="R170"/>
  <c r="P170"/>
  <c r="BI168"/>
  <c r="BH168"/>
  <c r="BG168"/>
  <c r="BF168"/>
  <c r="T168"/>
  <c r="R168"/>
  <c r="P168"/>
  <c r="BI166"/>
  <c r="BH166"/>
  <c r="BG166"/>
  <c r="BF166"/>
  <c r="T166"/>
  <c r="R166"/>
  <c r="P166"/>
  <c r="BI162"/>
  <c r="BH162"/>
  <c r="BG162"/>
  <c r="BF162"/>
  <c r="T162"/>
  <c r="R162"/>
  <c r="P162"/>
  <c r="BI159"/>
  <c r="BH159"/>
  <c r="BG159"/>
  <c r="BF159"/>
  <c r="T159"/>
  <c r="R159"/>
  <c r="P159"/>
  <c r="BI155"/>
  <c r="BH155"/>
  <c r="BG155"/>
  <c r="BF155"/>
  <c r="T155"/>
  <c r="R155"/>
  <c r="P155"/>
  <c r="BI149"/>
  <c r="BH149"/>
  <c r="BG149"/>
  <c r="BF149"/>
  <c r="T149"/>
  <c r="R149"/>
  <c r="P149"/>
  <c r="BI147"/>
  <c r="BH147"/>
  <c r="BG147"/>
  <c r="BF147"/>
  <c r="T147"/>
  <c r="R147"/>
  <c r="P147"/>
  <c r="BI145"/>
  <c r="BH145"/>
  <c r="BG145"/>
  <c r="BF145"/>
  <c r="T145"/>
  <c r="R145"/>
  <c r="P145"/>
  <c r="BI143"/>
  <c r="BH143"/>
  <c r="BG143"/>
  <c r="BF143"/>
  <c r="T143"/>
  <c r="R143"/>
  <c r="P143"/>
  <c r="BI139"/>
  <c r="BH139"/>
  <c r="BG139"/>
  <c r="BF139"/>
  <c r="T139"/>
  <c r="R139"/>
  <c r="P139"/>
  <c r="BI137"/>
  <c r="BH137"/>
  <c r="BG137"/>
  <c r="BF137"/>
  <c r="T137"/>
  <c r="R137"/>
  <c r="P137"/>
  <c r="BI134"/>
  <c r="BH134"/>
  <c r="BG134"/>
  <c r="BF134"/>
  <c r="T134"/>
  <c r="R134"/>
  <c r="P134"/>
  <c r="BI132"/>
  <c r="BH132"/>
  <c r="BG132"/>
  <c r="BF132"/>
  <c r="T132"/>
  <c r="R132"/>
  <c r="P132"/>
  <c r="BI128"/>
  <c r="BH128"/>
  <c r="BG128"/>
  <c r="BF128"/>
  <c r="T128"/>
  <c r="R128"/>
  <c r="P128"/>
  <c r="BI126"/>
  <c r="BH126"/>
  <c r="BG126"/>
  <c r="BF126"/>
  <c r="T126"/>
  <c r="R126"/>
  <c r="P126"/>
  <c r="BI121"/>
  <c r="BH121"/>
  <c r="BG121"/>
  <c r="BF121"/>
  <c r="T121"/>
  <c r="R121"/>
  <c r="P121"/>
  <c r="BI116"/>
  <c r="BH116"/>
  <c r="BG116"/>
  <c r="BF116"/>
  <c r="T116"/>
  <c r="R116"/>
  <c r="P116"/>
  <c r="BI114"/>
  <c r="BH114"/>
  <c r="BG114"/>
  <c r="BF114"/>
  <c r="T114"/>
  <c r="R114"/>
  <c r="P114"/>
  <c r="BI112"/>
  <c r="BH112"/>
  <c r="BG112"/>
  <c r="BF112"/>
  <c r="T112"/>
  <c r="R112"/>
  <c r="P112"/>
  <c r="BI110"/>
  <c r="BH110"/>
  <c r="BG110"/>
  <c r="BF110"/>
  <c r="T110"/>
  <c r="R110"/>
  <c r="P110"/>
  <c r="BI106"/>
  <c r="BH106"/>
  <c r="BG106"/>
  <c r="BF106"/>
  <c r="T106"/>
  <c r="R106"/>
  <c r="P106"/>
  <c r="BI102"/>
  <c r="BH102"/>
  <c r="BG102"/>
  <c r="BF102"/>
  <c r="T102"/>
  <c r="R102"/>
  <c r="P102"/>
  <c r="BI98"/>
  <c r="BH98"/>
  <c r="BG98"/>
  <c r="BF98"/>
  <c r="T98"/>
  <c r="R98"/>
  <c r="P98"/>
  <c r="BI94"/>
  <c r="BH94"/>
  <c r="BG94"/>
  <c r="BF94"/>
  <c r="T94"/>
  <c r="R94"/>
  <c r="P94"/>
  <c r="BI90"/>
  <c r="BH90"/>
  <c r="BG90"/>
  <c r="BF90"/>
  <c r="T90"/>
  <c r="R90"/>
  <c r="P90"/>
  <c r="BI88"/>
  <c r="BH88"/>
  <c r="BG88"/>
  <c r="BF88"/>
  <c r="T88"/>
  <c r="R88"/>
  <c r="P88"/>
  <c r="F79"/>
  <c r="E77"/>
  <c r="F52"/>
  <c r="E50"/>
  <c r="J24"/>
  <c r="E24"/>
  <c r="J82"/>
  <c r="J23"/>
  <c r="J21"/>
  <c r="E21"/>
  <c r="J81"/>
  <c r="J20"/>
  <c r="J18"/>
  <c r="E18"/>
  <c r="F55"/>
  <c r="J17"/>
  <c r="J15"/>
  <c r="E15"/>
  <c r="F81"/>
  <c r="J14"/>
  <c r="J12"/>
  <c r="J52"/>
  <c r="E7"/>
  <c r="E75"/>
  <c i="15" r="J37"/>
  <c r="J36"/>
  <c i="1" r="AY68"/>
  <c i="15" r="J35"/>
  <c i="1" r="AX68"/>
  <c i="15" r="BI147"/>
  <c r="BH147"/>
  <c r="BG147"/>
  <c r="BF147"/>
  <c r="T147"/>
  <c r="T146"/>
  <c r="R147"/>
  <c r="R146"/>
  <c r="P147"/>
  <c r="P146"/>
  <c r="BI143"/>
  <c r="BH143"/>
  <c r="BG143"/>
  <c r="BF143"/>
  <c r="T143"/>
  <c r="R143"/>
  <c r="P143"/>
  <c r="BI139"/>
  <c r="BH139"/>
  <c r="BG139"/>
  <c r="BF139"/>
  <c r="T139"/>
  <c r="R139"/>
  <c r="P139"/>
  <c r="BI135"/>
  <c r="BH135"/>
  <c r="BG135"/>
  <c r="BF135"/>
  <c r="T135"/>
  <c r="R135"/>
  <c r="P135"/>
  <c r="BI132"/>
  <c r="BH132"/>
  <c r="BG132"/>
  <c r="BF132"/>
  <c r="T132"/>
  <c r="R132"/>
  <c r="P132"/>
  <c r="BI129"/>
  <c r="BH129"/>
  <c r="BG129"/>
  <c r="BF129"/>
  <c r="T129"/>
  <c r="R129"/>
  <c r="P129"/>
  <c r="BI122"/>
  <c r="BH122"/>
  <c r="BG122"/>
  <c r="BF122"/>
  <c r="T122"/>
  <c r="R122"/>
  <c r="P122"/>
  <c r="BI120"/>
  <c r="BH120"/>
  <c r="BG120"/>
  <c r="BF120"/>
  <c r="T120"/>
  <c r="R120"/>
  <c r="P120"/>
  <c r="BI115"/>
  <c r="BH115"/>
  <c r="BG115"/>
  <c r="BF115"/>
  <c r="T115"/>
  <c r="R115"/>
  <c r="P115"/>
  <c r="BI113"/>
  <c r="BH113"/>
  <c r="BG113"/>
  <c r="BF113"/>
  <c r="T113"/>
  <c r="R113"/>
  <c r="P113"/>
  <c r="BI108"/>
  <c r="BH108"/>
  <c r="BG108"/>
  <c r="BF108"/>
  <c r="T108"/>
  <c r="R108"/>
  <c r="P108"/>
  <c r="BI103"/>
  <c r="BH103"/>
  <c r="BG103"/>
  <c r="BF103"/>
  <c r="T103"/>
  <c r="R103"/>
  <c r="P103"/>
  <c r="BI101"/>
  <c r="BH101"/>
  <c r="BG101"/>
  <c r="BF101"/>
  <c r="T101"/>
  <c r="R101"/>
  <c r="P101"/>
  <c r="BI99"/>
  <c r="BH99"/>
  <c r="BG99"/>
  <c r="BF99"/>
  <c r="T99"/>
  <c r="R99"/>
  <c r="P99"/>
  <c r="BI97"/>
  <c r="BH97"/>
  <c r="BG97"/>
  <c r="BF97"/>
  <c r="T97"/>
  <c r="R97"/>
  <c r="P97"/>
  <c r="BI93"/>
  <c r="BH93"/>
  <c r="BG93"/>
  <c r="BF93"/>
  <c r="T93"/>
  <c r="R93"/>
  <c r="P93"/>
  <c r="BI89"/>
  <c r="BH89"/>
  <c r="BG89"/>
  <c r="BF89"/>
  <c r="T89"/>
  <c r="R89"/>
  <c r="P89"/>
  <c r="BI87"/>
  <c r="BH87"/>
  <c r="BG87"/>
  <c r="BF87"/>
  <c r="T87"/>
  <c r="R87"/>
  <c r="P87"/>
  <c r="F78"/>
  <c r="E76"/>
  <c r="F52"/>
  <c r="E50"/>
  <c r="J24"/>
  <c r="E24"/>
  <c r="J55"/>
  <c r="J23"/>
  <c r="J21"/>
  <c r="E21"/>
  <c r="J80"/>
  <c r="J20"/>
  <c r="J18"/>
  <c r="E18"/>
  <c r="F81"/>
  <c r="J17"/>
  <c r="J15"/>
  <c r="E15"/>
  <c r="F80"/>
  <c r="J14"/>
  <c r="J12"/>
  <c r="J78"/>
  <c r="E7"/>
  <c r="E48"/>
  <c i="14" r="J89"/>
  <c r="J37"/>
  <c r="J36"/>
  <c i="1" r="AY67"/>
  <c i="14" r="J35"/>
  <c i="1" r="AX67"/>
  <c i="14" r="BI203"/>
  <c r="BH203"/>
  <c r="BG203"/>
  <c r="BF203"/>
  <c r="T203"/>
  <c r="T202"/>
  <c r="T201"/>
  <c r="R203"/>
  <c r="R202"/>
  <c r="R201"/>
  <c r="P203"/>
  <c r="P202"/>
  <c r="P201"/>
  <c r="BI199"/>
  <c r="BH199"/>
  <c r="BG199"/>
  <c r="BF199"/>
  <c r="T199"/>
  <c r="T198"/>
  <c r="R199"/>
  <c r="R198"/>
  <c r="P199"/>
  <c r="P198"/>
  <c r="BI196"/>
  <c r="BH196"/>
  <c r="BG196"/>
  <c r="BF196"/>
  <c r="T196"/>
  <c r="T195"/>
  <c r="R196"/>
  <c r="R195"/>
  <c r="P196"/>
  <c r="P195"/>
  <c r="BI193"/>
  <c r="BH193"/>
  <c r="BG193"/>
  <c r="BF193"/>
  <c r="T193"/>
  <c r="R193"/>
  <c r="P193"/>
  <c r="BI191"/>
  <c r="BH191"/>
  <c r="BG191"/>
  <c r="BF191"/>
  <c r="T191"/>
  <c r="R191"/>
  <c r="P191"/>
  <c r="BI189"/>
  <c r="BH189"/>
  <c r="BG189"/>
  <c r="BF189"/>
  <c r="T189"/>
  <c r="R189"/>
  <c r="P189"/>
  <c r="BI187"/>
  <c r="BH187"/>
  <c r="BG187"/>
  <c r="BF187"/>
  <c r="T187"/>
  <c r="R187"/>
  <c r="P187"/>
  <c r="BI186"/>
  <c r="BH186"/>
  <c r="BG186"/>
  <c r="BF186"/>
  <c r="T186"/>
  <c r="R186"/>
  <c r="P186"/>
  <c r="BI182"/>
  <c r="BH182"/>
  <c r="BG182"/>
  <c r="BF182"/>
  <c r="T182"/>
  <c r="R182"/>
  <c r="P182"/>
  <c r="BI181"/>
  <c r="BH181"/>
  <c r="BG181"/>
  <c r="BF181"/>
  <c r="T181"/>
  <c r="R181"/>
  <c r="P181"/>
  <c r="BI177"/>
  <c r="BH177"/>
  <c r="BG177"/>
  <c r="BF177"/>
  <c r="T177"/>
  <c r="R177"/>
  <c r="P177"/>
  <c r="BI175"/>
  <c r="BH175"/>
  <c r="BG175"/>
  <c r="BF175"/>
  <c r="T175"/>
  <c r="R175"/>
  <c r="P175"/>
  <c r="BI172"/>
  <c r="BH172"/>
  <c r="BG172"/>
  <c r="BF172"/>
  <c r="T172"/>
  <c r="R172"/>
  <c r="P172"/>
  <c r="BI170"/>
  <c r="BH170"/>
  <c r="BG170"/>
  <c r="BF170"/>
  <c r="T170"/>
  <c r="R170"/>
  <c r="P170"/>
  <c r="BI168"/>
  <c r="BH168"/>
  <c r="BG168"/>
  <c r="BF168"/>
  <c r="T168"/>
  <c r="R168"/>
  <c r="P168"/>
  <c r="BI164"/>
  <c r="BH164"/>
  <c r="BG164"/>
  <c r="BF164"/>
  <c r="T164"/>
  <c r="R164"/>
  <c r="P164"/>
  <c r="BI161"/>
  <c r="BH161"/>
  <c r="BG161"/>
  <c r="BF161"/>
  <c r="T161"/>
  <c r="R161"/>
  <c r="P161"/>
  <c r="BI158"/>
  <c r="BH158"/>
  <c r="BG158"/>
  <c r="BF158"/>
  <c r="T158"/>
  <c r="R158"/>
  <c r="P158"/>
  <c r="BI153"/>
  <c r="BH153"/>
  <c r="BG153"/>
  <c r="BF153"/>
  <c r="T153"/>
  <c r="R153"/>
  <c r="P153"/>
  <c r="BI150"/>
  <c r="BH150"/>
  <c r="BG150"/>
  <c r="BF150"/>
  <c r="T150"/>
  <c r="R150"/>
  <c r="P150"/>
  <c r="BI148"/>
  <c r="BH148"/>
  <c r="BG148"/>
  <c r="BF148"/>
  <c r="T148"/>
  <c r="R148"/>
  <c r="P148"/>
  <c r="BI145"/>
  <c r="BH145"/>
  <c r="BG145"/>
  <c r="BF145"/>
  <c r="T145"/>
  <c r="R145"/>
  <c r="P145"/>
  <c r="BI143"/>
  <c r="BH143"/>
  <c r="BG143"/>
  <c r="BF143"/>
  <c r="T143"/>
  <c r="R143"/>
  <c r="P143"/>
  <c r="BI140"/>
  <c r="BH140"/>
  <c r="BG140"/>
  <c r="BF140"/>
  <c r="T140"/>
  <c r="R140"/>
  <c r="P140"/>
  <c r="BI133"/>
  <c r="BH133"/>
  <c r="BG133"/>
  <c r="BF133"/>
  <c r="T133"/>
  <c r="R133"/>
  <c r="P133"/>
  <c r="BI128"/>
  <c r="BH128"/>
  <c r="BG128"/>
  <c r="BF128"/>
  <c r="T128"/>
  <c r="R128"/>
  <c r="P128"/>
  <c r="BI121"/>
  <c r="BH121"/>
  <c r="BG121"/>
  <c r="BF121"/>
  <c r="T121"/>
  <c r="R121"/>
  <c r="P121"/>
  <c r="BI115"/>
  <c r="BH115"/>
  <c r="BG115"/>
  <c r="BF115"/>
  <c r="T115"/>
  <c r="R115"/>
  <c r="P115"/>
  <c r="BI112"/>
  <c r="BH112"/>
  <c r="BG112"/>
  <c r="BF112"/>
  <c r="T112"/>
  <c r="R112"/>
  <c r="P112"/>
  <c r="BI109"/>
  <c r="BH109"/>
  <c r="BG109"/>
  <c r="BF109"/>
  <c r="T109"/>
  <c r="R109"/>
  <c r="P109"/>
  <c r="BI107"/>
  <c r="BH107"/>
  <c r="BG107"/>
  <c r="BF107"/>
  <c r="T107"/>
  <c r="R107"/>
  <c r="P107"/>
  <c r="BI104"/>
  <c r="BH104"/>
  <c r="BG104"/>
  <c r="BF104"/>
  <c r="T104"/>
  <c r="R104"/>
  <c r="P104"/>
  <c r="BI101"/>
  <c r="BH101"/>
  <c r="BG101"/>
  <c r="BF101"/>
  <c r="T101"/>
  <c r="R101"/>
  <c r="P101"/>
  <c r="BI98"/>
  <c r="BH98"/>
  <c r="BG98"/>
  <c r="BF98"/>
  <c r="T98"/>
  <c r="R98"/>
  <c r="P98"/>
  <c r="BI96"/>
  <c r="BH96"/>
  <c r="BG96"/>
  <c r="BF96"/>
  <c r="T96"/>
  <c r="R96"/>
  <c r="P96"/>
  <c r="BI92"/>
  <c r="BH92"/>
  <c r="BG92"/>
  <c r="BF92"/>
  <c r="T92"/>
  <c r="R92"/>
  <c r="P92"/>
  <c r="J60"/>
  <c r="F82"/>
  <c r="E80"/>
  <c r="F52"/>
  <c r="E50"/>
  <c r="J24"/>
  <c r="E24"/>
  <c r="J85"/>
  <c r="J23"/>
  <c r="J21"/>
  <c r="E21"/>
  <c r="J54"/>
  <c r="J20"/>
  <c r="J18"/>
  <c r="E18"/>
  <c r="F85"/>
  <c r="J17"/>
  <c r="J15"/>
  <c r="E15"/>
  <c r="F84"/>
  <c r="J14"/>
  <c r="J12"/>
  <c r="J52"/>
  <c r="E7"/>
  <c r="E48"/>
  <c i="13" r="J37"/>
  <c r="J36"/>
  <c i="1" r="AY66"/>
  <c i="13" r="J35"/>
  <c i="1" r="AX66"/>
  <c i="13" r="BI171"/>
  <c r="BH171"/>
  <c r="BG171"/>
  <c r="BF171"/>
  <c r="T171"/>
  <c r="T170"/>
  <c r="R171"/>
  <c r="R170"/>
  <c r="P171"/>
  <c r="P170"/>
  <c r="BI168"/>
  <c r="BH168"/>
  <c r="BG168"/>
  <c r="BF168"/>
  <c r="T168"/>
  <c r="R168"/>
  <c r="P168"/>
  <c r="BI166"/>
  <c r="BH166"/>
  <c r="BG166"/>
  <c r="BF166"/>
  <c r="T166"/>
  <c r="R166"/>
  <c r="P166"/>
  <c r="BI164"/>
  <c r="BH164"/>
  <c r="BG164"/>
  <c r="BF164"/>
  <c r="T164"/>
  <c r="R164"/>
  <c r="P164"/>
  <c r="BI161"/>
  <c r="BH161"/>
  <c r="BG161"/>
  <c r="BF161"/>
  <c r="T161"/>
  <c r="R161"/>
  <c r="P161"/>
  <c r="BI158"/>
  <c r="BH158"/>
  <c r="BG158"/>
  <c r="BF158"/>
  <c r="T158"/>
  <c r="R158"/>
  <c r="P158"/>
  <c r="BI155"/>
  <c r="BH155"/>
  <c r="BG155"/>
  <c r="BF155"/>
  <c r="T155"/>
  <c r="R155"/>
  <c r="P155"/>
  <c r="BI149"/>
  <c r="BH149"/>
  <c r="BG149"/>
  <c r="BF149"/>
  <c r="T149"/>
  <c r="R149"/>
  <c r="P149"/>
  <c r="BI148"/>
  <c r="BH148"/>
  <c r="BG148"/>
  <c r="BF148"/>
  <c r="T148"/>
  <c r="R148"/>
  <c r="P148"/>
  <c r="BI147"/>
  <c r="BH147"/>
  <c r="BG147"/>
  <c r="BF147"/>
  <c r="T147"/>
  <c r="R147"/>
  <c r="P147"/>
  <c r="BI146"/>
  <c r="BH146"/>
  <c r="BG146"/>
  <c r="BF146"/>
  <c r="T146"/>
  <c r="R146"/>
  <c r="P146"/>
  <c r="BI145"/>
  <c r="BH145"/>
  <c r="BG145"/>
  <c r="BF145"/>
  <c r="T145"/>
  <c r="R145"/>
  <c r="P145"/>
  <c r="BI143"/>
  <c r="BH143"/>
  <c r="BG143"/>
  <c r="BF143"/>
  <c r="T143"/>
  <c r="R143"/>
  <c r="P143"/>
  <c r="BI142"/>
  <c r="BH142"/>
  <c r="BG142"/>
  <c r="BF142"/>
  <c r="T142"/>
  <c r="R142"/>
  <c r="P142"/>
  <c r="BI141"/>
  <c r="BH141"/>
  <c r="BG141"/>
  <c r="BF141"/>
  <c r="T141"/>
  <c r="R141"/>
  <c r="P141"/>
  <c r="BI137"/>
  <c r="BH137"/>
  <c r="BG137"/>
  <c r="BF137"/>
  <c r="T137"/>
  <c r="R137"/>
  <c r="P137"/>
  <c r="BI134"/>
  <c r="BH134"/>
  <c r="BG134"/>
  <c r="BF134"/>
  <c r="T134"/>
  <c r="R134"/>
  <c r="P134"/>
  <c r="BI132"/>
  <c r="BH132"/>
  <c r="BG132"/>
  <c r="BF132"/>
  <c r="T132"/>
  <c r="R132"/>
  <c r="P132"/>
  <c r="BI128"/>
  <c r="BH128"/>
  <c r="BG128"/>
  <c r="BF128"/>
  <c r="T128"/>
  <c r="R128"/>
  <c r="P128"/>
  <c r="BI126"/>
  <c r="BH126"/>
  <c r="BG126"/>
  <c r="BF126"/>
  <c r="T126"/>
  <c r="R126"/>
  <c r="P126"/>
  <c r="BI124"/>
  <c r="BH124"/>
  <c r="BG124"/>
  <c r="BF124"/>
  <c r="T124"/>
  <c r="R124"/>
  <c r="P124"/>
  <c r="BI120"/>
  <c r="BH120"/>
  <c r="BG120"/>
  <c r="BF120"/>
  <c r="T120"/>
  <c r="R120"/>
  <c r="P120"/>
  <c r="BI117"/>
  <c r="BH117"/>
  <c r="BG117"/>
  <c r="BF117"/>
  <c r="T117"/>
  <c r="R117"/>
  <c r="P117"/>
  <c r="BI113"/>
  <c r="BH113"/>
  <c r="BG113"/>
  <c r="BF113"/>
  <c r="T113"/>
  <c r="R113"/>
  <c r="P113"/>
  <c r="BI108"/>
  <c r="BH108"/>
  <c r="BG108"/>
  <c r="BF108"/>
  <c r="T108"/>
  <c r="R108"/>
  <c r="P108"/>
  <c r="BI106"/>
  <c r="BH106"/>
  <c r="BG106"/>
  <c r="BF106"/>
  <c r="T106"/>
  <c r="R106"/>
  <c r="P106"/>
  <c r="BI101"/>
  <c r="BH101"/>
  <c r="BG101"/>
  <c r="BF101"/>
  <c r="T101"/>
  <c r="R101"/>
  <c r="P101"/>
  <c r="BI99"/>
  <c r="BH99"/>
  <c r="BG99"/>
  <c r="BF99"/>
  <c r="T99"/>
  <c r="R99"/>
  <c r="P99"/>
  <c r="BI97"/>
  <c r="BH97"/>
  <c r="BG97"/>
  <c r="BF97"/>
  <c r="T97"/>
  <c r="R97"/>
  <c r="P97"/>
  <c r="BI93"/>
  <c r="BH93"/>
  <c r="BG93"/>
  <c r="BF93"/>
  <c r="T93"/>
  <c r="R93"/>
  <c r="P93"/>
  <c r="BI89"/>
  <c r="BH89"/>
  <c r="BG89"/>
  <c r="BF89"/>
  <c r="T89"/>
  <c r="R89"/>
  <c r="P89"/>
  <c r="BI87"/>
  <c r="BH87"/>
  <c r="BG87"/>
  <c r="BF87"/>
  <c r="T87"/>
  <c r="R87"/>
  <c r="P87"/>
  <c r="F78"/>
  <c r="E76"/>
  <c r="F52"/>
  <c r="E50"/>
  <c r="J24"/>
  <c r="E24"/>
  <c r="J81"/>
  <c r="J23"/>
  <c r="J21"/>
  <c r="E21"/>
  <c r="J80"/>
  <c r="J20"/>
  <c r="J18"/>
  <c r="E18"/>
  <c r="F55"/>
  <c r="J17"/>
  <c r="J15"/>
  <c r="E15"/>
  <c r="F54"/>
  <c r="J14"/>
  <c r="J12"/>
  <c r="J78"/>
  <c r="E7"/>
  <c r="E74"/>
  <c i="12" r="J37"/>
  <c r="J36"/>
  <c i="1" r="AY65"/>
  <c i="12" r="J35"/>
  <c i="1" r="AX65"/>
  <c i="12" r="BI211"/>
  <c r="BH211"/>
  <c r="BG211"/>
  <c r="BF211"/>
  <c r="T211"/>
  <c r="T210"/>
  <c r="R211"/>
  <c r="R210"/>
  <c r="P211"/>
  <c r="P210"/>
  <c r="BI205"/>
  <c r="BH205"/>
  <c r="BG205"/>
  <c r="BF205"/>
  <c r="T205"/>
  <c r="R205"/>
  <c r="P205"/>
  <c r="BI201"/>
  <c r="BH201"/>
  <c r="BG201"/>
  <c r="BF201"/>
  <c r="T201"/>
  <c r="R201"/>
  <c r="P201"/>
  <c r="BI192"/>
  <c r="BH192"/>
  <c r="BG192"/>
  <c r="BF192"/>
  <c r="T192"/>
  <c r="R192"/>
  <c r="P192"/>
  <c r="BI185"/>
  <c r="BH185"/>
  <c r="BG185"/>
  <c r="BF185"/>
  <c r="T185"/>
  <c r="R185"/>
  <c r="P185"/>
  <c r="BI182"/>
  <c r="BH182"/>
  <c r="BG182"/>
  <c r="BF182"/>
  <c r="T182"/>
  <c r="R182"/>
  <c r="P182"/>
  <c r="BI180"/>
  <c r="BH180"/>
  <c r="BG180"/>
  <c r="BF180"/>
  <c r="T180"/>
  <c r="R180"/>
  <c r="P180"/>
  <c r="BI176"/>
  <c r="BH176"/>
  <c r="BG176"/>
  <c r="BF176"/>
  <c r="T176"/>
  <c r="R176"/>
  <c r="P176"/>
  <c r="BI173"/>
  <c r="BH173"/>
  <c r="BG173"/>
  <c r="BF173"/>
  <c r="T173"/>
  <c r="R173"/>
  <c r="P173"/>
  <c r="BI171"/>
  <c r="BH171"/>
  <c r="BG171"/>
  <c r="BF171"/>
  <c r="T171"/>
  <c r="R171"/>
  <c r="P171"/>
  <c r="BI169"/>
  <c r="BH169"/>
  <c r="BG169"/>
  <c r="BF169"/>
  <c r="T169"/>
  <c r="R169"/>
  <c r="P169"/>
  <c r="BI167"/>
  <c r="BH167"/>
  <c r="BG167"/>
  <c r="BF167"/>
  <c r="T167"/>
  <c r="R167"/>
  <c r="P167"/>
  <c r="BI165"/>
  <c r="BH165"/>
  <c r="BG165"/>
  <c r="BF165"/>
  <c r="T165"/>
  <c r="R165"/>
  <c r="P165"/>
  <c r="BI161"/>
  <c r="BH161"/>
  <c r="BG161"/>
  <c r="BF161"/>
  <c r="T161"/>
  <c r="R161"/>
  <c r="P161"/>
  <c r="BI158"/>
  <c r="BH158"/>
  <c r="BG158"/>
  <c r="BF158"/>
  <c r="T158"/>
  <c r="R158"/>
  <c r="P158"/>
  <c r="BI154"/>
  <c r="BH154"/>
  <c r="BG154"/>
  <c r="BF154"/>
  <c r="T154"/>
  <c r="R154"/>
  <c r="P154"/>
  <c r="BI148"/>
  <c r="BH148"/>
  <c r="BG148"/>
  <c r="BF148"/>
  <c r="T148"/>
  <c r="R148"/>
  <c r="P148"/>
  <c r="BI146"/>
  <c r="BH146"/>
  <c r="BG146"/>
  <c r="BF146"/>
  <c r="T146"/>
  <c r="R146"/>
  <c r="P146"/>
  <c r="BI144"/>
  <c r="BH144"/>
  <c r="BG144"/>
  <c r="BF144"/>
  <c r="T144"/>
  <c r="R144"/>
  <c r="P144"/>
  <c r="BI142"/>
  <c r="BH142"/>
  <c r="BG142"/>
  <c r="BF142"/>
  <c r="T142"/>
  <c r="R142"/>
  <c r="P142"/>
  <c r="BI138"/>
  <c r="BH138"/>
  <c r="BG138"/>
  <c r="BF138"/>
  <c r="T138"/>
  <c r="R138"/>
  <c r="P138"/>
  <c r="BI136"/>
  <c r="BH136"/>
  <c r="BG136"/>
  <c r="BF136"/>
  <c r="T136"/>
  <c r="R136"/>
  <c r="P136"/>
  <c r="BI133"/>
  <c r="BH133"/>
  <c r="BG133"/>
  <c r="BF133"/>
  <c r="T133"/>
  <c r="R133"/>
  <c r="P133"/>
  <c r="BI131"/>
  <c r="BH131"/>
  <c r="BG131"/>
  <c r="BF131"/>
  <c r="T131"/>
  <c r="R131"/>
  <c r="P131"/>
  <c r="BI127"/>
  <c r="BH127"/>
  <c r="BG127"/>
  <c r="BF127"/>
  <c r="T127"/>
  <c r="R127"/>
  <c r="P127"/>
  <c r="BI125"/>
  <c r="BH125"/>
  <c r="BG125"/>
  <c r="BF125"/>
  <c r="T125"/>
  <c r="R125"/>
  <c r="P125"/>
  <c r="BI120"/>
  <c r="BH120"/>
  <c r="BG120"/>
  <c r="BF120"/>
  <c r="T120"/>
  <c r="R120"/>
  <c r="P120"/>
  <c r="BI115"/>
  <c r="BH115"/>
  <c r="BG115"/>
  <c r="BF115"/>
  <c r="T115"/>
  <c r="R115"/>
  <c r="P115"/>
  <c r="BI113"/>
  <c r="BH113"/>
  <c r="BG113"/>
  <c r="BF113"/>
  <c r="T113"/>
  <c r="R113"/>
  <c r="P113"/>
  <c r="BI111"/>
  <c r="BH111"/>
  <c r="BG111"/>
  <c r="BF111"/>
  <c r="T111"/>
  <c r="R111"/>
  <c r="P111"/>
  <c r="BI109"/>
  <c r="BH109"/>
  <c r="BG109"/>
  <c r="BF109"/>
  <c r="T109"/>
  <c r="R109"/>
  <c r="P109"/>
  <c r="BI105"/>
  <c r="BH105"/>
  <c r="BG105"/>
  <c r="BF105"/>
  <c r="T105"/>
  <c r="R105"/>
  <c r="P105"/>
  <c r="BI101"/>
  <c r="BH101"/>
  <c r="BG101"/>
  <c r="BF101"/>
  <c r="T101"/>
  <c r="R101"/>
  <c r="P101"/>
  <c r="BI97"/>
  <c r="BH97"/>
  <c r="BG97"/>
  <c r="BF97"/>
  <c r="T97"/>
  <c r="R97"/>
  <c r="P97"/>
  <c r="BI93"/>
  <c r="BH93"/>
  <c r="BG93"/>
  <c r="BF93"/>
  <c r="T93"/>
  <c r="R93"/>
  <c r="P93"/>
  <c r="BI89"/>
  <c r="BH89"/>
  <c r="BG89"/>
  <c r="BF89"/>
  <c r="T89"/>
  <c r="R89"/>
  <c r="P89"/>
  <c r="BI87"/>
  <c r="BH87"/>
  <c r="BG87"/>
  <c r="BF87"/>
  <c r="T87"/>
  <c r="R87"/>
  <c r="P87"/>
  <c r="F78"/>
  <c r="E76"/>
  <c r="F52"/>
  <c r="E50"/>
  <c r="J24"/>
  <c r="E24"/>
  <c r="J81"/>
  <c r="J23"/>
  <c r="J21"/>
  <c r="E21"/>
  <c r="J80"/>
  <c r="J20"/>
  <c r="J18"/>
  <c r="E18"/>
  <c r="F81"/>
  <c r="J17"/>
  <c r="J15"/>
  <c r="E15"/>
  <c r="F54"/>
  <c r="J14"/>
  <c r="J12"/>
  <c r="J52"/>
  <c r="E7"/>
  <c r="E74"/>
  <c i="11" r="J37"/>
  <c r="J36"/>
  <c i="1" r="AY64"/>
  <c i="11" r="J35"/>
  <c i="1" r="AX64"/>
  <c i="11" r="BI147"/>
  <c r="BH147"/>
  <c r="BG147"/>
  <c r="BF147"/>
  <c r="T147"/>
  <c r="T146"/>
  <c r="R147"/>
  <c r="R146"/>
  <c r="P147"/>
  <c r="P146"/>
  <c r="BI143"/>
  <c r="BH143"/>
  <c r="BG143"/>
  <c r="BF143"/>
  <c r="T143"/>
  <c r="R143"/>
  <c r="P143"/>
  <c r="BI139"/>
  <c r="BH139"/>
  <c r="BG139"/>
  <c r="BF139"/>
  <c r="T139"/>
  <c r="R139"/>
  <c r="P139"/>
  <c r="BI135"/>
  <c r="BH135"/>
  <c r="BG135"/>
  <c r="BF135"/>
  <c r="T135"/>
  <c r="R135"/>
  <c r="P135"/>
  <c r="BI132"/>
  <c r="BH132"/>
  <c r="BG132"/>
  <c r="BF132"/>
  <c r="T132"/>
  <c r="R132"/>
  <c r="P132"/>
  <c r="BI129"/>
  <c r="BH129"/>
  <c r="BG129"/>
  <c r="BF129"/>
  <c r="T129"/>
  <c r="R129"/>
  <c r="P129"/>
  <c r="BI122"/>
  <c r="BH122"/>
  <c r="BG122"/>
  <c r="BF122"/>
  <c r="T122"/>
  <c r="R122"/>
  <c r="P122"/>
  <c r="BI120"/>
  <c r="BH120"/>
  <c r="BG120"/>
  <c r="BF120"/>
  <c r="T120"/>
  <c r="R120"/>
  <c r="P120"/>
  <c r="BI115"/>
  <c r="BH115"/>
  <c r="BG115"/>
  <c r="BF115"/>
  <c r="T115"/>
  <c r="R115"/>
  <c r="P115"/>
  <c r="BI113"/>
  <c r="BH113"/>
  <c r="BG113"/>
  <c r="BF113"/>
  <c r="T113"/>
  <c r="R113"/>
  <c r="P113"/>
  <c r="BI108"/>
  <c r="BH108"/>
  <c r="BG108"/>
  <c r="BF108"/>
  <c r="T108"/>
  <c r="R108"/>
  <c r="P108"/>
  <c r="BI103"/>
  <c r="BH103"/>
  <c r="BG103"/>
  <c r="BF103"/>
  <c r="T103"/>
  <c r="R103"/>
  <c r="P103"/>
  <c r="BI101"/>
  <c r="BH101"/>
  <c r="BG101"/>
  <c r="BF101"/>
  <c r="T101"/>
  <c r="R101"/>
  <c r="P101"/>
  <c r="BI99"/>
  <c r="BH99"/>
  <c r="BG99"/>
  <c r="BF99"/>
  <c r="T99"/>
  <c r="R99"/>
  <c r="P99"/>
  <c r="BI97"/>
  <c r="BH97"/>
  <c r="BG97"/>
  <c r="BF97"/>
  <c r="T97"/>
  <c r="R97"/>
  <c r="P97"/>
  <c r="BI93"/>
  <c r="BH93"/>
  <c r="BG93"/>
  <c r="BF93"/>
  <c r="T93"/>
  <c r="R93"/>
  <c r="P93"/>
  <c r="BI89"/>
  <c r="BH89"/>
  <c r="BG89"/>
  <c r="BF89"/>
  <c r="T89"/>
  <c r="R89"/>
  <c r="P89"/>
  <c r="BI87"/>
  <c r="BH87"/>
  <c r="BG87"/>
  <c r="BF87"/>
  <c r="T87"/>
  <c r="R87"/>
  <c r="P87"/>
  <c r="F78"/>
  <c r="E76"/>
  <c r="F52"/>
  <c r="E50"/>
  <c r="J24"/>
  <c r="E24"/>
  <c r="J55"/>
  <c r="J23"/>
  <c r="J21"/>
  <c r="E21"/>
  <c r="J80"/>
  <c r="J20"/>
  <c r="J18"/>
  <c r="E18"/>
  <c r="F55"/>
  <c r="J17"/>
  <c r="J15"/>
  <c r="E15"/>
  <c r="F80"/>
  <c r="J14"/>
  <c r="J12"/>
  <c r="J52"/>
  <c r="E7"/>
  <c r="E48"/>
  <c i="10" r="J37"/>
  <c r="J36"/>
  <c i="1" r="AY63"/>
  <c i="10" r="J35"/>
  <c i="1" r="AX63"/>
  <c i="10" r="BI177"/>
  <c r="BH177"/>
  <c r="BG177"/>
  <c r="BF177"/>
  <c r="T177"/>
  <c r="T176"/>
  <c r="R177"/>
  <c r="R176"/>
  <c r="P177"/>
  <c r="P176"/>
  <c r="BI174"/>
  <c r="BH174"/>
  <c r="BG174"/>
  <c r="BF174"/>
  <c r="T174"/>
  <c r="R174"/>
  <c r="P174"/>
  <c r="BI172"/>
  <c r="BH172"/>
  <c r="BG172"/>
  <c r="BF172"/>
  <c r="T172"/>
  <c r="R172"/>
  <c r="P172"/>
  <c r="BI170"/>
  <c r="BH170"/>
  <c r="BG170"/>
  <c r="BF170"/>
  <c r="T170"/>
  <c r="R170"/>
  <c r="P170"/>
  <c r="BI167"/>
  <c r="BH167"/>
  <c r="BG167"/>
  <c r="BF167"/>
  <c r="T167"/>
  <c r="R167"/>
  <c r="P167"/>
  <c r="BI164"/>
  <c r="BH164"/>
  <c r="BG164"/>
  <c r="BF164"/>
  <c r="T164"/>
  <c r="R164"/>
  <c r="P164"/>
  <c r="BI161"/>
  <c r="BH161"/>
  <c r="BG161"/>
  <c r="BF161"/>
  <c r="T161"/>
  <c r="R161"/>
  <c r="P161"/>
  <c r="BI155"/>
  <c r="BH155"/>
  <c r="BG155"/>
  <c r="BF155"/>
  <c r="T155"/>
  <c r="R155"/>
  <c r="P155"/>
  <c r="BI154"/>
  <c r="BH154"/>
  <c r="BG154"/>
  <c r="BF154"/>
  <c r="T154"/>
  <c r="R154"/>
  <c r="P154"/>
  <c r="BI153"/>
  <c r="BH153"/>
  <c r="BG153"/>
  <c r="BF153"/>
  <c r="T153"/>
  <c r="R153"/>
  <c r="P153"/>
  <c r="BI152"/>
  <c r="BH152"/>
  <c r="BG152"/>
  <c r="BF152"/>
  <c r="T152"/>
  <c r="R152"/>
  <c r="P152"/>
  <c r="BI151"/>
  <c r="BH151"/>
  <c r="BG151"/>
  <c r="BF151"/>
  <c r="T151"/>
  <c r="R151"/>
  <c r="P151"/>
  <c r="BI149"/>
  <c r="BH149"/>
  <c r="BG149"/>
  <c r="BF149"/>
  <c r="T149"/>
  <c r="R149"/>
  <c r="P149"/>
  <c r="BI148"/>
  <c r="BH148"/>
  <c r="BG148"/>
  <c r="BF148"/>
  <c r="T148"/>
  <c r="R148"/>
  <c r="P148"/>
  <c r="BI147"/>
  <c r="BH147"/>
  <c r="BG147"/>
  <c r="BF147"/>
  <c r="T147"/>
  <c r="R147"/>
  <c r="P147"/>
  <c r="BI143"/>
  <c r="BH143"/>
  <c r="BG143"/>
  <c r="BF143"/>
  <c r="T143"/>
  <c r="R143"/>
  <c r="P143"/>
  <c r="BI140"/>
  <c r="BH140"/>
  <c r="BG140"/>
  <c r="BF140"/>
  <c r="T140"/>
  <c r="R140"/>
  <c r="P140"/>
  <c r="BI138"/>
  <c r="BH138"/>
  <c r="BG138"/>
  <c r="BF138"/>
  <c r="T138"/>
  <c r="R138"/>
  <c r="P138"/>
  <c r="BI134"/>
  <c r="BH134"/>
  <c r="BG134"/>
  <c r="BF134"/>
  <c r="T134"/>
  <c r="R134"/>
  <c r="P134"/>
  <c r="BI132"/>
  <c r="BH132"/>
  <c r="BG132"/>
  <c r="BF132"/>
  <c r="T132"/>
  <c r="R132"/>
  <c r="P132"/>
  <c r="BI130"/>
  <c r="BH130"/>
  <c r="BG130"/>
  <c r="BF130"/>
  <c r="T130"/>
  <c r="R130"/>
  <c r="P130"/>
  <c r="BI126"/>
  <c r="BH126"/>
  <c r="BG126"/>
  <c r="BF126"/>
  <c r="T126"/>
  <c r="R126"/>
  <c r="P126"/>
  <c r="BI123"/>
  <c r="BH123"/>
  <c r="BG123"/>
  <c r="BF123"/>
  <c r="T123"/>
  <c r="R123"/>
  <c r="P123"/>
  <c r="BI119"/>
  <c r="BH119"/>
  <c r="BG119"/>
  <c r="BF119"/>
  <c r="T119"/>
  <c r="R119"/>
  <c r="P119"/>
  <c r="BI114"/>
  <c r="BH114"/>
  <c r="BG114"/>
  <c r="BF114"/>
  <c r="T114"/>
  <c r="R114"/>
  <c r="P114"/>
  <c r="BI112"/>
  <c r="BH112"/>
  <c r="BG112"/>
  <c r="BF112"/>
  <c r="T112"/>
  <c r="R112"/>
  <c r="P112"/>
  <c r="BI107"/>
  <c r="BH107"/>
  <c r="BG107"/>
  <c r="BF107"/>
  <c r="T107"/>
  <c r="R107"/>
  <c r="P107"/>
  <c r="BI103"/>
  <c r="BH103"/>
  <c r="BG103"/>
  <c r="BF103"/>
  <c r="T103"/>
  <c r="R103"/>
  <c r="P103"/>
  <c r="BI101"/>
  <c r="BH101"/>
  <c r="BG101"/>
  <c r="BF101"/>
  <c r="T101"/>
  <c r="R101"/>
  <c r="P101"/>
  <c r="BI99"/>
  <c r="BH99"/>
  <c r="BG99"/>
  <c r="BF99"/>
  <c r="T99"/>
  <c r="R99"/>
  <c r="P99"/>
  <c r="BI97"/>
  <c r="BH97"/>
  <c r="BG97"/>
  <c r="BF97"/>
  <c r="T97"/>
  <c r="R97"/>
  <c r="P97"/>
  <c r="BI93"/>
  <c r="BH93"/>
  <c r="BG93"/>
  <c r="BF93"/>
  <c r="T93"/>
  <c r="R93"/>
  <c r="P93"/>
  <c r="BI89"/>
  <c r="BH89"/>
  <c r="BG89"/>
  <c r="BF89"/>
  <c r="T89"/>
  <c r="R89"/>
  <c r="P89"/>
  <c r="BI87"/>
  <c r="BH87"/>
  <c r="BG87"/>
  <c r="BF87"/>
  <c r="T87"/>
  <c r="R87"/>
  <c r="P87"/>
  <c r="F78"/>
  <c r="E76"/>
  <c r="F52"/>
  <c r="E50"/>
  <c r="J24"/>
  <c r="E24"/>
  <c r="J55"/>
  <c r="J23"/>
  <c r="J21"/>
  <c r="E21"/>
  <c r="J54"/>
  <c r="J20"/>
  <c r="J18"/>
  <c r="E18"/>
  <c r="F55"/>
  <c r="J17"/>
  <c r="J15"/>
  <c r="E15"/>
  <c r="F80"/>
  <c r="J14"/>
  <c r="J12"/>
  <c r="J78"/>
  <c r="E7"/>
  <c r="E74"/>
  <c i="9" r="J37"/>
  <c r="J36"/>
  <c i="1" r="AY62"/>
  <c i="9" r="J35"/>
  <c i="1" r="AX62"/>
  <c i="9" r="BI162"/>
  <c r="BH162"/>
  <c r="BG162"/>
  <c r="BF162"/>
  <c r="T162"/>
  <c r="R162"/>
  <c r="P162"/>
  <c r="BI161"/>
  <c r="BH161"/>
  <c r="BG161"/>
  <c r="BF161"/>
  <c r="T161"/>
  <c r="R161"/>
  <c r="P161"/>
  <c r="BI158"/>
  <c r="BH158"/>
  <c r="BG158"/>
  <c r="BF158"/>
  <c r="T158"/>
  <c r="R158"/>
  <c r="P158"/>
  <c r="BI156"/>
  <c r="BH156"/>
  <c r="BG156"/>
  <c r="BF156"/>
  <c r="T156"/>
  <c r="R156"/>
  <c r="P156"/>
  <c r="BI154"/>
  <c r="BH154"/>
  <c r="BG154"/>
  <c r="BF154"/>
  <c r="T154"/>
  <c r="R154"/>
  <c r="P154"/>
  <c r="BI153"/>
  <c r="BH153"/>
  <c r="BG153"/>
  <c r="BF153"/>
  <c r="T153"/>
  <c r="R153"/>
  <c r="P153"/>
  <c r="BI152"/>
  <c r="BH152"/>
  <c r="BG152"/>
  <c r="BF152"/>
  <c r="T152"/>
  <c r="R152"/>
  <c r="P152"/>
  <c r="BI151"/>
  <c r="BH151"/>
  <c r="BG151"/>
  <c r="BF151"/>
  <c r="T151"/>
  <c r="R151"/>
  <c r="P151"/>
  <c r="BI149"/>
  <c r="BH149"/>
  <c r="BG149"/>
  <c r="BF149"/>
  <c r="T149"/>
  <c r="R149"/>
  <c r="P149"/>
  <c r="BI147"/>
  <c r="BH147"/>
  <c r="BG147"/>
  <c r="BF147"/>
  <c r="T147"/>
  <c r="R147"/>
  <c r="P147"/>
  <c r="BI145"/>
  <c r="BH145"/>
  <c r="BG145"/>
  <c r="BF145"/>
  <c r="T145"/>
  <c r="R145"/>
  <c r="P145"/>
  <c r="BI142"/>
  <c r="BH142"/>
  <c r="BG142"/>
  <c r="BF142"/>
  <c r="T142"/>
  <c r="R142"/>
  <c r="P142"/>
  <c r="BI140"/>
  <c r="BH140"/>
  <c r="BG140"/>
  <c r="BF140"/>
  <c r="T140"/>
  <c r="R140"/>
  <c r="P140"/>
  <c r="BI138"/>
  <c r="BH138"/>
  <c r="BG138"/>
  <c r="BF138"/>
  <c r="T138"/>
  <c r="R138"/>
  <c r="P138"/>
  <c r="BI137"/>
  <c r="BH137"/>
  <c r="BG137"/>
  <c r="BF137"/>
  <c r="T137"/>
  <c r="R137"/>
  <c r="P137"/>
  <c r="BI136"/>
  <c r="BH136"/>
  <c r="BG136"/>
  <c r="BF136"/>
  <c r="T136"/>
  <c r="R136"/>
  <c r="P136"/>
  <c r="BI135"/>
  <c r="BH135"/>
  <c r="BG135"/>
  <c r="BF135"/>
  <c r="T135"/>
  <c r="R135"/>
  <c r="P135"/>
  <c r="BI134"/>
  <c r="BH134"/>
  <c r="BG134"/>
  <c r="BF134"/>
  <c r="T134"/>
  <c r="R134"/>
  <c r="P134"/>
  <c r="BI133"/>
  <c r="BH133"/>
  <c r="BG133"/>
  <c r="BF133"/>
  <c r="T133"/>
  <c r="R133"/>
  <c r="P133"/>
  <c r="BI132"/>
  <c r="BH132"/>
  <c r="BG132"/>
  <c r="BF132"/>
  <c r="T132"/>
  <c r="R132"/>
  <c r="P132"/>
  <c r="BI131"/>
  <c r="BH131"/>
  <c r="BG131"/>
  <c r="BF131"/>
  <c r="T131"/>
  <c r="R131"/>
  <c r="P131"/>
  <c r="BI130"/>
  <c r="BH130"/>
  <c r="BG130"/>
  <c r="BF130"/>
  <c r="T130"/>
  <c r="R130"/>
  <c r="P130"/>
  <c r="BI129"/>
  <c r="BH129"/>
  <c r="BG129"/>
  <c r="BF129"/>
  <c r="T129"/>
  <c r="R129"/>
  <c r="P129"/>
  <c r="BI128"/>
  <c r="BH128"/>
  <c r="BG128"/>
  <c r="BF128"/>
  <c r="T128"/>
  <c r="R128"/>
  <c r="P128"/>
  <c r="BI125"/>
  <c r="BH125"/>
  <c r="BG125"/>
  <c r="BF125"/>
  <c r="T125"/>
  <c r="R125"/>
  <c r="P125"/>
  <c r="BI123"/>
  <c r="BH123"/>
  <c r="BG123"/>
  <c r="BF123"/>
  <c r="T123"/>
  <c r="R123"/>
  <c r="P123"/>
  <c r="BI121"/>
  <c r="BH121"/>
  <c r="BG121"/>
  <c r="BF121"/>
  <c r="T121"/>
  <c r="R121"/>
  <c r="P121"/>
  <c r="BI119"/>
  <c r="BH119"/>
  <c r="BG119"/>
  <c r="BF119"/>
  <c r="T119"/>
  <c r="R119"/>
  <c r="P119"/>
  <c r="BI117"/>
  <c r="BH117"/>
  <c r="BG117"/>
  <c r="BF117"/>
  <c r="T117"/>
  <c r="R117"/>
  <c r="P117"/>
  <c r="BI115"/>
  <c r="BH115"/>
  <c r="BG115"/>
  <c r="BF115"/>
  <c r="T115"/>
  <c r="R115"/>
  <c r="P115"/>
  <c r="BI113"/>
  <c r="BH113"/>
  <c r="BG113"/>
  <c r="BF113"/>
  <c r="T113"/>
  <c r="R113"/>
  <c r="P113"/>
  <c r="BI111"/>
  <c r="BH111"/>
  <c r="BG111"/>
  <c r="BF111"/>
  <c r="T111"/>
  <c r="R111"/>
  <c r="P111"/>
  <c r="BI109"/>
  <c r="BH109"/>
  <c r="BG109"/>
  <c r="BF109"/>
  <c r="T109"/>
  <c r="R109"/>
  <c r="P109"/>
  <c r="BI105"/>
  <c r="BH105"/>
  <c r="BG105"/>
  <c r="BF105"/>
  <c r="T105"/>
  <c r="R105"/>
  <c r="P105"/>
  <c r="BI103"/>
  <c r="BH103"/>
  <c r="BG103"/>
  <c r="BF103"/>
  <c r="T103"/>
  <c r="R103"/>
  <c r="P103"/>
  <c r="BI101"/>
  <c r="BH101"/>
  <c r="BG101"/>
  <c r="BF101"/>
  <c r="T101"/>
  <c r="R101"/>
  <c r="P101"/>
  <c r="BI99"/>
  <c r="BH99"/>
  <c r="BG99"/>
  <c r="BF99"/>
  <c r="T99"/>
  <c r="R99"/>
  <c r="P99"/>
  <c r="BI96"/>
  <c r="BH96"/>
  <c r="BG96"/>
  <c r="BF96"/>
  <c r="T96"/>
  <c r="R96"/>
  <c r="P96"/>
  <c r="BI94"/>
  <c r="BH94"/>
  <c r="BG94"/>
  <c r="BF94"/>
  <c r="T94"/>
  <c r="R94"/>
  <c r="P94"/>
  <c r="BI92"/>
  <c r="BH92"/>
  <c r="BG92"/>
  <c r="BF92"/>
  <c r="T92"/>
  <c r="R92"/>
  <c r="P92"/>
  <c r="BI90"/>
  <c r="BH90"/>
  <c r="BG90"/>
  <c r="BF90"/>
  <c r="T90"/>
  <c r="R90"/>
  <c r="P90"/>
  <c r="BI86"/>
  <c r="BH86"/>
  <c r="BG86"/>
  <c r="BF86"/>
  <c r="T86"/>
  <c r="R86"/>
  <c r="P86"/>
  <c r="F77"/>
  <c r="E75"/>
  <c r="F52"/>
  <c r="E50"/>
  <c r="J24"/>
  <c r="E24"/>
  <c r="J55"/>
  <c r="J23"/>
  <c r="J21"/>
  <c r="E21"/>
  <c r="J54"/>
  <c r="J20"/>
  <c r="J18"/>
  <c r="E18"/>
  <c r="F55"/>
  <c r="J17"/>
  <c r="J15"/>
  <c r="E15"/>
  <c r="F79"/>
  <c r="J14"/>
  <c r="J12"/>
  <c r="J77"/>
  <c r="E7"/>
  <c r="E73"/>
  <c i="8" r="J37"/>
  <c r="J36"/>
  <c i="1" r="AY61"/>
  <c i="8" r="J35"/>
  <c i="1" r="AX61"/>
  <c i="8" r="BI323"/>
  <c r="BH323"/>
  <c r="BG323"/>
  <c r="BF323"/>
  <c r="T323"/>
  <c r="R323"/>
  <c r="P323"/>
  <c r="BI319"/>
  <c r="BH319"/>
  <c r="BG319"/>
  <c r="BF319"/>
  <c r="T319"/>
  <c r="R319"/>
  <c r="P319"/>
  <c r="BI316"/>
  <c r="BH316"/>
  <c r="BG316"/>
  <c r="BF316"/>
  <c r="T316"/>
  <c r="T315"/>
  <c r="R316"/>
  <c r="R315"/>
  <c r="P316"/>
  <c r="P315"/>
  <c r="BI311"/>
  <c r="BH311"/>
  <c r="BG311"/>
  <c r="BF311"/>
  <c r="T311"/>
  <c r="R311"/>
  <c r="P311"/>
  <c r="BI307"/>
  <c r="BH307"/>
  <c r="BG307"/>
  <c r="BF307"/>
  <c r="T307"/>
  <c r="R307"/>
  <c r="P307"/>
  <c r="BI305"/>
  <c r="BH305"/>
  <c r="BG305"/>
  <c r="BF305"/>
  <c r="T305"/>
  <c r="R305"/>
  <c r="P305"/>
  <c r="BI302"/>
  <c r="BH302"/>
  <c r="BG302"/>
  <c r="BF302"/>
  <c r="T302"/>
  <c r="R302"/>
  <c r="P302"/>
  <c r="BI300"/>
  <c r="BH300"/>
  <c r="BG300"/>
  <c r="BF300"/>
  <c r="T300"/>
  <c r="R300"/>
  <c r="P300"/>
  <c r="BI296"/>
  <c r="BH296"/>
  <c r="BG296"/>
  <c r="BF296"/>
  <c r="T296"/>
  <c r="R296"/>
  <c r="P296"/>
  <c r="BI293"/>
  <c r="BH293"/>
  <c r="BG293"/>
  <c r="BF293"/>
  <c r="T293"/>
  <c r="R293"/>
  <c r="P293"/>
  <c r="BI289"/>
  <c r="BH289"/>
  <c r="BG289"/>
  <c r="BF289"/>
  <c r="T289"/>
  <c r="R289"/>
  <c r="P289"/>
  <c r="BI285"/>
  <c r="BH285"/>
  <c r="BG285"/>
  <c r="BF285"/>
  <c r="T285"/>
  <c r="R285"/>
  <c r="P285"/>
  <c r="BI284"/>
  <c r="BH284"/>
  <c r="BG284"/>
  <c r="BF284"/>
  <c r="T284"/>
  <c r="R284"/>
  <c r="P284"/>
  <c r="BI280"/>
  <c r="BH280"/>
  <c r="BG280"/>
  <c r="BF280"/>
  <c r="T280"/>
  <c r="R280"/>
  <c r="P280"/>
  <c r="BI274"/>
  <c r="BH274"/>
  <c r="BG274"/>
  <c r="BF274"/>
  <c r="T274"/>
  <c r="R274"/>
  <c r="P274"/>
  <c r="BI273"/>
  <c r="BH273"/>
  <c r="BG273"/>
  <c r="BF273"/>
  <c r="T273"/>
  <c r="R273"/>
  <c r="P273"/>
  <c r="BI271"/>
  <c r="BH271"/>
  <c r="BG271"/>
  <c r="BF271"/>
  <c r="T271"/>
  <c r="R271"/>
  <c r="P271"/>
  <c r="BI269"/>
  <c r="BH269"/>
  <c r="BG269"/>
  <c r="BF269"/>
  <c r="T269"/>
  <c r="R269"/>
  <c r="P269"/>
  <c r="BI268"/>
  <c r="BH268"/>
  <c r="BG268"/>
  <c r="BF268"/>
  <c r="T268"/>
  <c r="R268"/>
  <c r="P268"/>
  <c r="BI267"/>
  <c r="BH267"/>
  <c r="BG267"/>
  <c r="BF267"/>
  <c r="T267"/>
  <c r="R267"/>
  <c r="P267"/>
  <c r="BI266"/>
  <c r="BH266"/>
  <c r="BG266"/>
  <c r="BF266"/>
  <c r="T266"/>
  <c r="R266"/>
  <c r="P266"/>
  <c r="BI265"/>
  <c r="BH265"/>
  <c r="BG265"/>
  <c r="BF265"/>
  <c r="T265"/>
  <c r="R265"/>
  <c r="P265"/>
  <c r="BI264"/>
  <c r="BH264"/>
  <c r="BG264"/>
  <c r="BF264"/>
  <c r="T264"/>
  <c r="R264"/>
  <c r="P264"/>
  <c r="BI263"/>
  <c r="BH263"/>
  <c r="BG263"/>
  <c r="BF263"/>
  <c r="T263"/>
  <c r="R263"/>
  <c r="P263"/>
  <c r="BI262"/>
  <c r="BH262"/>
  <c r="BG262"/>
  <c r="BF262"/>
  <c r="T262"/>
  <c r="R262"/>
  <c r="P262"/>
  <c r="BI261"/>
  <c r="BH261"/>
  <c r="BG261"/>
  <c r="BF261"/>
  <c r="T261"/>
  <c r="R261"/>
  <c r="P261"/>
  <c r="BI260"/>
  <c r="BH260"/>
  <c r="BG260"/>
  <c r="BF260"/>
  <c r="T260"/>
  <c r="R260"/>
  <c r="P260"/>
  <c r="BI258"/>
  <c r="BH258"/>
  <c r="BG258"/>
  <c r="BF258"/>
  <c r="T258"/>
  <c r="R258"/>
  <c r="P258"/>
  <c r="BI256"/>
  <c r="BH256"/>
  <c r="BG256"/>
  <c r="BF256"/>
  <c r="T256"/>
  <c r="R256"/>
  <c r="P256"/>
  <c r="BI252"/>
  <c r="BH252"/>
  <c r="BG252"/>
  <c r="BF252"/>
  <c r="T252"/>
  <c r="R252"/>
  <c r="P252"/>
  <c r="BI251"/>
  <c r="BH251"/>
  <c r="BG251"/>
  <c r="BF251"/>
  <c r="T251"/>
  <c r="R251"/>
  <c r="P251"/>
  <c r="BI248"/>
  <c r="BH248"/>
  <c r="BG248"/>
  <c r="BF248"/>
  <c r="T248"/>
  <c r="R248"/>
  <c r="P248"/>
  <c r="BI244"/>
  <c r="BH244"/>
  <c r="BG244"/>
  <c r="BF244"/>
  <c r="T244"/>
  <c r="R244"/>
  <c r="P244"/>
  <c r="BI243"/>
  <c r="BH243"/>
  <c r="BG243"/>
  <c r="BF243"/>
  <c r="T243"/>
  <c r="R243"/>
  <c r="P243"/>
  <c r="BI239"/>
  <c r="BH239"/>
  <c r="BG239"/>
  <c r="BF239"/>
  <c r="T239"/>
  <c r="R239"/>
  <c r="P239"/>
  <c r="BI238"/>
  <c r="BH238"/>
  <c r="BG238"/>
  <c r="BF238"/>
  <c r="T238"/>
  <c r="R238"/>
  <c r="P238"/>
  <c r="BI234"/>
  <c r="BH234"/>
  <c r="BG234"/>
  <c r="BF234"/>
  <c r="T234"/>
  <c r="R234"/>
  <c r="P234"/>
  <c r="BI233"/>
  <c r="BH233"/>
  <c r="BG233"/>
  <c r="BF233"/>
  <c r="T233"/>
  <c r="R233"/>
  <c r="P233"/>
  <c r="BI232"/>
  <c r="BH232"/>
  <c r="BG232"/>
  <c r="BF232"/>
  <c r="T232"/>
  <c r="R232"/>
  <c r="P232"/>
  <c r="BI227"/>
  <c r="BH227"/>
  <c r="BG227"/>
  <c r="BF227"/>
  <c r="T227"/>
  <c r="R227"/>
  <c r="P227"/>
  <c r="BI226"/>
  <c r="BH226"/>
  <c r="BG226"/>
  <c r="BF226"/>
  <c r="T226"/>
  <c r="R226"/>
  <c r="P226"/>
  <c r="BI222"/>
  <c r="BH222"/>
  <c r="BG222"/>
  <c r="BF222"/>
  <c r="T222"/>
  <c r="R222"/>
  <c r="P222"/>
  <c r="BI220"/>
  <c r="BH220"/>
  <c r="BG220"/>
  <c r="BF220"/>
  <c r="T220"/>
  <c r="R220"/>
  <c r="P220"/>
  <c r="BI218"/>
  <c r="BH218"/>
  <c r="BG218"/>
  <c r="BF218"/>
  <c r="T218"/>
  <c r="R218"/>
  <c r="P218"/>
  <c r="BI217"/>
  <c r="BH217"/>
  <c r="BG217"/>
  <c r="BF217"/>
  <c r="T217"/>
  <c r="R217"/>
  <c r="P217"/>
  <c r="BI213"/>
  <c r="BH213"/>
  <c r="BG213"/>
  <c r="BF213"/>
  <c r="T213"/>
  <c r="R213"/>
  <c r="P213"/>
  <c r="BI211"/>
  <c r="BH211"/>
  <c r="BG211"/>
  <c r="BF211"/>
  <c r="T211"/>
  <c r="R211"/>
  <c r="P211"/>
  <c r="BI209"/>
  <c r="BH209"/>
  <c r="BG209"/>
  <c r="BF209"/>
  <c r="T209"/>
  <c r="R209"/>
  <c r="P209"/>
  <c r="BI208"/>
  <c r="BH208"/>
  <c r="BG208"/>
  <c r="BF208"/>
  <c r="T208"/>
  <c r="R208"/>
  <c r="P208"/>
  <c r="BI203"/>
  <c r="BH203"/>
  <c r="BG203"/>
  <c r="BF203"/>
  <c r="T203"/>
  <c r="R203"/>
  <c r="P203"/>
  <c r="BI198"/>
  <c r="BH198"/>
  <c r="BG198"/>
  <c r="BF198"/>
  <c r="T198"/>
  <c r="R198"/>
  <c r="P198"/>
  <c r="BI194"/>
  <c r="BH194"/>
  <c r="BG194"/>
  <c r="BF194"/>
  <c r="T194"/>
  <c r="R194"/>
  <c r="P194"/>
  <c r="BI190"/>
  <c r="BH190"/>
  <c r="BG190"/>
  <c r="BF190"/>
  <c r="T190"/>
  <c r="R190"/>
  <c r="P190"/>
  <c r="BI184"/>
  <c r="BH184"/>
  <c r="BG184"/>
  <c r="BF184"/>
  <c r="T184"/>
  <c r="R184"/>
  <c r="P184"/>
  <c r="BI180"/>
  <c r="BH180"/>
  <c r="BG180"/>
  <c r="BF180"/>
  <c r="T180"/>
  <c r="R180"/>
  <c r="P180"/>
  <c r="BI178"/>
  <c r="BH178"/>
  <c r="BG178"/>
  <c r="BF178"/>
  <c r="T178"/>
  <c r="R178"/>
  <c r="P178"/>
  <c r="BI172"/>
  <c r="BH172"/>
  <c r="BG172"/>
  <c r="BF172"/>
  <c r="T172"/>
  <c r="R172"/>
  <c r="P172"/>
  <c r="BI169"/>
  <c r="BH169"/>
  <c r="BG169"/>
  <c r="BF169"/>
  <c r="T169"/>
  <c r="R169"/>
  <c r="P169"/>
  <c r="BI165"/>
  <c r="BH165"/>
  <c r="BG165"/>
  <c r="BF165"/>
  <c r="T165"/>
  <c r="R165"/>
  <c r="P165"/>
  <c r="BI162"/>
  <c r="BH162"/>
  <c r="BG162"/>
  <c r="BF162"/>
  <c r="T162"/>
  <c r="R162"/>
  <c r="P162"/>
  <c r="BI160"/>
  <c r="BH160"/>
  <c r="BG160"/>
  <c r="BF160"/>
  <c r="T160"/>
  <c r="R160"/>
  <c r="P160"/>
  <c r="BI158"/>
  <c r="BH158"/>
  <c r="BG158"/>
  <c r="BF158"/>
  <c r="T158"/>
  <c r="R158"/>
  <c r="P158"/>
  <c r="BI156"/>
  <c r="BH156"/>
  <c r="BG156"/>
  <c r="BF156"/>
  <c r="T156"/>
  <c r="R156"/>
  <c r="P156"/>
  <c r="BI153"/>
  <c r="BH153"/>
  <c r="BG153"/>
  <c r="BF153"/>
  <c r="T153"/>
  <c r="R153"/>
  <c r="P153"/>
  <c r="BI151"/>
  <c r="BH151"/>
  <c r="BG151"/>
  <c r="BF151"/>
  <c r="T151"/>
  <c r="R151"/>
  <c r="P151"/>
  <c r="BI149"/>
  <c r="BH149"/>
  <c r="BG149"/>
  <c r="BF149"/>
  <c r="T149"/>
  <c r="R149"/>
  <c r="P149"/>
  <c r="BI147"/>
  <c r="BH147"/>
  <c r="BG147"/>
  <c r="BF147"/>
  <c r="T147"/>
  <c r="R147"/>
  <c r="P147"/>
  <c r="BI145"/>
  <c r="BH145"/>
  <c r="BG145"/>
  <c r="BF145"/>
  <c r="T145"/>
  <c r="R145"/>
  <c r="P145"/>
  <c r="BI143"/>
  <c r="BH143"/>
  <c r="BG143"/>
  <c r="BF143"/>
  <c r="T143"/>
  <c r="R143"/>
  <c r="P143"/>
  <c r="BI141"/>
  <c r="BH141"/>
  <c r="BG141"/>
  <c r="BF141"/>
  <c r="T141"/>
  <c r="R141"/>
  <c r="P141"/>
  <c r="BI139"/>
  <c r="BH139"/>
  <c r="BG139"/>
  <c r="BF139"/>
  <c r="T139"/>
  <c r="R139"/>
  <c r="P139"/>
  <c r="BI137"/>
  <c r="BH137"/>
  <c r="BG137"/>
  <c r="BF137"/>
  <c r="T137"/>
  <c r="R137"/>
  <c r="P137"/>
  <c r="BI132"/>
  <c r="BH132"/>
  <c r="BG132"/>
  <c r="BF132"/>
  <c r="T132"/>
  <c r="R132"/>
  <c r="P132"/>
  <c r="BI126"/>
  <c r="BH126"/>
  <c r="BG126"/>
  <c r="BF126"/>
  <c r="T126"/>
  <c r="R126"/>
  <c r="P126"/>
  <c r="BI124"/>
  <c r="BH124"/>
  <c r="BG124"/>
  <c r="BF124"/>
  <c r="T124"/>
  <c r="R124"/>
  <c r="P124"/>
  <c r="BI122"/>
  <c r="BH122"/>
  <c r="BG122"/>
  <c r="BF122"/>
  <c r="T122"/>
  <c r="R122"/>
  <c r="P122"/>
  <c r="BI120"/>
  <c r="BH120"/>
  <c r="BG120"/>
  <c r="BF120"/>
  <c r="T120"/>
  <c r="R120"/>
  <c r="P120"/>
  <c r="BI115"/>
  <c r="BH115"/>
  <c r="BG115"/>
  <c r="BF115"/>
  <c r="T115"/>
  <c r="R115"/>
  <c r="P115"/>
  <c r="BI110"/>
  <c r="BH110"/>
  <c r="BG110"/>
  <c r="BF110"/>
  <c r="T110"/>
  <c r="R110"/>
  <c r="P110"/>
  <c r="BI108"/>
  <c r="BH108"/>
  <c r="BG108"/>
  <c r="BF108"/>
  <c r="T108"/>
  <c r="R108"/>
  <c r="P108"/>
  <c r="BI104"/>
  <c r="BH104"/>
  <c r="BG104"/>
  <c r="BF104"/>
  <c r="T104"/>
  <c r="R104"/>
  <c r="P104"/>
  <c r="BI100"/>
  <c r="BH100"/>
  <c r="BG100"/>
  <c r="BF100"/>
  <c r="T100"/>
  <c r="R100"/>
  <c r="P100"/>
  <c r="BI96"/>
  <c r="BH96"/>
  <c r="BG96"/>
  <c r="BF96"/>
  <c r="T96"/>
  <c r="R96"/>
  <c r="P96"/>
  <c r="BI92"/>
  <c r="BH92"/>
  <c r="BG92"/>
  <c r="BF92"/>
  <c r="T92"/>
  <c r="R92"/>
  <c r="P92"/>
  <c r="F83"/>
  <c r="E81"/>
  <c r="F52"/>
  <c r="E50"/>
  <c r="J24"/>
  <c r="E24"/>
  <c r="J86"/>
  <c r="J23"/>
  <c r="J21"/>
  <c r="E21"/>
  <c r="J54"/>
  <c r="J20"/>
  <c r="J18"/>
  <c r="E18"/>
  <c r="F86"/>
  <c r="J17"/>
  <c r="J15"/>
  <c r="E15"/>
  <c r="F85"/>
  <c r="J14"/>
  <c r="J12"/>
  <c r="J83"/>
  <c r="E7"/>
  <c r="E48"/>
  <c i="7" r="J37"/>
  <c r="J36"/>
  <c i="1" r="AY60"/>
  <c i="7" r="J35"/>
  <c i="1" r="AX60"/>
  <c i="7" r="BI302"/>
  <c r="BH302"/>
  <c r="BG302"/>
  <c r="BF302"/>
  <c r="T302"/>
  <c r="R302"/>
  <c r="P302"/>
  <c r="BI299"/>
  <c r="BH299"/>
  <c r="BG299"/>
  <c r="BF299"/>
  <c r="T299"/>
  <c r="R299"/>
  <c r="P299"/>
  <c r="BI293"/>
  <c r="BH293"/>
  <c r="BG293"/>
  <c r="BF293"/>
  <c r="T293"/>
  <c r="T292"/>
  <c r="R293"/>
  <c r="R292"/>
  <c r="P293"/>
  <c r="P292"/>
  <c r="BI290"/>
  <c r="BH290"/>
  <c r="BG290"/>
  <c r="BF290"/>
  <c r="T290"/>
  <c r="T289"/>
  <c r="R290"/>
  <c r="R289"/>
  <c r="P290"/>
  <c r="P289"/>
  <c r="BI287"/>
  <c r="BH287"/>
  <c r="BG287"/>
  <c r="BF287"/>
  <c r="T287"/>
  <c r="R287"/>
  <c r="P287"/>
  <c r="BI283"/>
  <c r="BH283"/>
  <c r="BG283"/>
  <c r="BF283"/>
  <c r="T283"/>
  <c r="R283"/>
  <c r="P283"/>
  <c r="BI281"/>
  <c r="BH281"/>
  <c r="BG281"/>
  <c r="BF281"/>
  <c r="T281"/>
  <c r="R281"/>
  <c r="P281"/>
  <c r="BI278"/>
  <c r="BH278"/>
  <c r="BG278"/>
  <c r="BF278"/>
  <c r="T278"/>
  <c r="R278"/>
  <c r="P278"/>
  <c r="BI276"/>
  <c r="BH276"/>
  <c r="BG276"/>
  <c r="BF276"/>
  <c r="T276"/>
  <c r="R276"/>
  <c r="P276"/>
  <c r="BI274"/>
  <c r="BH274"/>
  <c r="BG274"/>
  <c r="BF274"/>
  <c r="T274"/>
  <c r="R274"/>
  <c r="P274"/>
  <c r="BI272"/>
  <c r="BH272"/>
  <c r="BG272"/>
  <c r="BF272"/>
  <c r="T272"/>
  <c r="R272"/>
  <c r="P272"/>
  <c r="BI267"/>
  <c r="BH267"/>
  <c r="BG267"/>
  <c r="BF267"/>
  <c r="T267"/>
  <c r="R267"/>
  <c r="P267"/>
  <c r="BI261"/>
  <c r="BH261"/>
  <c r="BG261"/>
  <c r="BF261"/>
  <c r="T261"/>
  <c r="R261"/>
  <c r="P261"/>
  <c r="BI256"/>
  <c r="BH256"/>
  <c r="BG256"/>
  <c r="BF256"/>
  <c r="T256"/>
  <c r="R256"/>
  <c r="P256"/>
  <c r="BI255"/>
  <c r="BH255"/>
  <c r="BG255"/>
  <c r="BF255"/>
  <c r="T255"/>
  <c r="R255"/>
  <c r="P255"/>
  <c r="BI252"/>
  <c r="BH252"/>
  <c r="BG252"/>
  <c r="BF252"/>
  <c r="T252"/>
  <c r="R252"/>
  <c r="P252"/>
  <c r="BI251"/>
  <c r="BH251"/>
  <c r="BG251"/>
  <c r="BF251"/>
  <c r="T251"/>
  <c r="R251"/>
  <c r="P251"/>
  <c r="BI250"/>
  <c r="BH250"/>
  <c r="BG250"/>
  <c r="BF250"/>
  <c r="T250"/>
  <c r="R250"/>
  <c r="P250"/>
  <c r="BI249"/>
  <c r="BH249"/>
  <c r="BG249"/>
  <c r="BF249"/>
  <c r="T249"/>
  <c r="R249"/>
  <c r="P249"/>
  <c r="BI247"/>
  <c r="BH247"/>
  <c r="BG247"/>
  <c r="BF247"/>
  <c r="T247"/>
  <c r="R247"/>
  <c r="P247"/>
  <c r="BI246"/>
  <c r="BH246"/>
  <c r="BG246"/>
  <c r="BF246"/>
  <c r="T246"/>
  <c r="R246"/>
  <c r="P246"/>
  <c r="BI245"/>
  <c r="BH245"/>
  <c r="BG245"/>
  <c r="BF245"/>
  <c r="T245"/>
  <c r="R245"/>
  <c r="P245"/>
  <c r="BI241"/>
  <c r="BH241"/>
  <c r="BG241"/>
  <c r="BF241"/>
  <c r="T241"/>
  <c r="R241"/>
  <c r="P241"/>
  <c r="BI239"/>
  <c r="BH239"/>
  <c r="BG239"/>
  <c r="BF239"/>
  <c r="T239"/>
  <c r="R239"/>
  <c r="P239"/>
  <c r="BI237"/>
  <c r="BH237"/>
  <c r="BG237"/>
  <c r="BF237"/>
  <c r="T237"/>
  <c r="R237"/>
  <c r="P237"/>
  <c r="BI235"/>
  <c r="BH235"/>
  <c r="BG235"/>
  <c r="BF235"/>
  <c r="T235"/>
  <c r="R235"/>
  <c r="P235"/>
  <c r="BI231"/>
  <c r="BH231"/>
  <c r="BG231"/>
  <c r="BF231"/>
  <c r="T231"/>
  <c r="R231"/>
  <c r="P231"/>
  <c r="BI227"/>
  <c r="BH227"/>
  <c r="BG227"/>
  <c r="BF227"/>
  <c r="T227"/>
  <c r="R227"/>
  <c r="P227"/>
  <c r="BI226"/>
  <c r="BH226"/>
  <c r="BG226"/>
  <c r="BF226"/>
  <c r="T226"/>
  <c r="R226"/>
  <c r="P226"/>
  <c r="BI225"/>
  <c r="BH225"/>
  <c r="BG225"/>
  <c r="BF225"/>
  <c r="T225"/>
  <c r="R225"/>
  <c r="P225"/>
  <c r="BI223"/>
  <c r="BH223"/>
  <c r="BG223"/>
  <c r="BF223"/>
  <c r="T223"/>
  <c r="R223"/>
  <c r="P223"/>
  <c r="BI221"/>
  <c r="BH221"/>
  <c r="BG221"/>
  <c r="BF221"/>
  <c r="T221"/>
  <c r="R221"/>
  <c r="P221"/>
  <c r="BI219"/>
  <c r="BH219"/>
  <c r="BG219"/>
  <c r="BF219"/>
  <c r="T219"/>
  <c r="R219"/>
  <c r="P219"/>
  <c r="BI218"/>
  <c r="BH218"/>
  <c r="BG218"/>
  <c r="BF218"/>
  <c r="T218"/>
  <c r="R218"/>
  <c r="P218"/>
  <c r="BI217"/>
  <c r="BH217"/>
  <c r="BG217"/>
  <c r="BF217"/>
  <c r="T217"/>
  <c r="R217"/>
  <c r="P217"/>
  <c r="BI215"/>
  <c r="BH215"/>
  <c r="BG215"/>
  <c r="BF215"/>
  <c r="T215"/>
  <c r="R215"/>
  <c r="P215"/>
  <c r="BI214"/>
  <c r="BH214"/>
  <c r="BG214"/>
  <c r="BF214"/>
  <c r="T214"/>
  <c r="R214"/>
  <c r="P214"/>
  <c r="BI210"/>
  <c r="BH210"/>
  <c r="BG210"/>
  <c r="BF210"/>
  <c r="T210"/>
  <c r="R210"/>
  <c r="P210"/>
  <c r="BI209"/>
  <c r="BH209"/>
  <c r="BG209"/>
  <c r="BF209"/>
  <c r="T209"/>
  <c r="R209"/>
  <c r="P209"/>
  <c r="BI208"/>
  <c r="BH208"/>
  <c r="BG208"/>
  <c r="BF208"/>
  <c r="T208"/>
  <c r="R208"/>
  <c r="P208"/>
  <c r="BI203"/>
  <c r="BH203"/>
  <c r="BG203"/>
  <c r="BF203"/>
  <c r="T203"/>
  <c r="R203"/>
  <c r="P203"/>
  <c r="BI202"/>
  <c r="BH202"/>
  <c r="BG202"/>
  <c r="BF202"/>
  <c r="T202"/>
  <c r="R202"/>
  <c r="P202"/>
  <c r="BI198"/>
  <c r="BH198"/>
  <c r="BG198"/>
  <c r="BF198"/>
  <c r="T198"/>
  <c r="R198"/>
  <c r="P198"/>
  <c r="BI197"/>
  <c r="BH197"/>
  <c r="BG197"/>
  <c r="BF197"/>
  <c r="T197"/>
  <c r="R197"/>
  <c r="P197"/>
  <c r="BI196"/>
  <c r="BH196"/>
  <c r="BG196"/>
  <c r="BF196"/>
  <c r="T196"/>
  <c r="R196"/>
  <c r="P196"/>
  <c r="BI195"/>
  <c r="BH195"/>
  <c r="BG195"/>
  <c r="BF195"/>
  <c r="T195"/>
  <c r="R195"/>
  <c r="P195"/>
  <c r="BI194"/>
  <c r="BH194"/>
  <c r="BG194"/>
  <c r="BF194"/>
  <c r="T194"/>
  <c r="R194"/>
  <c r="P194"/>
  <c r="BI193"/>
  <c r="BH193"/>
  <c r="BG193"/>
  <c r="BF193"/>
  <c r="T193"/>
  <c r="R193"/>
  <c r="P193"/>
  <c r="BI192"/>
  <c r="BH192"/>
  <c r="BG192"/>
  <c r="BF192"/>
  <c r="T192"/>
  <c r="R192"/>
  <c r="P192"/>
  <c r="BI191"/>
  <c r="BH191"/>
  <c r="BG191"/>
  <c r="BF191"/>
  <c r="T191"/>
  <c r="R191"/>
  <c r="P191"/>
  <c r="BI182"/>
  <c r="BH182"/>
  <c r="BG182"/>
  <c r="BF182"/>
  <c r="T182"/>
  <c r="R182"/>
  <c r="P182"/>
  <c r="BI181"/>
  <c r="BH181"/>
  <c r="BG181"/>
  <c r="BF181"/>
  <c r="T181"/>
  <c r="R181"/>
  <c r="P181"/>
  <c r="BI180"/>
  <c r="BH180"/>
  <c r="BG180"/>
  <c r="BF180"/>
  <c r="T180"/>
  <c r="R180"/>
  <c r="P180"/>
  <c r="BI179"/>
  <c r="BH179"/>
  <c r="BG179"/>
  <c r="BF179"/>
  <c r="T179"/>
  <c r="R179"/>
  <c r="P179"/>
  <c r="BI178"/>
  <c r="BH178"/>
  <c r="BG178"/>
  <c r="BF178"/>
  <c r="T178"/>
  <c r="R178"/>
  <c r="P178"/>
  <c r="BI177"/>
  <c r="BH177"/>
  <c r="BG177"/>
  <c r="BF177"/>
  <c r="T177"/>
  <c r="R177"/>
  <c r="P177"/>
  <c r="BI170"/>
  <c r="BH170"/>
  <c r="BG170"/>
  <c r="BF170"/>
  <c r="T170"/>
  <c r="R170"/>
  <c r="P170"/>
  <c r="BI169"/>
  <c r="BH169"/>
  <c r="BG169"/>
  <c r="BF169"/>
  <c r="T169"/>
  <c r="R169"/>
  <c r="P169"/>
  <c r="BI167"/>
  <c r="BH167"/>
  <c r="BG167"/>
  <c r="BF167"/>
  <c r="T167"/>
  <c r="R167"/>
  <c r="P167"/>
  <c r="BI166"/>
  <c r="BH166"/>
  <c r="BG166"/>
  <c r="BF166"/>
  <c r="T166"/>
  <c r="R166"/>
  <c r="P166"/>
  <c r="BI164"/>
  <c r="BH164"/>
  <c r="BG164"/>
  <c r="BF164"/>
  <c r="T164"/>
  <c r="R164"/>
  <c r="P164"/>
  <c r="BI163"/>
  <c r="BH163"/>
  <c r="BG163"/>
  <c r="BF163"/>
  <c r="T163"/>
  <c r="R163"/>
  <c r="P163"/>
  <c r="BI157"/>
  <c r="BH157"/>
  <c r="BG157"/>
  <c r="BF157"/>
  <c r="T157"/>
  <c r="R157"/>
  <c r="P157"/>
  <c r="BI155"/>
  <c r="BH155"/>
  <c r="BG155"/>
  <c r="BF155"/>
  <c r="T155"/>
  <c r="R155"/>
  <c r="P155"/>
  <c r="BI152"/>
  <c r="BH152"/>
  <c r="BG152"/>
  <c r="BF152"/>
  <c r="T152"/>
  <c r="R152"/>
  <c r="P152"/>
  <c r="BI150"/>
  <c r="BH150"/>
  <c r="BG150"/>
  <c r="BF150"/>
  <c r="T150"/>
  <c r="R150"/>
  <c r="P150"/>
  <c r="BI149"/>
  <c r="BH149"/>
  <c r="BG149"/>
  <c r="BF149"/>
  <c r="T149"/>
  <c r="R149"/>
  <c r="P149"/>
  <c r="BI147"/>
  <c r="BH147"/>
  <c r="BG147"/>
  <c r="BF147"/>
  <c r="T147"/>
  <c r="R147"/>
  <c r="P147"/>
  <c r="BI144"/>
  <c r="BH144"/>
  <c r="BG144"/>
  <c r="BF144"/>
  <c r="T144"/>
  <c r="R144"/>
  <c r="P144"/>
  <c r="BI142"/>
  <c r="BH142"/>
  <c r="BG142"/>
  <c r="BF142"/>
  <c r="T142"/>
  <c r="R142"/>
  <c r="P142"/>
  <c r="BI140"/>
  <c r="BH140"/>
  <c r="BG140"/>
  <c r="BF140"/>
  <c r="T140"/>
  <c r="R140"/>
  <c r="P140"/>
  <c r="BI138"/>
  <c r="BH138"/>
  <c r="BG138"/>
  <c r="BF138"/>
  <c r="T138"/>
  <c r="R138"/>
  <c r="P138"/>
  <c r="BI136"/>
  <c r="BH136"/>
  <c r="BG136"/>
  <c r="BF136"/>
  <c r="T136"/>
  <c r="R136"/>
  <c r="P136"/>
  <c r="BI130"/>
  <c r="BH130"/>
  <c r="BG130"/>
  <c r="BF130"/>
  <c r="T130"/>
  <c r="R130"/>
  <c r="P130"/>
  <c r="BI128"/>
  <c r="BH128"/>
  <c r="BG128"/>
  <c r="BF128"/>
  <c r="T128"/>
  <c r="R128"/>
  <c r="P128"/>
  <c r="BI126"/>
  <c r="BH126"/>
  <c r="BG126"/>
  <c r="BF126"/>
  <c r="T126"/>
  <c r="R126"/>
  <c r="P126"/>
  <c r="BI120"/>
  <c r="BH120"/>
  <c r="BG120"/>
  <c r="BF120"/>
  <c r="T120"/>
  <c r="R120"/>
  <c r="P120"/>
  <c r="BI115"/>
  <c r="BH115"/>
  <c r="BG115"/>
  <c r="BF115"/>
  <c r="T115"/>
  <c r="R115"/>
  <c r="P115"/>
  <c r="BI110"/>
  <c r="BH110"/>
  <c r="BG110"/>
  <c r="BF110"/>
  <c r="T110"/>
  <c r="R110"/>
  <c r="P110"/>
  <c r="BI108"/>
  <c r="BH108"/>
  <c r="BG108"/>
  <c r="BF108"/>
  <c r="T108"/>
  <c r="R108"/>
  <c r="P108"/>
  <c r="BI104"/>
  <c r="BH104"/>
  <c r="BG104"/>
  <c r="BF104"/>
  <c r="T104"/>
  <c r="R104"/>
  <c r="P104"/>
  <c r="BI100"/>
  <c r="BH100"/>
  <c r="BG100"/>
  <c r="BF100"/>
  <c r="T100"/>
  <c r="R100"/>
  <c r="P100"/>
  <c r="BI96"/>
  <c r="BH96"/>
  <c r="BG96"/>
  <c r="BF96"/>
  <c r="T96"/>
  <c r="R96"/>
  <c r="P96"/>
  <c r="BI92"/>
  <c r="BH92"/>
  <c r="BG92"/>
  <c r="BF92"/>
  <c r="T92"/>
  <c r="R92"/>
  <c r="P92"/>
  <c r="F83"/>
  <c r="E81"/>
  <c r="F52"/>
  <c r="E50"/>
  <c r="J24"/>
  <c r="E24"/>
  <c r="J55"/>
  <c r="J23"/>
  <c r="J21"/>
  <c r="E21"/>
  <c r="J54"/>
  <c r="J20"/>
  <c r="J18"/>
  <c r="E18"/>
  <c r="F86"/>
  <c r="J17"/>
  <c r="J15"/>
  <c r="E15"/>
  <c r="F85"/>
  <c r="J14"/>
  <c r="J12"/>
  <c r="J52"/>
  <c r="E7"/>
  <c r="E48"/>
  <c i="6" r="J37"/>
  <c r="J36"/>
  <c i="1" r="AY59"/>
  <c i="6" r="J35"/>
  <c i="1" r="AX59"/>
  <c i="6" r="BI153"/>
  <c r="BH153"/>
  <c r="BG153"/>
  <c r="BF153"/>
  <c r="T153"/>
  <c r="T152"/>
  <c r="R153"/>
  <c r="R152"/>
  <c r="P153"/>
  <c r="P152"/>
  <c r="BI150"/>
  <c r="BH150"/>
  <c r="BG150"/>
  <c r="BF150"/>
  <c r="T150"/>
  <c r="R150"/>
  <c r="P150"/>
  <c r="BI147"/>
  <c r="BH147"/>
  <c r="BG147"/>
  <c r="BF147"/>
  <c r="T147"/>
  <c r="R147"/>
  <c r="P147"/>
  <c r="BI143"/>
  <c r="BH143"/>
  <c r="BG143"/>
  <c r="BF143"/>
  <c r="T143"/>
  <c r="R143"/>
  <c r="P143"/>
  <c r="BI139"/>
  <c r="BH139"/>
  <c r="BG139"/>
  <c r="BF139"/>
  <c r="T139"/>
  <c r="R139"/>
  <c r="P139"/>
  <c r="BI136"/>
  <c r="BH136"/>
  <c r="BG136"/>
  <c r="BF136"/>
  <c r="T136"/>
  <c r="R136"/>
  <c r="P136"/>
  <c r="BI133"/>
  <c r="BH133"/>
  <c r="BG133"/>
  <c r="BF133"/>
  <c r="T133"/>
  <c r="R133"/>
  <c r="P133"/>
  <c r="BI126"/>
  <c r="BH126"/>
  <c r="BG126"/>
  <c r="BF126"/>
  <c r="T126"/>
  <c r="R126"/>
  <c r="P126"/>
  <c r="BI124"/>
  <c r="BH124"/>
  <c r="BG124"/>
  <c r="BF124"/>
  <c r="T124"/>
  <c r="R124"/>
  <c r="P124"/>
  <c r="BI118"/>
  <c r="BH118"/>
  <c r="BG118"/>
  <c r="BF118"/>
  <c r="T118"/>
  <c r="R118"/>
  <c r="P118"/>
  <c r="BI116"/>
  <c r="BH116"/>
  <c r="BG116"/>
  <c r="BF116"/>
  <c r="T116"/>
  <c r="R116"/>
  <c r="P116"/>
  <c r="BI114"/>
  <c r="BH114"/>
  <c r="BG114"/>
  <c r="BF114"/>
  <c r="T114"/>
  <c r="R114"/>
  <c r="P114"/>
  <c r="BI110"/>
  <c r="BH110"/>
  <c r="BG110"/>
  <c r="BF110"/>
  <c r="T110"/>
  <c r="R110"/>
  <c r="P110"/>
  <c r="BI108"/>
  <c r="BH108"/>
  <c r="BG108"/>
  <c r="BF108"/>
  <c r="T108"/>
  <c r="R108"/>
  <c r="P108"/>
  <c r="BI105"/>
  <c r="BH105"/>
  <c r="BG105"/>
  <c r="BF105"/>
  <c r="T105"/>
  <c r="R105"/>
  <c r="P105"/>
  <c r="BI103"/>
  <c r="BH103"/>
  <c r="BG103"/>
  <c r="BF103"/>
  <c r="T103"/>
  <c r="R103"/>
  <c r="P103"/>
  <c r="BI99"/>
  <c r="BH99"/>
  <c r="BG99"/>
  <c r="BF99"/>
  <c r="T99"/>
  <c r="R99"/>
  <c r="P99"/>
  <c r="BI97"/>
  <c r="BH97"/>
  <c r="BG97"/>
  <c r="BF97"/>
  <c r="T97"/>
  <c r="R97"/>
  <c r="P97"/>
  <c r="BI95"/>
  <c r="BH95"/>
  <c r="BG95"/>
  <c r="BF95"/>
  <c r="T95"/>
  <c r="R95"/>
  <c r="P95"/>
  <c r="BI93"/>
  <c r="BH93"/>
  <c r="BG93"/>
  <c r="BF93"/>
  <c r="T93"/>
  <c r="R93"/>
  <c r="P93"/>
  <c r="BI89"/>
  <c r="BH89"/>
  <c r="BG89"/>
  <c r="BF89"/>
  <c r="T89"/>
  <c r="R89"/>
  <c r="P89"/>
  <c r="BI87"/>
  <c r="BH87"/>
  <c r="BG87"/>
  <c r="BF87"/>
  <c r="T87"/>
  <c r="R87"/>
  <c r="P87"/>
  <c r="F78"/>
  <c r="E76"/>
  <c r="F52"/>
  <c r="E50"/>
  <c r="J24"/>
  <c r="E24"/>
  <c r="J81"/>
  <c r="J23"/>
  <c r="J21"/>
  <c r="E21"/>
  <c r="J54"/>
  <c r="J20"/>
  <c r="J18"/>
  <c r="E18"/>
  <c r="F55"/>
  <c r="J17"/>
  <c r="J15"/>
  <c r="E15"/>
  <c r="F80"/>
  <c r="J14"/>
  <c r="J12"/>
  <c r="J52"/>
  <c r="E7"/>
  <c r="E74"/>
  <c i="5" r="J37"/>
  <c r="J36"/>
  <c i="1" r="AY58"/>
  <c i="5" r="J35"/>
  <c i="1" r="AX58"/>
  <c i="5" r="BI504"/>
  <c r="BH504"/>
  <c r="BG504"/>
  <c r="BF504"/>
  <c r="T504"/>
  <c r="R504"/>
  <c r="P504"/>
  <c r="BI502"/>
  <c r="BH502"/>
  <c r="BG502"/>
  <c r="BF502"/>
  <c r="T502"/>
  <c r="R502"/>
  <c r="P502"/>
  <c r="BI498"/>
  <c r="BH498"/>
  <c r="BG498"/>
  <c r="BF498"/>
  <c r="T498"/>
  <c r="T497"/>
  <c r="R498"/>
  <c r="R497"/>
  <c r="P498"/>
  <c r="P497"/>
  <c r="BI491"/>
  <c r="BH491"/>
  <c r="BG491"/>
  <c r="BF491"/>
  <c r="T491"/>
  <c r="R491"/>
  <c r="P491"/>
  <c r="BI486"/>
  <c r="BH486"/>
  <c r="BG486"/>
  <c r="BF486"/>
  <c r="T486"/>
  <c r="R486"/>
  <c r="P486"/>
  <c r="BI479"/>
  <c r="BH479"/>
  <c r="BG479"/>
  <c r="BF479"/>
  <c r="T479"/>
  <c r="R479"/>
  <c r="P479"/>
  <c r="BI467"/>
  <c r="BH467"/>
  <c r="BG467"/>
  <c r="BF467"/>
  <c r="T467"/>
  <c r="R467"/>
  <c r="P467"/>
  <c r="BI455"/>
  <c r="BH455"/>
  <c r="BG455"/>
  <c r="BF455"/>
  <c r="T455"/>
  <c r="R455"/>
  <c r="P455"/>
  <c r="BI430"/>
  <c r="BH430"/>
  <c r="BG430"/>
  <c r="BF430"/>
  <c r="T430"/>
  <c r="R430"/>
  <c r="P430"/>
  <c r="BI407"/>
  <c r="BH407"/>
  <c r="BG407"/>
  <c r="BF407"/>
  <c r="T407"/>
  <c r="R407"/>
  <c r="P407"/>
  <c r="BI403"/>
  <c r="BH403"/>
  <c r="BG403"/>
  <c r="BF403"/>
  <c r="T403"/>
  <c r="R403"/>
  <c r="P403"/>
  <c r="BI401"/>
  <c r="BH401"/>
  <c r="BG401"/>
  <c r="BF401"/>
  <c r="T401"/>
  <c r="R401"/>
  <c r="P401"/>
  <c r="BI396"/>
  <c r="BH396"/>
  <c r="BG396"/>
  <c r="BF396"/>
  <c r="T396"/>
  <c r="R396"/>
  <c r="P396"/>
  <c r="BI392"/>
  <c r="BH392"/>
  <c r="BG392"/>
  <c r="BF392"/>
  <c r="T392"/>
  <c r="R392"/>
  <c r="P392"/>
  <c r="BI388"/>
  <c r="BH388"/>
  <c r="BG388"/>
  <c r="BF388"/>
  <c r="T388"/>
  <c r="R388"/>
  <c r="P388"/>
  <c r="BI384"/>
  <c r="BH384"/>
  <c r="BG384"/>
  <c r="BF384"/>
  <c r="T384"/>
  <c r="R384"/>
  <c r="P384"/>
  <c r="BI380"/>
  <c r="BH380"/>
  <c r="BG380"/>
  <c r="BF380"/>
  <c r="T380"/>
  <c r="R380"/>
  <c r="P380"/>
  <c r="BI375"/>
  <c r="BH375"/>
  <c r="BG375"/>
  <c r="BF375"/>
  <c r="T375"/>
  <c r="R375"/>
  <c r="P375"/>
  <c r="BI368"/>
  <c r="BH368"/>
  <c r="BG368"/>
  <c r="BF368"/>
  <c r="T368"/>
  <c r="R368"/>
  <c r="P368"/>
  <c r="BI366"/>
  <c r="BH366"/>
  <c r="BG366"/>
  <c r="BF366"/>
  <c r="T366"/>
  <c r="R366"/>
  <c r="P366"/>
  <c r="BI363"/>
  <c r="BH363"/>
  <c r="BG363"/>
  <c r="BF363"/>
  <c r="T363"/>
  <c r="R363"/>
  <c r="P363"/>
  <c r="BI360"/>
  <c r="BH360"/>
  <c r="BG360"/>
  <c r="BF360"/>
  <c r="T360"/>
  <c r="R360"/>
  <c r="P360"/>
  <c r="BI357"/>
  <c r="BH357"/>
  <c r="BG357"/>
  <c r="BF357"/>
  <c r="T357"/>
  <c r="R357"/>
  <c r="P357"/>
  <c r="BI351"/>
  <c r="BH351"/>
  <c r="BG351"/>
  <c r="BF351"/>
  <c r="T351"/>
  <c r="R351"/>
  <c r="P351"/>
  <c r="BI350"/>
  <c r="BH350"/>
  <c r="BG350"/>
  <c r="BF350"/>
  <c r="T350"/>
  <c r="R350"/>
  <c r="P350"/>
  <c r="BI349"/>
  <c r="BH349"/>
  <c r="BG349"/>
  <c r="BF349"/>
  <c r="T349"/>
  <c r="R349"/>
  <c r="P349"/>
  <c r="BI348"/>
  <c r="BH348"/>
  <c r="BG348"/>
  <c r="BF348"/>
  <c r="T348"/>
  <c r="R348"/>
  <c r="P348"/>
  <c r="BI347"/>
  <c r="BH347"/>
  <c r="BG347"/>
  <c r="BF347"/>
  <c r="T347"/>
  <c r="R347"/>
  <c r="P347"/>
  <c r="BI345"/>
  <c r="BH345"/>
  <c r="BG345"/>
  <c r="BF345"/>
  <c r="T345"/>
  <c r="R345"/>
  <c r="P345"/>
  <c r="BI341"/>
  <c r="BH341"/>
  <c r="BG341"/>
  <c r="BF341"/>
  <c r="T341"/>
  <c r="R341"/>
  <c r="P341"/>
  <c r="BI336"/>
  <c r="BH336"/>
  <c r="BG336"/>
  <c r="BF336"/>
  <c r="T336"/>
  <c r="R336"/>
  <c r="P336"/>
  <c r="BI334"/>
  <c r="BH334"/>
  <c r="BG334"/>
  <c r="BF334"/>
  <c r="T334"/>
  <c r="R334"/>
  <c r="P334"/>
  <c r="BI333"/>
  <c r="BH333"/>
  <c r="BG333"/>
  <c r="BF333"/>
  <c r="T333"/>
  <c r="R333"/>
  <c r="P333"/>
  <c r="BI330"/>
  <c r="BH330"/>
  <c r="BG330"/>
  <c r="BF330"/>
  <c r="T330"/>
  <c r="R330"/>
  <c r="P330"/>
  <c r="BI328"/>
  <c r="BH328"/>
  <c r="BG328"/>
  <c r="BF328"/>
  <c r="T328"/>
  <c r="R328"/>
  <c r="P328"/>
  <c r="BI324"/>
  <c r="BH324"/>
  <c r="BG324"/>
  <c r="BF324"/>
  <c r="T324"/>
  <c r="R324"/>
  <c r="P324"/>
  <c r="BI321"/>
  <c r="BH321"/>
  <c r="BG321"/>
  <c r="BF321"/>
  <c r="T321"/>
  <c r="R321"/>
  <c r="P321"/>
  <c r="BI319"/>
  <c r="BH319"/>
  <c r="BG319"/>
  <c r="BF319"/>
  <c r="T319"/>
  <c r="R319"/>
  <c r="P319"/>
  <c r="BI317"/>
  <c r="BH317"/>
  <c r="BG317"/>
  <c r="BF317"/>
  <c r="T317"/>
  <c r="R317"/>
  <c r="P317"/>
  <c r="BI315"/>
  <c r="BH315"/>
  <c r="BG315"/>
  <c r="BF315"/>
  <c r="T315"/>
  <c r="R315"/>
  <c r="P315"/>
  <c r="BI311"/>
  <c r="BH311"/>
  <c r="BG311"/>
  <c r="BF311"/>
  <c r="T311"/>
  <c r="R311"/>
  <c r="P311"/>
  <c r="BI308"/>
  <c r="BH308"/>
  <c r="BG308"/>
  <c r="BF308"/>
  <c r="T308"/>
  <c r="R308"/>
  <c r="P308"/>
  <c r="BI304"/>
  <c r="BH304"/>
  <c r="BG304"/>
  <c r="BF304"/>
  <c r="T304"/>
  <c r="R304"/>
  <c r="P304"/>
  <c r="BI299"/>
  <c r="BH299"/>
  <c r="BG299"/>
  <c r="BF299"/>
  <c r="T299"/>
  <c r="R299"/>
  <c r="P299"/>
  <c r="BI296"/>
  <c r="BH296"/>
  <c r="BG296"/>
  <c r="BF296"/>
  <c r="T296"/>
  <c r="R296"/>
  <c r="P296"/>
  <c r="BI294"/>
  <c r="BH294"/>
  <c r="BG294"/>
  <c r="BF294"/>
  <c r="T294"/>
  <c r="R294"/>
  <c r="P294"/>
  <c r="BI293"/>
  <c r="BH293"/>
  <c r="BG293"/>
  <c r="BF293"/>
  <c r="T293"/>
  <c r="R293"/>
  <c r="P293"/>
  <c r="BI292"/>
  <c r="BH292"/>
  <c r="BG292"/>
  <c r="BF292"/>
  <c r="T292"/>
  <c r="R292"/>
  <c r="P292"/>
  <c r="BI290"/>
  <c r="BH290"/>
  <c r="BG290"/>
  <c r="BF290"/>
  <c r="T290"/>
  <c r="R290"/>
  <c r="P290"/>
  <c r="BI285"/>
  <c r="BH285"/>
  <c r="BG285"/>
  <c r="BF285"/>
  <c r="T285"/>
  <c r="R285"/>
  <c r="P285"/>
  <c r="BI282"/>
  <c r="BH282"/>
  <c r="BG282"/>
  <c r="BF282"/>
  <c r="T282"/>
  <c r="R282"/>
  <c r="P282"/>
  <c r="BI278"/>
  <c r="BH278"/>
  <c r="BG278"/>
  <c r="BF278"/>
  <c r="T278"/>
  <c r="R278"/>
  <c r="P278"/>
  <c r="BI272"/>
  <c r="BH272"/>
  <c r="BG272"/>
  <c r="BF272"/>
  <c r="T272"/>
  <c r="R272"/>
  <c r="P272"/>
  <c r="BI270"/>
  <c r="BH270"/>
  <c r="BG270"/>
  <c r="BF270"/>
  <c r="T270"/>
  <c r="R270"/>
  <c r="P270"/>
  <c r="BI268"/>
  <c r="BH268"/>
  <c r="BG268"/>
  <c r="BF268"/>
  <c r="T268"/>
  <c r="R268"/>
  <c r="P268"/>
  <c r="BI266"/>
  <c r="BH266"/>
  <c r="BG266"/>
  <c r="BF266"/>
  <c r="T266"/>
  <c r="R266"/>
  <c r="P266"/>
  <c r="BI262"/>
  <c r="BH262"/>
  <c r="BG262"/>
  <c r="BF262"/>
  <c r="T262"/>
  <c r="R262"/>
  <c r="P262"/>
  <c r="BI260"/>
  <c r="BH260"/>
  <c r="BG260"/>
  <c r="BF260"/>
  <c r="T260"/>
  <c r="R260"/>
  <c r="P260"/>
  <c r="BI257"/>
  <c r="BH257"/>
  <c r="BG257"/>
  <c r="BF257"/>
  <c r="T257"/>
  <c r="R257"/>
  <c r="P257"/>
  <c r="BI255"/>
  <c r="BH255"/>
  <c r="BG255"/>
  <c r="BF255"/>
  <c r="T255"/>
  <c r="R255"/>
  <c r="P255"/>
  <c r="BI254"/>
  <c r="BH254"/>
  <c r="BG254"/>
  <c r="BF254"/>
  <c r="T254"/>
  <c r="R254"/>
  <c r="P254"/>
  <c r="BI250"/>
  <c r="BH250"/>
  <c r="BG250"/>
  <c r="BF250"/>
  <c r="T250"/>
  <c r="R250"/>
  <c r="P250"/>
  <c r="BI247"/>
  <c r="BH247"/>
  <c r="BG247"/>
  <c r="BF247"/>
  <c r="T247"/>
  <c r="R247"/>
  <c r="P247"/>
  <c r="BI242"/>
  <c r="BH242"/>
  <c r="BG242"/>
  <c r="BF242"/>
  <c r="T242"/>
  <c r="R242"/>
  <c r="P242"/>
  <c r="BI234"/>
  <c r="BH234"/>
  <c r="BG234"/>
  <c r="BF234"/>
  <c r="T234"/>
  <c r="R234"/>
  <c r="P234"/>
  <c r="BI229"/>
  <c r="BH229"/>
  <c r="BG229"/>
  <c r="BF229"/>
  <c r="T229"/>
  <c r="R229"/>
  <c r="P229"/>
  <c r="BI224"/>
  <c r="BH224"/>
  <c r="BG224"/>
  <c r="BF224"/>
  <c r="T224"/>
  <c r="R224"/>
  <c r="P224"/>
  <c r="BI222"/>
  <c r="BH222"/>
  <c r="BG222"/>
  <c r="BF222"/>
  <c r="T222"/>
  <c r="R222"/>
  <c r="P222"/>
  <c r="BI220"/>
  <c r="BH220"/>
  <c r="BG220"/>
  <c r="BF220"/>
  <c r="T220"/>
  <c r="R220"/>
  <c r="P220"/>
  <c r="BI218"/>
  <c r="BH218"/>
  <c r="BG218"/>
  <c r="BF218"/>
  <c r="T218"/>
  <c r="R218"/>
  <c r="P218"/>
  <c r="BI214"/>
  <c r="BH214"/>
  <c r="BG214"/>
  <c r="BF214"/>
  <c r="T214"/>
  <c r="R214"/>
  <c r="P214"/>
  <c r="BI210"/>
  <c r="BH210"/>
  <c r="BG210"/>
  <c r="BF210"/>
  <c r="T210"/>
  <c r="R210"/>
  <c r="P210"/>
  <c r="BI206"/>
  <c r="BH206"/>
  <c r="BG206"/>
  <c r="BF206"/>
  <c r="T206"/>
  <c r="R206"/>
  <c r="P206"/>
  <c r="BI202"/>
  <c r="BH202"/>
  <c r="BG202"/>
  <c r="BF202"/>
  <c r="T202"/>
  <c r="R202"/>
  <c r="P202"/>
  <c r="BI198"/>
  <c r="BH198"/>
  <c r="BG198"/>
  <c r="BF198"/>
  <c r="T198"/>
  <c r="R198"/>
  <c r="P198"/>
  <c r="BI194"/>
  <c r="BH194"/>
  <c r="BG194"/>
  <c r="BF194"/>
  <c r="T194"/>
  <c r="R194"/>
  <c r="P194"/>
  <c r="BI190"/>
  <c r="BH190"/>
  <c r="BG190"/>
  <c r="BF190"/>
  <c r="T190"/>
  <c r="R190"/>
  <c r="P190"/>
  <c r="BI186"/>
  <c r="BH186"/>
  <c r="BG186"/>
  <c r="BF186"/>
  <c r="T186"/>
  <c r="R186"/>
  <c r="P186"/>
  <c r="BI182"/>
  <c r="BH182"/>
  <c r="BG182"/>
  <c r="BF182"/>
  <c r="T182"/>
  <c r="R182"/>
  <c r="P182"/>
  <c r="BI180"/>
  <c r="BH180"/>
  <c r="BG180"/>
  <c r="BF180"/>
  <c r="T180"/>
  <c r="R180"/>
  <c r="P180"/>
  <c r="BI178"/>
  <c r="BH178"/>
  <c r="BG178"/>
  <c r="BF178"/>
  <c r="T178"/>
  <c r="R178"/>
  <c r="P178"/>
  <c r="BI176"/>
  <c r="BH176"/>
  <c r="BG176"/>
  <c r="BF176"/>
  <c r="T176"/>
  <c r="R176"/>
  <c r="P176"/>
  <c r="BI174"/>
  <c r="BH174"/>
  <c r="BG174"/>
  <c r="BF174"/>
  <c r="T174"/>
  <c r="R174"/>
  <c r="P174"/>
  <c r="BI172"/>
  <c r="BH172"/>
  <c r="BG172"/>
  <c r="BF172"/>
  <c r="T172"/>
  <c r="R172"/>
  <c r="P172"/>
  <c r="BI170"/>
  <c r="BH170"/>
  <c r="BG170"/>
  <c r="BF170"/>
  <c r="T170"/>
  <c r="R170"/>
  <c r="P170"/>
  <c r="BI168"/>
  <c r="BH168"/>
  <c r="BG168"/>
  <c r="BF168"/>
  <c r="T168"/>
  <c r="R168"/>
  <c r="P168"/>
  <c r="BI166"/>
  <c r="BH166"/>
  <c r="BG166"/>
  <c r="BF166"/>
  <c r="T166"/>
  <c r="R166"/>
  <c r="P166"/>
  <c r="BI164"/>
  <c r="BH164"/>
  <c r="BG164"/>
  <c r="BF164"/>
  <c r="T164"/>
  <c r="R164"/>
  <c r="P164"/>
  <c r="BI160"/>
  <c r="BH160"/>
  <c r="BG160"/>
  <c r="BF160"/>
  <c r="T160"/>
  <c r="R160"/>
  <c r="P160"/>
  <c r="BI156"/>
  <c r="BH156"/>
  <c r="BG156"/>
  <c r="BF156"/>
  <c r="T156"/>
  <c r="R156"/>
  <c r="P156"/>
  <c r="BI152"/>
  <c r="BH152"/>
  <c r="BG152"/>
  <c r="BF152"/>
  <c r="T152"/>
  <c r="R152"/>
  <c r="P152"/>
  <c r="BI147"/>
  <c r="BH147"/>
  <c r="BG147"/>
  <c r="BF147"/>
  <c r="T147"/>
  <c r="R147"/>
  <c r="P147"/>
  <c r="BI143"/>
  <c r="BH143"/>
  <c r="BG143"/>
  <c r="BF143"/>
  <c r="T143"/>
  <c r="R143"/>
  <c r="P143"/>
  <c r="BI139"/>
  <c r="BH139"/>
  <c r="BG139"/>
  <c r="BF139"/>
  <c r="T139"/>
  <c r="R139"/>
  <c r="P139"/>
  <c r="BI135"/>
  <c r="BH135"/>
  <c r="BG135"/>
  <c r="BF135"/>
  <c r="T135"/>
  <c r="R135"/>
  <c r="P135"/>
  <c r="BI131"/>
  <c r="BH131"/>
  <c r="BG131"/>
  <c r="BF131"/>
  <c r="T131"/>
  <c r="R131"/>
  <c r="P131"/>
  <c r="BI127"/>
  <c r="BH127"/>
  <c r="BG127"/>
  <c r="BF127"/>
  <c r="T127"/>
  <c r="R127"/>
  <c r="P127"/>
  <c r="BI123"/>
  <c r="BH123"/>
  <c r="BG123"/>
  <c r="BF123"/>
  <c r="T123"/>
  <c r="R123"/>
  <c r="P123"/>
  <c r="BI119"/>
  <c r="BH119"/>
  <c r="BG119"/>
  <c r="BF119"/>
  <c r="T119"/>
  <c r="R119"/>
  <c r="P119"/>
  <c r="BI115"/>
  <c r="BH115"/>
  <c r="BG115"/>
  <c r="BF115"/>
  <c r="T115"/>
  <c r="R115"/>
  <c r="P115"/>
  <c r="BI111"/>
  <c r="BH111"/>
  <c r="BG111"/>
  <c r="BF111"/>
  <c r="T111"/>
  <c r="R111"/>
  <c r="P111"/>
  <c r="BI107"/>
  <c r="BH107"/>
  <c r="BG107"/>
  <c r="BF107"/>
  <c r="T107"/>
  <c r="R107"/>
  <c r="P107"/>
  <c r="BI103"/>
  <c r="BH103"/>
  <c r="BG103"/>
  <c r="BF103"/>
  <c r="T103"/>
  <c r="R103"/>
  <c r="P103"/>
  <c r="BI101"/>
  <c r="BH101"/>
  <c r="BG101"/>
  <c r="BF101"/>
  <c r="T101"/>
  <c r="R101"/>
  <c r="P101"/>
  <c r="BI99"/>
  <c r="BH99"/>
  <c r="BG99"/>
  <c r="BF99"/>
  <c r="T99"/>
  <c r="R99"/>
  <c r="P99"/>
  <c r="BI97"/>
  <c r="BH97"/>
  <c r="BG97"/>
  <c r="BF97"/>
  <c r="T97"/>
  <c r="R97"/>
  <c r="P97"/>
  <c r="BI95"/>
  <c r="BH95"/>
  <c r="BG95"/>
  <c r="BF95"/>
  <c r="T95"/>
  <c r="R95"/>
  <c r="P95"/>
  <c r="BI93"/>
  <c r="BH93"/>
  <c r="BG93"/>
  <c r="BF93"/>
  <c r="T93"/>
  <c r="R93"/>
  <c r="P93"/>
  <c r="F84"/>
  <c r="E82"/>
  <c r="F52"/>
  <c r="E50"/>
  <c r="J24"/>
  <c r="E24"/>
  <c r="J87"/>
  <c r="J23"/>
  <c r="J21"/>
  <c r="E21"/>
  <c r="J54"/>
  <c r="J20"/>
  <c r="J18"/>
  <c r="E18"/>
  <c r="F87"/>
  <c r="J17"/>
  <c r="J15"/>
  <c r="E15"/>
  <c r="F86"/>
  <c r="J14"/>
  <c r="J12"/>
  <c r="J52"/>
  <c r="E7"/>
  <c r="E48"/>
  <c i="4" r="J37"/>
  <c r="J36"/>
  <c i="1" r="AY57"/>
  <c i="4" r="J35"/>
  <c i="1" r="AX57"/>
  <c i="4" r="BI109"/>
  <c r="BH109"/>
  <c r="BG109"/>
  <c r="BF109"/>
  <c r="T109"/>
  <c r="R109"/>
  <c r="P109"/>
  <c r="BI108"/>
  <c r="BH108"/>
  <c r="BG108"/>
  <c r="BF108"/>
  <c r="T108"/>
  <c r="R108"/>
  <c r="P108"/>
  <c r="BI107"/>
  <c r="BH107"/>
  <c r="BG107"/>
  <c r="BF107"/>
  <c r="T107"/>
  <c r="R107"/>
  <c r="P107"/>
  <c r="BI106"/>
  <c r="BH106"/>
  <c r="BG106"/>
  <c r="BF106"/>
  <c r="T106"/>
  <c r="R106"/>
  <c r="P106"/>
  <c r="BI105"/>
  <c r="BH105"/>
  <c r="BG105"/>
  <c r="BF105"/>
  <c r="T105"/>
  <c r="R105"/>
  <c r="P105"/>
  <c r="BI104"/>
  <c r="BH104"/>
  <c r="BG104"/>
  <c r="BF104"/>
  <c r="T104"/>
  <c r="R104"/>
  <c r="P104"/>
  <c r="BI103"/>
  <c r="BH103"/>
  <c r="BG103"/>
  <c r="BF103"/>
  <c r="T103"/>
  <c r="R103"/>
  <c r="P103"/>
  <c r="BI102"/>
  <c r="BH102"/>
  <c r="BG102"/>
  <c r="BF102"/>
  <c r="T102"/>
  <c r="R102"/>
  <c r="P102"/>
  <c r="BI101"/>
  <c r="BH101"/>
  <c r="BG101"/>
  <c r="BF101"/>
  <c r="T101"/>
  <c r="R101"/>
  <c r="P101"/>
  <c r="BI100"/>
  <c r="BH100"/>
  <c r="BG100"/>
  <c r="BF100"/>
  <c r="T100"/>
  <c r="R100"/>
  <c r="P100"/>
  <c r="BI99"/>
  <c r="BH99"/>
  <c r="BG99"/>
  <c r="BF99"/>
  <c r="T99"/>
  <c r="R99"/>
  <c r="P99"/>
  <c r="BI98"/>
  <c r="BH98"/>
  <c r="BG98"/>
  <c r="BF98"/>
  <c r="T98"/>
  <c r="R98"/>
  <c r="P98"/>
  <c r="BI97"/>
  <c r="BH97"/>
  <c r="BG97"/>
  <c r="BF97"/>
  <c r="T97"/>
  <c r="R97"/>
  <c r="P97"/>
  <c r="BI96"/>
  <c r="BH96"/>
  <c r="BG96"/>
  <c r="BF96"/>
  <c r="T96"/>
  <c r="R96"/>
  <c r="P96"/>
  <c r="BI95"/>
  <c r="BH95"/>
  <c r="BG95"/>
  <c r="BF95"/>
  <c r="T95"/>
  <c r="R95"/>
  <c r="P95"/>
  <c r="BI94"/>
  <c r="BH94"/>
  <c r="BG94"/>
  <c r="BF94"/>
  <c r="T94"/>
  <c r="R94"/>
  <c r="P94"/>
  <c r="BI93"/>
  <c r="BH93"/>
  <c r="BG93"/>
  <c r="BF93"/>
  <c r="T93"/>
  <c r="R93"/>
  <c r="P93"/>
  <c r="BI92"/>
  <c r="BH92"/>
  <c r="BG92"/>
  <c r="BF92"/>
  <c r="T92"/>
  <c r="R92"/>
  <c r="P92"/>
  <c r="BI91"/>
  <c r="BH91"/>
  <c r="BG91"/>
  <c r="BF91"/>
  <c r="T91"/>
  <c r="R91"/>
  <c r="P91"/>
  <c r="BI90"/>
  <c r="BH90"/>
  <c r="BG90"/>
  <c r="BF90"/>
  <c r="T90"/>
  <c r="R90"/>
  <c r="P90"/>
  <c r="BI89"/>
  <c r="BH89"/>
  <c r="BG89"/>
  <c r="BF89"/>
  <c r="T89"/>
  <c r="R89"/>
  <c r="P89"/>
  <c r="BI88"/>
  <c r="BH88"/>
  <c r="BG88"/>
  <c r="BF88"/>
  <c r="T88"/>
  <c r="R88"/>
  <c r="P88"/>
  <c r="BI87"/>
  <c r="BH87"/>
  <c r="BG87"/>
  <c r="BF87"/>
  <c r="T87"/>
  <c r="R87"/>
  <c r="P87"/>
  <c r="BI86"/>
  <c r="BH86"/>
  <c r="BG86"/>
  <c r="BF86"/>
  <c r="T86"/>
  <c r="R86"/>
  <c r="P86"/>
  <c r="BI85"/>
  <c r="BH85"/>
  <c r="BG85"/>
  <c r="BF85"/>
  <c r="T85"/>
  <c r="R85"/>
  <c r="P85"/>
  <c r="BI84"/>
  <c r="BH84"/>
  <c r="BG84"/>
  <c r="BF84"/>
  <c r="T84"/>
  <c r="R84"/>
  <c r="P84"/>
  <c r="BI83"/>
  <c r="BH83"/>
  <c r="BG83"/>
  <c r="BF83"/>
  <c r="T83"/>
  <c r="R83"/>
  <c r="P83"/>
  <c r="BI82"/>
  <c r="BH82"/>
  <c r="BG82"/>
  <c r="BF82"/>
  <c r="T82"/>
  <c r="R82"/>
  <c r="P82"/>
  <c r="BI81"/>
  <c r="BH81"/>
  <c r="BG81"/>
  <c r="BF81"/>
  <c r="T81"/>
  <c r="R81"/>
  <c r="P81"/>
  <c r="BI80"/>
  <c r="BH80"/>
  <c r="BG80"/>
  <c r="BF80"/>
  <c r="T80"/>
  <c r="R80"/>
  <c r="P80"/>
  <c r="F73"/>
  <c r="E71"/>
  <c r="F52"/>
  <c r="E50"/>
  <c r="J24"/>
  <c r="E24"/>
  <c r="J76"/>
  <c r="J23"/>
  <c r="J21"/>
  <c r="E21"/>
  <c r="J75"/>
  <c r="J20"/>
  <c r="J18"/>
  <c r="E18"/>
  <c r="F55"/>
  <c r="J17"/>
  <c r="J15"/>
  <c r="E15"/>
  <c r="F54"/>
  <c r="J14"/>
  <c r="J12"/>
  <c r="J73"/>
  <c r="E7"/>
  <c r="E48"/>
  <c i="3" r="J104"/>
  <c r="J92"/>
  <c r="T91"/>
  <c r="R91"/>
  <c r="P91"/>
  <c r="BK91"/>
  <c r="J91"/>
  <c r="J60"/>
  <c r="J37"/>
  <c r="J36"/>
  <c i="1" r="AY56"/>
  <c i="3" r="J35"/>
  <c i="1" r="AX56"/>
  <c i="3" r="BI187"/>
  <c r="BH187"/>
  <c r="BG187"/>
  <c r="BF187"/>
  <c r="T187"/>
  <c r="R187"/>
  <c r="P187"/>
  <c r="BI186"/>
  <c r="BH186"/>
  <c r="BG186"/>
  <c r="BF186"/>
  <c r="T186"/>
  <c r="R186"/>
  <c r="P186"/>
  <c r="BI185"/>
  <c r="BH185"/>
  <c r="BG185"/>
  <c r="BF185"/>
  <c r="T185"/>
  <c r="R185"/>
  <c r="P185"/>
  <c r="BI184"/>
  <c r="BH184"/>
  <c r="BG184"/>
  <c r="BF184"/>
  <c r="T184"/>
  <c r="R184"/>
  <c r="P184"/>
  <c r="BI183"/>
  <c r="BH183"/>
  <c r="BG183"/>
  <c r="BF183"/>
  <c r="T183"/>
  <c r="R183"/>
  <c r="P183"/>
  <c r="BI180"/>
  <c r="BH180"/>
  <c r="BG180"/>
  <c r="BF180"/>
  <c r="T180"/>
  <c r="R180"/>
  <c r="P180"/>
  <c r="BI179"/>
  <c r="BH179"/>
  <c r="BG179"/>
  <c r="BF179"/>
  <c r="T179"/>
  <c r="R179"/>
  <c r="P179"/>
  <c r="BI178"/>
  <c r="BH178"/>
  <c r="BG178"/>
  <c r="BF178"/>
  <c r="T178"/>
  <c r="R178"/>
  <c r="P178"/>
  <c r="BI177"/>
  <c r="BH177"/>
  <c r="BG177"/>
  <c r="BF177"/>
  <c r="T177"/>
  <c r="R177"/>
  <c r="P177"/>
  <c r="BI175"/>
  <c r="BH175"/>
  <c r="BG175"/>
  <c r="BF175"/>
  <c r="T175"/>
  <c r="R175"/>
  <c r="P175"/>
  <c r="BI173"/>
  <c r="BH173"/>
  <c r="BG173"/>
  <c r="BF173"/>
  <c r="T173"/>
  <c r="R173"/>
  <c r="P173"/>
  <c r="BI172"/>
  <c r="BH172"/>
  <c r="BG172"/>
  <c r="BF172"/>
  <c r="T172"/>
  <c r="R172"/>
  <c r="P172"/>
  <c r="BI170"/>
  <c r="BH170"/>
  <c r="BG170"/>
  <c r="BF170"/>
  <c r="T170"/>
  <c r="R170"/>
  <c r="P170"/>
  <c r="BI169"/>
  <c r="BH169"/>
  <c r="BG169"/>
  <c r="BF169"/>
  <c r="T169"/>
  <c r="R169"/>
  <c r="P169"/>
  <c r="BI167"/>
  <c r="BH167"/>
  <c r="BG167"/>
  <c r="BF167"/>
  <c r="T167"/>
  <c r="R167"/>
  <c r="P167"/>
  <c r="BI165"/>
  <c r="BH165"/>
  <c r="BG165"/>
  <c r="BF165"/>
  <c r="T165"/>
  <c r="R165"/>
  <c r="P165"/>
  <c r="BI163"/>
  <c r="BH163"/>
  <c r="BG163"/>
  <c r="BF163"/>
  <c r="T163"/>
  <c r="R163"/>
  <c r="P163"/>
  <c r="BI161"/>
  <c r="BH161"/>
  <c r="BG161"/>
  <c r="BF161"/>
  <c r="T161"/>
  <c r="R161"/>
  <c r="P161"/>
  <c r="BI159"/>
  <c r="BH159"/>
  <c r="BG159"/>
  <c r="BF159"/>
  <c r="T159"/>
  <c r="R159"/>
  <c r="P159"/>
  <c r="BI157"/>
  <c r="BH157"/>
  <c r="BG157"/>
  <c r="BF157"/>
  <c r="T157"/>
  <c r="R157"/>
  <c r="P157"/>
  <c r="BI155"/>
  <c r="BH155"/>
  <c r="BG155"/>
  <c r="BF155"/>
  <c r="T155"/>
  <c r="R155"/>
  <c r="P155"/>
  <c r="BI153"/>
  <c r="BH153"/>
  <c r="BG153"/>
  <c r="BF153"/>
  <c r="T153"/>
  <c r="R153"/>
  <c r="P153"/>
  <c r="BI152"/>
  <c r="BH152"/>
  <c r="BG152"/>
  <c r="BF152"/>
  <c r="T152"/>
  <c r="R152"/>
  <c r="P152"/>
  <c r="BI151"/>
  <c r="BH151"/>
  <c r="BG151"/>
  <c r="BF151"/>
  <c r="T151"/>
  <c r="R151"/>
  <c r="P151"/>
  <c r="BI149"/>
  <c r="BH149"/>
  <c r="BG149"/>
  <c r="BF149"/>
  <c r="T149"/>
  <c r="R149"/>
  <c r="P149"/>
  <c r="BI148"/>
  <c r="BH148"/>
  <c r="BG148"/>
  <c r="BF148"/>
  <c r="T148"/>
  <c r="R148"/>
  <c r="P148"/>
  <c r="BI145"/>
  <c r="BH145"/>
  <c r="BG145"/>
  <c r="BF145"/>
  <c r="T145"/>
  <c r="R145"/>
  <c r="P145"/>
  <c r="BI144"/>
  <c r="BH144"/>
  <c r="BG144"/>
  <c r="BF144"/>
  <c r="T144"/>
  <c r="R144"/>
  <c r="P144"/>
  <c r="BI142"/>
  <c r="BH142"/>
  <c r="BG142"/>
  <c r="BF142"/>
  <c r="T142"/>
  <c r="R142"/>
  <c r="P142"/>
  <c r="BI140"/>
  <c r="BH140"/>
  <c r="BG140"/>
  <c r="BF140"/>
  <c r="T140"/>
  <c r="R140"/>
  <c r="P140"/>
  <c r="BI139"/>
  <c r="BH139"/>
  <c r="BG139"/>
  <c r="BF139"/>
  <c r="T139"/>
  <c r="R139"/>
  <c r="P139"/>
  <c r="BI138"/>
  <c r="BH138"/>
  <c r="BG138"/>
  <c r="BF138"/>
  <c r="T138"/>
  <c r="R138"/>
  <c r="P138"/>
  <c r="BI137"/>
  <c r="BH137"/>
  <c r="BG137"/>
  <c r="BF137"/>
  <c r="T137"/>
  <c r="R137"/>
  <c r="P137"/>
  <c r="BI136"/>
  <c r="BH136"/>
  <c r="BG136"/>
  <c r="BF136"/>
  <c r="T136"/>
  <c r="R136"/>
  <c r="P136"/>
  <c r="BI134"/>
  <c r="BH134"/>
  <c r="BG134"/>
  <c r="BF134"/>
  <c r="T134"/>
  <c r="R134"/>
  <c r="P134"/>
  <c r="BI132"/>
  <c r="BH132"/>
  <c r="BG132"/>
  <c r="BF132"/>
  <c r="T132"/>
  <c r="R132"/>
  <c r="P132"/>
  <c r="BI130"/>
  <c r="BH130"/>
  <c r="BG130"/>
  <c r="BF130"/>
  <c r="T130"/>
  <c r="R130"/>
  <c r="P130"/>
  <c r="BI129"/>
  <c r="BH129"/>
  <c r="BG129"/>
  <c r="BF129"/>
  <c r="T129"/>
  <c r="R129"/>
  <c r="P129"/>
  <c r="BI127"/>
  <c r="BH127"/>
  <c r="BG127"/>
  <c r="BF127"/>
  <c r="T127"/>
  <c r="R127"/>
  <c r="P127"/>
  <c r="BI126"/>
  <c r="BH126"/>
  <c r="BG126"/>
  <c r="BF126"/>
  <c r="T126"/>
  <c r="R126"/>
  <c r="P126"/>
  <c r="BI125"/>
  <c r="BH125"/>
  <c r="BG125"/>
  <c r="BF125"/>
  <c r="T125"/>
  <c r="R125"/>
  <c r="P125"/>
  <c r="BI123"/>
  <c r="BH123"/>
  <c r="BG123"/>
  <c r="BF123"/>
  <c r="T123"/>
  <c r="R123"/>
  <c r="P123"/>
  <c r="BI122"/>
  <c r="BH122"/>
  <c r="BG122"/>
  <c r="BF122"/>
  <c r="T122"/>
  <c r="R122"/>
  <c r="P122"/>
  <c r="BI120"/>
  <c r="BH120"/>
  <c r="BG120"/>
  <c r="BF120"/>
  <c r="T120"/>
  <c r="R120"/>
  <c r="P120"/>
  <c r="BI119"/>
  <c r="BH119"/>
  <c r="BG119"/>
  <c r="BF119"/>
  <c r="T119"/>
  <c r="R119"/>
  <c r="P119"/>
  <c r="BI117"/>
  <c r="BH117"/>
  <c r="BG117"/>
  <c r="BF117"/>
  <c r="T117"/>
  <c r="R117"/>
  <c r="P117"/>
  <c r="BI116"/>
  <c r="BH116"/>
  <c r="BG116"/>
  <c r="BF116"/>
  <c r="T116"/>
  <c r="R116"/>
  <c r="P116"/>
  <c r="BI115"/>
  <c r="BH115"/>
  <c r="BG115"/>
  <c r="BF115"/>
  <c r="T115"/>
  <c r="R115"/>
  <c r="P115"/>
  <c r="BI113"/>
  <c r="BH113"/>
  <c r="BG113"/>
  <c r="BF113"/>
  <c r="T113"/>
  <c r="R113"/>
  <c r="P113"/>
  <c r="BI112"/>
  <c r="BH112"/>
  <c r="BG112"/>
  <c r="BF112"/>
  <c r="T112"/>
  <c r="R112"/>
  <c r="P112"/>
  <c r="BI110"/>
  <c r="BH110"/>
  <c r="BG110"/>
  <c r="BF110"/>
  <c r="T110"/>
  <c r="R110"/>
  <c r="P110"/>
  <c r="BI108"/>
  <c r="BH108"/>
  <c r="BG108"/>
  <c r="BF108"/>
  <c r="T108"/>
  <c r="R108"/>
  <c r="P108"/>
  <c r="BI106"/>
  <c r="BH106"/>
  <c r="BG106"/>
  <c r="BF106"/>
  <c r="T106"/>
  <c r="R106"/>
  <c r="P106"/>
  <c r="J65"/>
  <c r="BI102"/>
  <c r="BH102"/>
  <c r="BG102"/>
  <c r="BF102"/>
  <c r="T102"/>
  <c r="R102"/>
  <c r="P102"/>
  <c r="BI100"/>
  <c r="BH100"/>
  <c r="BG100"/>
  <c r="BF100"/>
  <c r="T100"/>
  <c r="R100"/>
  <c r="P100"/>
  <c r="BI98"/>
  <c r="BH98"/>
  <c r="BG98"/>
  <c r="BF98"/>
  <c r="T98"/>
  <c r="R98"/>
  <c r="P98"/>
  <c r="BI95"/>
  <c r="BH95"/>
  <c r="BG95"/>
  <c r="BF95"/>
  <c r="T95"/>
  <c r="T94"/>
  <c r="T93"/>
  <c r="R95"/>
  <c r="R94"/>
  <c r="R93"/>
  <c r="P95"/>
  <c r="P94"/>
  <c r="P93"/>
  <c r="J61"/>
  <c r="F84"/>
  <c r="E82"/>
  <c r="F52"/>
  <c r="E50"/>
  <c r="J24"/>
  <c r="E24"/>
  <c r="J87"/>
  <c r="J23"/>
  <c r="J21"/>
  <c r="E21"/>
  <c r="J86"/>
  <c r="J20"/>
  <c r="J18"/>
  <c r="E18"/>
  <c r="F87"/>
  <c r="J17"/>
  <c r="J15"/>
  <c r="E15"/>
  <c r="F54"/>
  <c r="J14"/>
  <c r="J12"/>
  <c r="J52"/>
  <c r="E7"/>
  <c r="E80"/>
  <c i="2" r="J37"/>
  <c r="J36"/>
  <c i="1" r="AY55"/>
  <c i="2" r="J35"/>
  <c i="1" r="AX55"/>
  <c i="2" r="BI121"/>
  <c r="BH121"/>
  <c r="BG121"/>
  <c r="BF121"/>
  <c r="T121"/>
  <c r="T120"/>
  <c r="R121"/>
  <c r="R120"/>
  <c r="P121"/>
  <c r="P120"/>
  <c r="BI118"/>
  <c r="BH118"/>
  <c r="BG118"/>
  <c r="BF118"/>
  <c r="T118"/>
  <c r="R118"/>
  <c r="P118"/>
  <c r="BI116"/>
  <c r="BH116"/>
  <c r="BG116"/>
  <c r="BF116"/>
  <c r="T116"/>
  <c r="R116"/>
  <c r="P116"/>
  <c r="BI114"/>
  <c r="BH114"/>
  <c r="BG114"/>
  <c r="BF114"/>
  <c r="T114"/>
  <c r="R114"/>
  <c r="P114"/>
  <c r="BI111"/>
  <c r="BH111"/>
  <c r="BG111"/>
  <c r="BF111"/>
  <c r="T111"/>
  <c r="R111"/>
  <c r="P111"/>
  <c r="BI109"/>
  <c r="BH109"/>
  <c r="BG109"/>
  <c r="BF109"/>
  <c r="T109"/>
  <c r="R109"/>
  <c r="P109"/>
  <c r="BI107"/>
  <c r="BH107"/>
  <c r="BG107"/>
  <c r="BF107"/>
  <c r="T107"/>
  <c r="R107"/>
  <c r="P107"/>
  <c r="BI104"/>
  <c r="BH104"/>
  <c r="BG104"/>
  <c r="BF104"/>
  <c r="T104"/>
  <c r="T103"/>
  <c r="R104"/>
  <c r="R103"/>
  <c r="P104"/>
  <c r="P103"/>
  <c r="BI102"/>
  <c r="BH102"/>
  <c r="BG102"/>
  <c r="BF102"/>
  <c r="T102"/>
  <c r="R102"/>
  <c r="P102"/>
  <c r="BI100"/>
  <c r="BH100"/>
  <c r="BG100"/>
  <c r="BF100"/>
  <c r="T100"/>
  <c r="R100"/>
  <c r="P100"/>
  <c r="BI98"/>
  <c r="BH98"/>
  <c r="BG98"/>
  <c r="BF98"/>
  <c r="T98"/>
  <c r="R98"/>
  <c r="P98"/>
  <c r="BI96"/>
  <c r="BH96"/>
  <c r="BG96"/>
  <c r="BF96"/>
  <c r="T96"/>
  <c r="R96"/>
  <c r="P96"/>
  <c r="BI94"/>
  <c r="BH94"/>
  <c r="BG94"/>
  <c r="BF94"/>
  <c r="T94"/>
  <c r="R94"/>
  <c r="P94"/>
  <c r="BI92"/>
  <c r="BH92"/>
  <c r="BG92"/>
  <c r="BF92"/>
  <c r="T92"/>
  <c r="R92"/>
  <c r="P92"/>
  <c r="BI90"/>
  <c r="BH90"/>
  <c r="BG90"/>
  <c r="BF90"/>
  <c r="T90"/>
  <c r="R90"/>
  <c r="P90"/>
  <c r="BI88"/>
  <c r="BH88"/>
  <c r="BG88"/>
  <c r="BF88"/>
  <c r="T88"/>
  <c r="R88"/>
  <c r="P88"/>
  <c r="F79"/>
  <c r="E77"/>
  <c r="F52"/>
  <c r="E50"/>
  <c r="J24"/>
  <c r="E24"/>
  <c r="J82"/>
  <c r="J23"/>
  <c r="J21"/>
  <c r="E21"/>
  <c r="J54"/>
  <c r="J20"/>
  <c r="J18"/>
  <c r="E18"/>
  <c r="F82"/>
  <c r="J17"/>
  <c r="J15"/>
  <c r="E15"/>
  <c r="F81"/>
  <c r="J14"/>
  <c r="J12"/>
  <c r="J52"/>
  <c r="E7"/>
  <c r="E48"/>
  <c i="1" r="L50"/>
  <c r="AM50"/>
  <c r="AM49"/>
  <c r="L49"/>
  <c r="AM47"/>
  <c r="L47"/>
  <c r="L45"/>
  <c r="L44"/>
  <c i="2" r="BK90"/>
  <c i="3" r="J155"/>
  <c r="J120"/>
  <c i="4" r="J83"/>
  <c i="5" r="BK123"/>
  <c r="J467"/>
  <c r="BK311"/>
  <c r="J186"/>
  <c r="BK214"/>
  <c i="7" r="BK281"/>
  <c r="BK203"/>
  <c r="BK92"/>
  <c r="BK130"/>
  <c r="BK227"/>
  <c i="8" r="J271"/>
  <c r="J172"/>
  <c r="BK305"/>
  <c r="BK273"/>
  <c i="9" r="J151"/>
  <c r="BK162"/>
  <c i="10" r="BK152"/>
  <c i="12" r="BK131"/>
  <c i="13" r="J87"/>
  <c i="14" r="J128"/>
  <c r="J168"/>
  <c i="15" r="BK97"/>
  <c i="16" r="BK183"/>
  <c r="J94"/>
  <c i="2" r="BK88"/>
  <c i="3" r="BK129"/>
  <c r="BK117"/>
  <c r="BK123"/>
  <c i="5" r="J350"/>
  <c r="BK135"/>
  <c r="J143"/>
  <c r="BK198"/>
  <c r="J260"/>
  <c r="J103"/>
  <c i="6" r="BK136"/>
  <c i="7" r="J215"/>
  <c r="BK299"/>
  <c r="J210"/>
  <c i="8" r="J165"/>
  <c r="J190"/>
  <c r="J274"/>
  <c i="9" r="J101"/>
  <c r="BK149"/>
  <c i="10" r="BK154"/>
  <c i="12" r="BK148"/>
  <c i="13" r="BK93"/>
  <c i="14" r="J182"/>
  <c i="15" r="BK135"/>
  <c i="16" r="BK186"/>
  <c r="BK134"/>
  <c i="2" r="J100"/>
  <c i="3" r="BK137"/>
  <c i="4" r="BK93"/>
  <c i="5" r="BK262"/>
  <c r="BK366"/>
  <c r="BK168"/>
  <c r="J401"/>
  <c i="6" r="BK110"/>
  <c r="J103"/>
  <c i="7" r="BK104"/>
  <c r="BK217"/>
  <c r="J128"/>
  <c r="BK115"/>
  <c i="8" r="J311"/>
  <c r="BK180"/>
  <c r="BK132"/>
  <c i="9" r="J134"/>
  <c i="10" r="J149"/>
  <c r="J152"/>
  <c i="13" r="BK124"/>
  <c i="14" r="J187"/>
  <c r="J121"/>
  <c i="15" r="BK113"/>
  <c i="16" r="J98"/>
  <c i="2" r="BK118"/>
  <c i="3" r="J129"/>
  <c r="J102"/>
  <c i="4" r="J91"/>
  <c i="5" r="J152"/>
  <c r="BK321"/>
  <c r="J101"/>
  <c r="BK293"/>
  <c r="BK202"/>
  <c i="7" r="BK202"/>
  <c r="BK237"/>
  <c r="BK96"/>
  <c r="J202"/>
  <c i="8" r="J267"/>
  <c r="BK122"/>
  <c r="J92"/>
  <c r="J323"/>
  <c i="9" r="BK113"/>
  <c r="BK119"/>
  <c i="10" r="BK148"/>
  <c r="BK134"/>
  <c i="11" r="BK113"/>
  <c r="J132"/>
  <c i="12" r="BK176"/>
  <c i="13" r="BK97"/>
  <c i="14" r="BK150"/>
  <c r="BK121"/>
  <c i="15" r="J132"/>
  <c i="16" r="J102"/>
  <c i="3" r="BK125"/>
  <c r="BK155"/>
  <c i="4" r="J89"/>
  <c i="5" r="J403"/>
  <c r="J107"/>
  <c r="BK101"/>
  <c r="BK430"/>
  <c r="BK333"/>
  <c i="6" r="BK118"/>
  <c r="J108"/>
  <c i="7" r="BK166"/>
  <c r="BK138"/>
  <c r="BK247"/>
  <c i="8" r="J149"/>
  <c r="BK222"/>
  <c r="BK274"/>
  <c r="BK96"/>
  <c i="9" r="J142"/>
  <c r="J115"/>
  <c i="10" r="J164"/>
  <c r="J161"/>
  <c i="13" r="BK145"/>
  <c r="J158"/>
  <c i="14" r="BK187"/>
  <c i="15" r="BK132"/>
  <c i="16" r="J143"/>
  <c i="3" r="J186"/>
  <c r="BK180"/>
  <c r="J117"/>
  <c i="4" r="J88"/>
  <c i="5" r="BK299"/>
  <c r="BK131"/>
  <c r="J139"/>
  <c i="12" r="BK115"/>
  <c i="14" r="BK153"/>
  <c r="BK101"/>
  <c i="15" r="J120"/>
  <c i="16" r="J181"/>
  <c i="1" r="AS54"/>
  <c i="5" r="BK304"/>
  <c r="J180"/>
  <c r="BK210"/>
  <c r="BK341"/>
  <c i="6" r="BK97"/>
  <c r="J87"/>
  <c i="7" r="J130"/>
  <c r="J226"/>
  <c r="BK164"/>
  <c r="BK287"/>
  <c i="8" r="BK262"/>
  <c r="J96"/>
  <c r="BK226"/>
  <c r="BK194"/>
  <c r="BK190"/>
  <c i="9" r="BK134"/>
  <c r="J132"/>
  <c i="10" r="J126"/>
  <c r="BK107"/>
  <c i="11" r="J143"/>
  <c i="12" r="J136"/>
  <c r="BK182"/>
  <c i="13" r="J126"/>
  <c i="14" r="BK143"/>
  <c i="16" r="BK110"/>
  <c r="J172"/>
  <c i="11" r="J135"/>
  <c r="J120"/>
  <c i="12" r="BK138"/>
  <c i="14" r="J161"/>
  <c r="J150"/>
  <c i="16" r="J183"/>
  <c r="BK205"/>
  <c i="4" r="BK102"/>
  <c i="5" r="J247"/>
  <c r="BK115"/>
  <c r="J115"/>
  <c r="J319"/>
  <c r="BK97"/>
  <c i="6" r="J143"/>
  <c r="J118"/>
  <c i="7" r="BK198"/>
  <c r="BK163"/>
  <c r="BK144"/>
  <c r="J110"/>
  <c i="8" r="J300"/>
  <c r="BK261"/>
  <c r="BK232"/>
  <c r="BK307"/>
  <c i="9" r="J130"/>
  <c i="10" r="BK147"/>
  <c i="12" r="BK146"/>
  <c i="13" r="J108"/>
  <c i="14" r="BK107"/>
  <c i="16" r="BK174"/>
  <c i="2" r="J107"/>
  <c i="3" r="J145"/>
  <c r="BK163"/>
  <c r="J149"/>
  <c i="4" r="BK94"/>
  <c i="5" r="BK229"/>
  <c r="BK206"/>
  <c r="J290"/>
  <c r="BK107"/>
  <c i="6" r="J99"/>
  <c r="J116"/>
  <c i="7" r="BK219"/>
  <c r="BK252"/>
  <c r="J290"/>
  <c i="8" r="J234"/>
  <c r="BK258"/>
  <c r="J284"/>
  <c i="9" r="J161"/>
  <c i="10" r="BK87"/>
  <c r="BK143"/>
  <c i="12" r="BK101"/>
  <c i="13" r="BK134"/>
  <c i="15" r="BK147"/>
  <c i="16" r="J147"/>
  <c i="2" r="J96"/>
  <c i="3" r="BK136"/>
  <c r="J170"/>
  <c i="4" r="J105"/>
  <c i="5" r="J224"/>
  <c r="J321"/>
  <c r="J308"/>
  <c r="J190"/>
  <c r="BK147"/>
  <c i="7" r="J147"/>
  <c r="J214"/>
  <c r="BK276"/>
  <c r="J144"/>
  <c r="BK108"/>
  <c i="8" r="J226"/>
  <c r="J169"/>
  <c r="BK267"/>
  <c r="J137"/>
  <c i="9" r="BK138"/>
  <c r="J109"/>
  <c i="10" r="BK93"/>
  <c i="11" r="BK147"/>
  <c i="12" r="BK154"/>
  <c i="13" r="J148"/>
  <c i="14" r="J186"/>
  <c i="15" r="J135"/>
  <c i="16" r="BK168"/>
  <c r="BK102"/>
  <c i="3" r="BK170"/>
  <c r="J139"/>
  <c i="4" r="J100"/>
  <c i="5" r="J328"/>
  <c r="BK491"/>
  <c r="J234"/>
  <c r="J315"/>
  <c r="BK170"/>
  <c i="6" r="J110"/>
  <c i="7" r="J177"/>
  <c r="J136"/>
  <c r="J140"/>
  <c i="8" r="J296"/>
  <c r="J269"/>
  <c r="BK137"/>
  <c i="9" r="J138"/>
  <c i="10" r="BK101"/>
  <c r="J174"/>
  <c i="12" r="J105"/>
  <c i="13" r="J134"/>
  <c i="16" r="BK159"/>
  <c i="2" r="J90"/>
  <c i="3" r="J161"/>
  <c r="BK130"/>
  <c i="4" r="BK80"/>
  <c i="5" r="J479"/>
  <c r="BK294"/>
  <c i="12" r="BK205"/>
  <c r="J146"/>
  <c i="13" r="J128"/>
  <c i="14" r="J148"/>
  <c i="15" r="J143"/>
  <c i="3" r="BK116"/>
  <c r="BK178"/>
  <c r="BK144"/>
  <c i="4" r="BK96"/>
  <c i="5" r="BK139"/>
  <c r="BK266"/>
  <c r="BK479"/>
  <c r="BK152"/>
  <c r="J172"/>
  <c i="6" r="BK103"/>
  <c r="J139"/>
  <c i="7" r="J194"/>
  <c r="BK223"/>
  <c r="BK245"/>
  <c r="J191"/>
  <c i="8" r="J217"/>
  <c r="BK238"/>
  <c r="BK260"/>
  <c i="9" r="J94"/>
  <c r="J119"/>
  <c r="J86"/>
  <c i="10" r="BK89"/>
  <c r="J89"/>
  <c r="J103"/>
  <c i="12" r="BK89"/>
  <c i="13" r="J166"/>
  <c r="BK120"/>
  <c i="14" r="J164"/>
  <c r="J145"/>
  <c i="16" r="BK215"/>
  <c r="J162"/>
  <c i="11" r="BK135"/>
  <c r="BK97"/>
  <c i="12" r="J101"/>
  <c i="13" r="BK147"/>
  <c i="14" r="J189"/>
  <c r="BK196"/>
  <c i="16" r="BK114"/>
  <c i="3" r="BK152"/>
  <c r="J152"/>
  <c r="BK120"/>
  <c i="4" r="BK103"/>
  <c i="5" r="BK255"/>
  <c r="J502"/>
  <c r="BK315"/>
  <c r="J127"/>
  <c r="BK328"/>
  <c i="7" r="J237"/>
  <c r="J150"/>
  <c r="BK255"/>
  <c r="J179"/>
  <c r="J164"/>
  <c i="8" r="J302"/>
  <c r="J268"/>
  <c r="BK203"/>
  <c r="J151"/>
  <c r="J265"/>
  <c i="9" r="BK109"/>
  <c r="J123"/>
  <c r="BK135"/>
  <c i="10" r="BK140"/>
  <c r="BK119"/>
  <c i="12" r="J89"/>
  <c i="13" r="J101"/>
  <c i="14" r="BK172"/>
  <c r="J115"/>
  <c i="15" r="BK101"/>
  <c i="16" r="BK181"/>
  <c r="BK147"/>
  <c r="J90"/>
  <c i="2" r="BK107"/>
  <c i="3" r="J180"/>
  <c r="J177"/>
  <c i="4" r="BK87"/>
  <c r="BK86"/>
  <c i="5" r="J430"/>
  <c r="BK220"/>
  <c r="BK401"/>
  <c r="J174"/>
  <c r="J336"/>
  <c i="6" r="BK150"/>
  <c i="7" r="BK290"/>
  <c r="J167"/>
  <c r="BK181"/>
  <c r="J283"/>
  <c r="J208"/>
  <c i="8" r="BK268"/>
  <c r="J156"/>
  <c r="BK265"/>
  <c i="9" r="J103"/>
  <c r="BK103"/>
  <c i="10" r="BK170"/>
  <c i="12" r="J180"/>
  <c r="BK211"/>
  <c i="14" r="BK109"/>
  <c i="15" r="J122"/>
  <c i="16" r="J168"/>
  <c i="2" r="BK116"/>
  <c i="3" r="J144"/>
  <c r="J167"/>
  <c i="4" r="BK89"/>
  <c r="BK109"/>
  <c i="5" r="J99"/>
  <c r="BK143"/>
  <c r="BK247"/>
  <c r="J218"/>
  <c i="6" r="J133"/>
  <c i="7" r="BK167"/>
  <c r="BK250"/>
  <c r="J142"/>
  <c r="J223"/>
  <c i="8" r="BK243"/>
  <c r="J280"/>
  <c r="J180"/>
  <c i="9" r="BK133"/>
  <c r="BK153"/>
  <c i="10" r="J93"/>
  <c i="11" r="BK93"/>
  <c i="13" r="BK146"/>
  <c i="14" r="BK189"/>
  <c r="J98"/>
  <c i="16" r="J134"/>
  <c i="3" r="BK127"/>
  <c r="J163"/>
  <c i="4" r="BK90"/>
  <c i="5" r="BK502"/>
  <c r="BK164"/>
  <c r="J257"/>
  <c r="BK190"/>
  <c i="7" r="J261"/>
  <c r="J92"/>
  <c r="J169"/>
  <c i="8" r="J232"/>
  <c r="BK178"/>
  <c r="BK158"/>
  <c r="J220"/>
  <c r="J139"/>
  <c i="9" r="J99"/>
  <c i="10" r="BK103"/>
  <c i="11" r="J99"/>
  <c i="12" r="BK161"/>
  <c r="J165"/>
  <c i="13" r="BK168"/>
  <c i="14" r="J177"/>
  <c i="16" r="J145"/>
  <c i="2" r="J92"/>
  <c i="3" r="BK138"/>
  <c r="BK134"/>
  <c i="4" r="BK84"/>
  <c r="J103"/>
  <c i="5" r="BK317"/>
  <c r="BK403"/>
  <c r="BK166"/>
  <c i="6" r="J147"/>
  <c r="BK153"/>
  <c i="7" r="J217"/>
  <c r="BK169"/>
  <c r="BK226"/>
  <c i="8" r="BK172"/>
  <c r="BK198"/>
  <c r="J222"/>
  <c i="9" r="BK130"/>
  <c i="10" r="BK130"/>
  <c i="12" r="J113"/>
  <c i="13" r="J168"/>
  <c i="14" r="J101"/>
  <c i="15" r="J139"/>
  <c i="16" r="J209"/>
  <c r="BK166"/>
  <c i="3" r="BK119"/>
  <c i="4" r="J97"/>
  <c r="J106"/>
  <c i="5" r="J254"/>
  <c r="J380"/>
  <c r="BK350"/>
  <c i="13" r="J141"/>
  <c i="14" r="BK168"/>
  <c i="15" r="BK115"/>
  <c r="J93"/>
  <c i="16" r="J177"/>
  <c r="J189"/>
  <c i="3" r="J173"/>
  <c r="BK106"/>
  <c i="4" r="BK98"/>
  <c r="BK104"/>
  <c i="5" r="J304"/>
  <c r="J182"/>
  <c r="BK254"/>
  <c r="J348"/>
  <c i="6" r="BK126"/>
  <c i="7" r="BK241"/>
  <c r="J193"/>
  <c r="BK179"/>
  <c r="J166"/>
  <c r="BK100"/>
  <c i="8" r="J132"/>
  <c r="J115"/>
  <c r="J203"/>
  <c r="BK280"/>
  <c i="9" r="BK117"/>
  <c i="10" r="J167"/>
  <c r="J134"/>
  <c r="BK138"/>
  <c i="11" r="J93"/>
  <c r="J113"/>
  <c i="12" r="J158"/>
  <c i="14" r="J158"/>
  <c i="15" r="J89"/>
  <c i="16" r="BK209"/>
  <c i="10" r="J119"/>
  <c i="11" r="J129"/>
  <c r="BK87"/>
  <c i="12" r="J133"/>
  <c r="BK113"/>
  <c i="14" r="J112"/>
  <c r="BK181"/>
  <c i="15" r="J147"/>
  <c i="16" r="J137"/>
  <c i="2" r="J111"/>
  <c i="3" r="J130"/>
  <c r="BK185"/>
  <c r="J140"/>
  <c r="BK145"/>
  <c i="4" r="J81"/>
  <c i="5" r="BK336"/>
  <c r="BK324"/>
  <c r="BK95"/>
  <c r="BK357"/>
  <c r="J123"/>
  <c r="J262"/>
  <c i="7" r="J181"/>
  <c r="J120"/>
  <c r="J182"/>
  <c r="BK239"/>
  <c r="BK197"/>
  <c r="J197"/>
  <c i="8" r="BK319"/>
  <c r="BK248"/>
  <c r="BK211"/>
  <c r="BK209"/>
  <c r="BK208"/>
  <c i="9" r="J125"/>
  <c i="10" r="BK112"/>
  <c r="BK153"/>
  <c i="12" r="BK120"/>
  <c i="13" r="J113"/>
  <c r="BK99"/>
  <c i="14" r="BK115"/>
  <c i="3" r="BK172"/>
  <c r="J178"/>
  <c i="4" r="BK83"/>
  <c i="7" r="J115"/>
  <c r="BK149"/>
  <c i="8" r="J153"/>
  <c r="BK218"/>
  <c r="J178"/>
  <c i="9" r="BK145"/>
  <c i="10" r="BK164"/>
  <c r="J143"/>
  <c i="12" r="J173"/>
  <c i="13" r="BK142"/>
  <c i="14" r="BK148"/>
  <c r="BK182"/>
  <c i="16" r="BK90"/>
  <c i="2" r="J118"/>
  <c i="3" r="J98"/>
  <c r="BK169"/>
  <c i="4" r="BK100"/>
  <c i="5" r="J357"/>
  <c r="J491"/>
  <c r="J486"/>
  <c r="J168"/>
  <c i="6" r="BK116"/>
  <c r="J150"/>
  <c i="7" r="J256"/>
  <c r="J218"/>
  <c r="J287"/>
  <c r="J203"/>
  <c i="8" r="BK153"/>
  <c r="J184"/>
  <c r="BK239"/>
  <c i="9" r="BK86"/>
  <c r="J135"/>
  <c r="BK94"/>
  <c i="12" r="BK93"/>
  <c r="J142"/>
  <c i="13" r="J99"/>
  <c i="14" r="BK170"/>
  <c i="15" r="BK122"/>
  <c i="16" r="BK172"/>
  <c i="3" r="J100"/>
  <c r="BK187"/>
  <c i="4" r="J101"/>
  <c i="7" r="J239"/>
  <c r="BK218"/>
  <c r="BK293"/>
  <c i="8" r="J273"/>
  <c r="J262"/>
  <c r="J110"/>
  <c r="BK184"/>
  <c i="9" r="BK132"/>
  <c r="BK99"/>
  <c r="BK96"/>
  <c i="10" r="BK123"/>
  <c i="11" r="J89"/>
  <c i="12" r="BK169"/>
  <c i="13" r="J120"/>
  <c r="J146"/>
  <c i="15" r="BK87"/>
  <c i="16" r="BK106"/>
  <c i="2" r="BK102"/>
  <c i="3" r="J157"/>
  <c r="J112"/>
  <c i="4" r="J92"/>
  <c i="5" r="BK257"/>
  <c r="BK375"/>
  <c r="J334"/>
  <c r="J202"/>
  <c i="7" r="J274"/>
  <c r="J196"/>
  <c r="BK196"/>
  <c r="J281"/>
  <c i="8" r="J261"/>
  <c r="J120"/>
  <c i="9" r="J96"/>
  <c r="J131"/>
  <c i="10" r="BK172"/>
  <c r="BK174"/>
  <c i="12" r="BK185"/>
  <c i="13" r="BK166"/>
  <c i="15" r="J129"/>
  <c i="16" r="J110"/>
  <c i="2" r="J102"/>
  <c i="3" r="BK102"/>
  <c r="J127"/>
  <c i="4" r="J104"/>
  <c i="5" r="BK111"/>
  <c r="J498"/>
  <c i="11" r="J97"/>
  <c i="12" r="J97"/>
  <c i="13" r="J89"/>
  <c i="14" r="J107"/>
  <c i="16" r="J128"/>
  <c i="2" r="BK94"/>
  <c i="3" r="BK115"/>
  <c r="J172"/>
  <c i="4" r="J93"/>
  <c r="BK91"/>
  <c i="5" r="BK99"/>
  <c r="BK349"/>
  <c r="J388"/>
  <c r="J135"/>
  <c i="6" r="BK139"/>
  <c r="BK143"/>
  <c i="7" r="BK274"/>
  <c r="J104"/>
  <c r="J100"/>
  <c i="8" r="BK220"/>
  <c r="BK264"/>
  <c r="BK169"/>
  <c r="BK300"/>
  <c i="9" r="BK131"/>
  <c r="BK142"/>
  <c r="BK92"/>
  <c i="10" r="J107"/>
  <c r="J132"/>
  <c r="J112"/>
  <c i="12" r="BK111"/>
  <c r="J182"/>
  <c i="13" r="BK149"/>
  <c i="14" r="BK203"/>
  <c i="15" r="BK139"/>
  <c i="16" r="BK121"/>
  <c i="11" r="BK115"/>
  <c r="BK129"/>
  <c i="12" r="J131"/>
  <c r="J144"/>
  <c i="13" r="BK101"/>
  <c i="14" r="BK128"/>
  <c i="16" r="J121"/>
  <c i="3" r="BK126"/>
  <c r="J132"/>
  <c i="4" r="J107"/>
  <c r="J82"/>
  <c i="5" r="BK407"/>
  <c r="BK194"/>
  <c r="BK186"/>
  <c r="BK234"/>
  <c r="J164"/>
  <c r="J250"/>
  <c i="7" r="BK136"/>
  <c r="BK249"/>
  <c r="BK152"/>
  <c r="J149"/>
  <c r="BK120"/>
  <c i="8" r="BK217"/>
  <c r="J239"/>
  <c r="J141"/>
  <c r="J100"/>
  <c r="BK263"/>
  <c i="9" r="J153"/>
  <c r="J154"/>
  <c r="J92"/>
  <c i="10" r="J123"/>
  <c i="12" r="BK192"/>
  <c i="13" r="J149"/>
  <c i="14" r="BK199"/>
  <c i="15" r="J97"/>
  <c i="16" r="BK149"/>
  <c r="BK112"/>
  <c r="BK155"/>
  <c i="2" r="J116"/>
  <c i="3" r="BK142"/>
  <c r="BK132"/>
  <c i="4" r="J87"/>
  <c r="J99"/>
  <c i="5" r="BK319"/>
  <c r="BK334"/>
  <c r="BK260"/>
  <c i="6" r="J126"/>
  <c i="7" r="BK278"/>
  <c r="J250"/>
  <c r="BK208"/>
  <c r="J198"/>
  <c i="8" r="J319"/>
  <c r="J293"/>
  <c r="J263"/>
  <c r="BK149"/>
  <c r="BK100"/>
  <c i="10" r="BK99"/>
  <c r="J99"/>
  <c i="12" r="J148"/>
  <c i="13" r="J124"/>
  <c i="14" r="J153"/>
  <c r="BK92"/>
  <c i="16" r="BK98"/>
  <c i="3" r="J151"/>
  <c r="BK186"/>
  <c r="BK100"/>
  <c i="4" r="J98"/>
  <c i="5" r="J294"/>
  <c r="J375"/>
  <c r="J341"/>
  <c i="6" r="J153"/>
  <c r="BK93"/>
  <c i="7" r="J252"/>
  <c r="J138"/>
  <c r="J272"/>
  <c r="BK210"/>
  <c i="8" r="BK293"/>
  <c r="BK108"/>
  <c r="J209"/>
  <c r="J108"/>
  <c r="BK115"/>
  <c i="9" r="BK136"/>
  <c i="10" r="BK132"/>
  <c i="11" r="J108"/>
  <c i="12" r="BK125"/>
  <c i="13" r="BK141"/>
  <c i="14" r="J143"/>
  <c i="16" r="BK196"/>
  <c r="J139"/>
  <c i="3" r="BK165"/>
  <c r="BK112"/>
  <c r="J136"/>
  <c i="4" r="BK106"/>
  <c r="BK101"/>
  <c i="5" r="BK93"/>
  <c r="J194"/>
  <c r="BK380"/>
  <c i="6" r="F37"/>
  <c i="9" r="J136"/>
  <c r="BK151"/>
  <c i="10" r="BK149"/>
  <c i="11" r="BK139"/>
  <c r="J103"/>
  <c i="12" r="J192"/>
  <c i="14" r="J96"/>
  <c r="J193"/>
  <c i="15" r="BK89"/>
  <c i="16" r="BK177"/>
  <c r="J126"/>
  <c i="3" r="BK183"/>
  <c r="BK110"/>
  <c i="4" r="BK105"/>
  <c i="5" r="J270"/>
  <c r="BK172"/>
  <c r="BK345"/>
  <c r="J285"/>
  <c i="6" r="BK114"/>
  <c r="BK105"/>
  <c i="7" r="J293"/>
  <c r="J227"/>
  <c r="BK110"/>
  <c r="J221"/>
  <c i="8" r="J289"/>
  <c r="J158"/>
  <c r="BK151"/>
  <c i="9" r="J90"/>
  <c r="J113"/>
  <c r="J145"/>
  <c i="10" r="J130"/>
  <c i="12" r="J115"/>
  <c i="13" r="BK171"/>
  <c r="BK108"/>
  <c i="14" r="BK112"/>
  <c i="15" r="J115"/>
  <c i="16" r="BK126"/>
  <c i="3" r="BK148"/>
  <c r="BK95"/>
  <c i="4" r="BK97"/>
  <c i="5" r="BK363"/>
  <c r="BK180"/>
  <c r="J166"/>
  <c i="12" r="BK97"/>
  <c i="13" r="J147"/>
  <c i="14" r="J104"/>
  <c i="16" r="BK132"/>
  <c r="J116"/>
  <c r="J112"/>
  <c i="3" r="BK108"/>
  <c r="J119"/>
  <c i="4" r="BK95"/>
  <c i="5" r="BK330"/>
  <c r="BK347"/>
  <c r="J349"/>
  <c r="BK160"/>
  <c r="BK296"/>
  <c i="6" r="J97"/>
  <c i="7" r="J267"/>
  <c r="J108"/>
  <c r="J155"/>
  <c r="BK215"/>
  <c i="8" r="J145"/>
  <c r="BK284"/>
  <c r="J147"/>
  <c r="BK141"/>
  <c i="9" r="BK158"/>
  <c r="J129"/>
  <c i="10" r="J170"/>
  <c r="J153"/>
  <c i="11" r="J115"/>
  <c i="12" r="J161"/>
  <c r="BK165"/>
  <c i="14" r="BK158"/>
  <c i="15" r="J99"/>
  <c i="16" r="J166"/>
  <c r="J132"/>
  <c i="11" r="J87"/>
  <c r="BK143"/>
  <c r="BK122"/>
  <c i="13" r="BK128"/>
  <c i="14" r="J199"/>
  <c i="15" r="BK93"/>
  <c i="16" r="J88"/>
  <c i="2" r="J94"/>
  <c i="3" r="J165"/>
  <c r="J169"/>
  <c i="4" r="BK85"/>
  <c i="5" r="BK360"/>
  <c r="J210"/>
  <c r="J360"/>
  <c r="J222"/>
  <c r="BK182"/>
  <c i="7" r="J299"/>
  <c r="BK225"/>
  <c r="BK170"/>
  <c r="BK256"/>
  <c r="J255"/>
  <c r="J225"/>
  <c r="BK150"/>
  <c i="8" r="BK120"/>
  <c r="BK302"/>
  <c r="BK143"/>
  <c r="BK104"/>
  <c i="9" r="BK154"/>
  <c r="J133"/>
  <c r="BK90"/>
  <c i="10" r="BK161"/>
  <c i="12" r="J211"/>
  <c i="13" r="BK106"/>
  <c i="14" r="J191"/>
  <c i="2" r="J121"/>
  <c i="3" r="J106"/>
  <c r="BK149"/>
  <c r="J179"/>
  <c i="5" r="J396"/>
  <c r="BK455"/>
  <c r="BK285"/>
  <c r="J93"/>
  <c r="J255"/>
  <c i="6" r="BK108"/>
  <c i="7" r="J163"/>
  <c r="J251"/>
  <c r="BK251"/>
  <c i="8" r="J252"/>
  <c r="J104"/>
  <c r="J227"/>
  <c i="9" r="J149"/>
  <c r="J117"/>
  <c i="10" r="J114"/>
  <c i="12" r="BK136"/>
  <c i="13" r="J117"/>
  <c i="14" r="J175"/>
  <c i="16" r="BK189"/>
  <c r="BK88"/>
  <c i="3" r="J123"/>
  <c r="BK122"/>
  <c i="4" r="J94"/>
  <c i="5" r="J220"/>
  <c r="J299"/>
  <c r="BK242"/>
  <c r="BK270"/>
  <c r="J119"/>
  <c i="7" r="J219"/>
  <c r="BK180"/>
  <c r="BK193"/>
  <c r="J247"/>
  <c i="8" r="BK126"/>
  <c r="J316"/>
  <c r="J285"/>
  <c i="9" r="BK125"/>
  <c r="J105"/>
  <c r="BK140"/>
  <c i="10" r="BK151"/>
  <c i="12" r="J154"/>
  <c i="13" r="BK87"/>
  <c i="14" r="J203"/>
  <c i="15" r="J87"/>
  <c i="2" r="BK109"/>
  <c i="3" r="J137"/>
  <c r="J116"/>
  <c i="4" r="J86"/>
  <c i="5" r="BK392"/>
  <c r="BK178"/>
  <c r="J368"/>
  <c r="J272"/>
  <c r="BK308"/>
  <c r="J293"/>
  <c i="7" r="J170"/>
  <c r="BK214"/>
  <c r="J209"/>
  <c r="J192"/>
  <c i="8" r="BK285"/>
  <c r="BK311"/>
  <c r="J243"/>
  <c r="BK92"/>
  <c i="9" r="J152"/>
  <c i="10" r="BK97"/>
  <c i="11" r="J122"/>
  <c i="12" r="J167"/>
  <c r="J111"/>
  <c i="13" r="BK113"/>
  <c i="14" r="BK191"/>
  <c r="BK96"/>
  <c i="2" r="J114"/>
  <c i="3" r="J115"/>
  <c r="BK184"/>
  <c r="J175"/>
  <c i="4" r="BK92"/>
  <c i="5" r="BK119"/>
  <c r="J206"/>
  <c r="J111"/>
  <c i="6" r="J95"/>
  <c r="BK87"/>
  <c i="7" r="BK283"/>
  <c r="BK231"/>
  <c r="BK191"/>
  <c i="8" r="BK244"/>
  <c r="BK234"/>
  <c r="BK252"/>
  <c r="BK251"/>
  <c i="9" r="J156"/>
  <c r="BK123"/>
  <c i="12" r="J201"/>
  <c r="J169"/>
  <c i="13" r="BK158"/>
  <c i="14" r="BK164"/>
  <c r="BK175"/>
  <c i="16" r="BK162"/>
  <c i="3" r="J134"/>
  <c r="J187"/>
  <c i="4" r="BK99"/>
  <c i="5" r="J296"/>
  <c r="J266"/>
  <c r="BK224"/>
  <c i="12" r="BK144"/>
  <c i="13" r="BK137"/>
  <c i="3" r="BK151"/>
  <c i="5" r="BK368"/>
  <c r="BK156"/>
  <c r="J156"/>
  <c r="BK348"/>
  <c r="BK222"/>
  <c r="J147"/>
  <c i="6" r="J136"/>
  <c r="J89"/>
  <c i="7" r="BK261"/>
  <c r="BK194"/>
  <c r="BK267"/>
  <c i="8" r="BK266"/>
  <c r="BK296"/>
  <c r="BK289"/>
  <c r="BK124"/>
  <c r="BK323"/>
  <c i="9" r="BK137"/>
  <c i="10" r="BK114"/>
  <c r="J140"/>
  <c i="11" r="J139"/>
  <c r="BK103"/>
  <c i="12" r="J176"/>
  <c i="13" r="J97"/>
  <c i="14" r="J181"/>
  <c r="J140"/>
  <c i="15" r="BK103"/>
  <c i="16" r="J149"/>
  <c i="11" r="J147"/>
  <c r="BK132"/>
  <c i="12" r="J185"/>
  <c i="13" r="BK155"/>
  <c i="14" r="J172"/>
  <c i="15" r="J108"/>
  <c i="16" r="J159"/>
  <c i="2" r="BK96"/>
  <c i="3" r="J95"/>
  <c r="J183"/>
  <c i="4" r="J108"/>
  <c r="J80"/>
  <c i="5" r="BK127"/>
  <c r="BK268"/>
  <c r="J363"/>
  <c r="BK388"/>
  <c i="6" r="F35"/>
  <c i="8" r="J162"/>
  <c i="9" r="BK115"/>
  <c r="J137"/>
  <c r="BK128"/>
  <c i="10" r="J97"/>
  <c i="12" r="BK158"/>
  <c i="13" r="J145"/>
  <c i="5" r="BK272"/>
  <c r="BK351"/>
  <c r="BK174"/>
  <c i="6" r="BK99"/>
  <c r="BK124"/>
  <c i="7" r="BK302"/>
  <c r="BK221"/>
  <c r="BK126"/>
  <c i="8" r="J256"/>
  <c r="BK139"/>
  <c r="BK227"/>
  <c r="J122"/>
  <c i="9" r="J121"/>
  <c i="10" r="BK177"/>
  <c r="J147"/>
  <c i="12" r="BK167"/>
  <c i="13" r="J143"/>
  <c i="15" r="J113"/>
  <c i="16" r="BK143"/>
  <c r="BK145"/>
  <c i="3" r="BK167"/>
  <c r="J126"/>
  <c i="5" r="J504"/>
  <c r="J176"/>
  <c r="J333"/>
  <c r="J131"/>
  <c r="J229"/>
  <c i="6" r="J114"/>
  <c i="7" r="J152"/>
  <c r="J195"/>
  <c i="8" r="BK271"/>
  <c r="J208"/>
  <c r="J244"/>
  <c r="J218"/>
  <c i="9" r="BK129"/>
  <c r="BK101"/>
  <c i="10" r="J155"/>
  <c i="12" r="J127"/>
  <c r="J138"/>
  <c i="13" r="J164"/>
  <c i="14" r="BK193"/>
  <c i="16" r="J106"/>
  <c i="2" r="BK92"/>
  <c i="3" r="J159"/>
  <c r="J142"/>
  <c i="4" r="J96"/>
  <c i="5" r="J351"/>
  <c r="BK103"/>
  <c r="BK278"/>
  <c r="J95"/>
  <c r="BK384"/>
  <c i="6" r="J93"/>
  <c i="7" r="J178"/>
  <c r="J278"/>
  <c r="J231"/>
  <c i="8" r="J126"/>
  <c r="J213"/>
  <c r="BK269"/>
  <c i="9" r="BK156"/>
  <c r="BK147"/>
  <c i="10" r="J172"/>
  <c r="J151"/>
  <c i="11" r="BK108"/>
  <c i="12" r="BK133"/>
  <c i="13" r="BK143"/>
  <c i="14" r="BK145"/>
  <c r="J109"/>
  <c i="15" r="BK143"/>
  <c i="16" r="J114"/>
  <c r="J174"/>
  <c i="3" r="BK153"/>
  <c r="BK139"/>
  <c i="4" r="BK88"/>
  <c i="5" r="J347"/>
  <c r="J160"/>
  <c r="BK218"/>
  <c r="J97"/>
  <c i="6" r="J124"/>
  <c i="7" r="J246"/>
  <c r="BK272"/>
  <c r="J180"/>
  <c i="8" r="J307"/>
  <c r="J143"/>
  <c r="J211"/>
  <c r="J124"/>
  <c i="9" r="J140"/>
  <c i="10" r="J148"/>
  <c i="12" r="BK201"/>
  <c r="J109"/>
  <c i="13" r="BK117"/>
  <c i="14" r="BK98"/>
  <c r="J196"/>
  <c i="16" r="BK94"/>
  <c i="2" r="BK100"/>
  <c i="3" r="BK179"/>
  <c r="BK159"/>
  <c i="4" r="J109"/>
  <c i="5" r="J392"/>
  <c r="J345"/>
  <c r="J214"/>
  <c i="12" r="BK105"/>
  <c i="13" r="J93"/>
  <c i="14" r="J92"/>
  <c i="15" r="BK129"/>
  <c i="16" r="J186"/>
  <c i="2" r="BK121"/>
  <c i="3" r="BK140"/>
  <c r="J148"/>
  <c i="11" r="BK101"/>
  <c i="12" r="J93"/>
  <c i="13" r="BK161"/>
  <c i="15" r="J103"/>
  <c i="16" r="BK116"/>
  <c i="2" r="J88"/>
  <c i="3" r="J184"/>
  <c r="J122"/>
  <c i="4" r="J102"/>
  <c i="5" r="J268"/>
  <c r="J384"/>
  <c r="BK292"/>
  <c r="BK498"/>
  <c i="7" r="J249"/>
  <c r="BK192"/>
  <c r="J126"/>
  <c r="BK195"/>
  <c r="J96"/>
  <c i="8" r="BK145"/>
  <c r="J266"/>
  <c r="J251"/>
  <c r="J198"/>
  <c r="BK110"/>
  <c i="9" r="BK161"/>
  <c i="10" r="J87"/>
  <c i="12" r="BK173"/>
  <c r="J120"/>
  <c i="13" r="J137"/>
  <c i="14" r="BK177"/>
  <c r="BK186"/>
  <c i="15" r="BK99"/>
  <c i="16" r="J196"/>
  <c r="BK139"/>
  <c i="2" r="BK98"/>
  <c i="3" r="J138"/>
  <c r="BK157"/>
  <c r="J125"/>
  <c i="4" r="BK107"/>
  <c r="J84"/>
  <c i="5" r="J198"/>
  <c r="BK504"/>
  <c r="J324"/>
  <c r="J330"/>
  <c r="J178"/>
  <c i="6" r="BK133"/>
  <c r="BK95"/>
  <c i="7" r="BK246"/>
  <c r="J235"/>
  <c r="BK235"/>
  <c i="8" r="J305"/>
  <c r="J194"/>
  <c r="BK147"/>
  <c r="BK213"/>
  <c i="9" r="J147"/>
  <c r="J111"/>
  <c i="12" r="BK180"/>
  <c r="BK142"/>
  <c i="13" r="J161"/>
  <c r="BK89"/>
  <c i="14" r="J170"/>
  <c i="15" r="BK108"/>
  <c i="2" r="BK114"/>
  <c i="3" r="BK177"/>
  <c r="BK98"/>
  <c r="J113"/>
  <c i="5" r="J366"/>
  <c r="BK467"/>
  <c r="J278"/>
  <c i="6" r="BK89"/>
  <c i="7" r="J302"/>
  <c r="BK177"/>
  <c r="J157"/>
  <c r="BK157"/>
  <c i="8" r="BK165"/>
  <c r="J264"/>
  <c r="BK233"/>
  <c i="9" r="J158"/>
  <c i="10" r="BK126"/>
  <c r="J101"/>
  <c i="12" r="J125"/>
  <c i="13" r="J171"/>
  <c i="14" r="BK161"/>
  <c r="BK140"/>
  <c i="16" r="J155"/>
  <c i="2" r="J98"/>
  <c i="3" r="J153"/>
  <c i="4" r="J85"/>
  <c i="5" r="J317"/>
  <c r="J407"/>
  <c r="BK176"/>
  <c r="BK396"/>
  <c i="7" r="J276"/>
  <c r="BK147"/>
  <c r="J241"/>
  <c i="8" r="BK160"/>
  <c r="J258"/>
  <c r="BK162"/>
  <c r="J260"/>
  <c i="9" r="BK152"/>
  <c i="10" r="J177"/>
  <c r="BK155"/>
  <c i="12" r="BK109"/>
  <c r="BK171"/>
  <c i="13" r="J142"/>
  <c r="BK126"/>
  <c i="16" r="J205"/>
  <c r="J170"/>
  <c i="2" r="J109"/>
  <c i="3" r="J110"/>
  <c r="J108"/>
  <c i="4" r="BK108"/>
  <c i="5" r="J170"/>
  <c r="BK250"/>
  <c r="J455"/>
  <c r="BK290"/>
  <c i="6" r="BK147"/>
  <c i="7" r="BK209"/>
  <c r="BK128"/>
  <c r="BK155"/>
  <c i="8" r="BK316"/>
  <c r="BK156"/>
  <c r="J233"/>
  <c r="BK256"/>
  <c i="9" r="BK111"/>
  <c r="BK121"/>
  <c i="10" r="J138"/>
  <c r="J154"/>
  <c i="12" r="BK127"/>
  <c i="13" r="J132"/>
  <c i="14" r="J133"/>
  <c i="16" r="J215"/>
  <c i="2" r="BK111"/>
  <c r="J104"/>
  <c i="3" r="J185"/>
  <c r="BK161"/>
  <c i="4" r="BK81"/>
  <c r="BK82"/>
  <c i="5" r="J311"/>
  <c r="BK282"/>
  <c i="12" r="J205"/>
  <c i="13" r="BK148"/>
  <c r="J155"/>
  <c i="14" r="BK104"/>
  <c i="16" r="BK170"/>
  <c i="2" r="BK104"/>
  <c i="3" r="BK173"/>
  <c r="BK175"/>
  <c r="BK113"/>
  <c i="4" r="J90"/>
  <c r="J95"/>
  <c i="5" r="J282"/>
  <c r="J292"/>
  <c r="BK486"/>
  <c r="J242"/>
  <c i="6" r="J105"/>
  <c i="7" r="BK142"/>
  <c r="J245"/>
  <c r="BK178"/>
  <c r="BK140"/>
  <c r="BK182"/>
  <c i="8" r="J160"/>
  <c r="J248"/>
  <c r="J238"/>
  <c i="9" r="J162"/>
  <c r="J128"/>
  <c r="BK105"/>
  <c i="10" r="BK167"/>
  <c i="11" r="BK120"/>
  <c i="12" r="J87"/>
  <c i="13" r="BK164"/>
  <c r="J106"/>
  <c i="14" r="BK133"/>
  <c i="15" r="J101"/>
  <c i="16" r="BK128"/>
  <c i="11" r="BK99"/>
  <c r="BK89"/>
  <c r="J101"/>
  <c i="12" r="J171"/>
  <c r="BK87"/>
  <c i="13" r="BK132"/>
  <c i="15" r="BK120"/>
  <c i="16" r="BK137"/>
  <c i="5" l="1" r="P277"/>
  <c r="P289"/>
  <c r="T400"/>
  <c r="P501"/>
  <c r="P500"/>
  <c i="6" r="T86"/>
  <c r="R142"/>
  <c i="7" r="T162"/>
  <c r="T266"/>
  <c r="T298"/>
  <c r="T297"/>
  <c i="8" r="P91"/>
  <c r="BK164"/>
  <c r="J164"/>
  <c r="J62"/>
  <c r="BK177"/>
  <c r="J177"/>
  <c r="J63"/>
  <c r="T189"/>
  <c r="BK279"/>
  <c r="J279"/>
  <c r="J66"/>
  <c i="9" r="T85"/>
  <c i="12" r="P86"/>
  <c r="BK184"/>
  <c r="J184"/>
  <c r="J63"/>
  <c i="13" r="BK86"/>
  <c r="J86"/>
  <c r="J61"/>
  <c r="P136"/>
  <c i="14" r="T167"/>
  <c i="2" r="R113"/>
  <c i="4" r="T79"/>
  <c i="5" r="BK92"/>
  <c r="BK303"/>
  <c r="J303"/>
  <c r="J64"/>
  <c r="R332"/>
  <c r="P335"/>
  <c i="6" r="BK86"/>
  <c r="J86"/>
  <c r="J61"/>
  <c r="T142"/>
  <c i="7" r="R162"/>
  <c r="T273"/>
  <c i="8" r="T202"/>
  <c r="T279"/>
  <c i="9" r="P85"/>
  <c i="10" r="P142"/>
  <c i="11" r="P86"/>
  <c r="T119"/>
  <c i="12" r="BK86"/>
  <c r="J86"/>
  <c r="J61"/>
  <c r="T184"/>
  <c i="13" r="P86"/>
  <c r="R112"/>
  <c i="14" r="T91"/>
  <c r="T90"/>
  <c r="T88"/>
  <c r="T157"/>
  <c i="15" r="BK86"/>
  <c r="J86"/>
  <c r="J61"/>
  <c r="T119"/>
  <c i="2" r="BK87"/>
  <c r="J87"/>
  <c r="J61"/>
  <c r="BK113"/>
  <c r="J113"/>
  <c r="J64"/>
  <c i="3" r="P105"/>
  <c r="BK141"/>
  <c r="J141"/>
  <c r="J67"/>
  <c r="R141"/>
  <c r="P182"/>
  <c r="P181"/>
  <c i="5" r="T277"/>
  <c r="T289"/>
  <c r="BK400"/>
  <c r="J400"/>
  <c r="J67"/>
  <c r="T501"/>
  <c r="T500"/>
  <c i="6" r="BK123"/>
  <c r="J123"/>
  <c r="J62"/>
  <c i="7" r="P154"/>
  <c r="P91"/>
  <c r="R266"/>
  <c i="8" r="P202"/>
  <c r="R279"/>
  <c i="9" r="T144"/>
  <c r="T139"/>
  <c i="10" r="P86"/>
  <c r="P85"/>
  <c r="P84"/>
  <c i="1" r="AU63"/>
  <c i="10" r="P118"/>
  <c i="12" r="BK153"/>
  <c r="J153"/>
  <c r="J62"/>
  <c i="13" r="R86"/>
  <c r="BK112"/>
  <c r="J112"/>
  <c r="J62"/>
  <c i="14" r="R167"/>
  <c i="15" r="P119"/>
  <c i="2" r="R87"/>
  <c r="R86"/>
  <c r="R85"/>
  <c r="R106"/>
  <c i="3" r="P147"/>
  <c r="T182"/>
  <c r="T181"/>
  <c i="5" r="R277"/>
  <c r="BK289"/>
  <c r="J289"/>
  <c r="J63"/>
  <c r="BK332"/>
  <c r="J332"/>
  <c r="J65"/>
  <c r="R335"/>
  <c r="BK501"/>
  <c r="J501"/>
  <c r="J70"/>
  <c i="6" r="R86"/>
  <c r="BK142"/>
  <c r="J142"/>
  <c r="J63"/>
  <c i="7" r="BK154"/>
  <c r="J154"/>
  <c r="J62"/>
  <c r="BK266"/>
  <c r="J266"/>
  <c r="J64"/>
  <c i="8" r="R91"/>
  <c r="T164"/>
  <c r="R177"/>
  <c r="P189"/>
  <c r="R295"/>
  <c r="P318"/>
  <c i="9" r="P144"/>
  <c r="P139"/>
  <c i="10" r="T86"/>
  <c r="R118"/>
  <c i="11" r="T86"/>
  <c r="T85"/>
  <c r="T84"/>
  <c r="P138"/>
  <c r="T138"/>
  <c i="12" r="R86"/>
  <c r="P184"/>
  <c i="13" r="P112"/>
  <c i="14" r="BK167"/>
  <c r="J167"/>
  <c r="J64"/>
  <c i="15" r="R86"/>
  <c r="BK138"/>
  <c r="J138"/>
  <c r="J63"/>
  <c i="16" r="T87"/>
  <c i="2" r="P87"/>
  <c r="T113"/>
  <c i="3" r="BK147"/>
  <c r="J147"/>
  <c r="J68"/>
  <c r="BK182"/>
  <c r="J182"/>
  <c r="J70"/>
  <c i="4" r="P79"/>
  <c i="1" r="AU57"/>
  <c i="5" r="T92"/>
  <c r="R303"/>
  <c r="P400"/>
  <c i="6" r="P123"/>
  <c i="7" r="P162"/>
  <c r="BK273"/>
  <c r="J273"/>
  <c r="J65"/>
  <c i="8" r="BK91"/>
  <c r="P164"/>
  <c r="P177"/>
  <c r="BK189"/>
  <c r="J189"/>
  <c r="J64"/>
  <c r="P295"/>
  <c r="R318"/>
  <c i="9" r="R85"/>
  <c i="10" r="R86"/>
  <c r="T142"/>
  <c i="11" r="BK86"/>
  <c r="BK119"/>
  <c r="J119"/>
  <c r="J62"/>
  <c i="12" r="R153"/>
  <c i="13" r="BK136"/>
  <c r="J136"/>
  <c r="J63"/>
  <c i="14" r="BK91"/>
  <c r="J91"/>
  <c r="J62"/>
  <c r="BK157"/>
  <c r="J157"/>
  <c r="J63"/>
  <c i="15" r="R119"/>
  <c i="16" r="BK87"/>
  <c r="P154"/>
  <c i="2" r="T87"/>
  <c r="P106"/>
  <c i="3" r="BK105"/>
  <c r="J105"/>
  <c r="J66"/>
  <c r="T147"/>
  <c i="4" r="BK79"/>
  <c r="J79"/>
  <c r="J59"/>
  <c i="5" r="R92"/>
  <c r="T303"/>
  <c r="T332"/>
  <c r="BK335"/>
  <c r="J335"/>
  <c r="J66"/>
  <c i="6" r="T123"/>
  <c i="7" r="R154"/>
  <c r="R91"/>
  <c r="R273"/>
  <c r="R298"/>
  <c r="R297"/>
  <c i="8" r="BK202"/>
  <c r="J202"/>
  <c r="J65"/>
  <c r="T295"/>
  <c r="T318"/>
  <c i="9" r="BK85"/>
  <c r="J85"/>
  <c r="J61"/>
  <c i="10" r="BK86"/>
  <c r="J86"/>
  <c r="J61"/>
  <c r="R142"/>
  <c i="11" r="R86"/>
  <c r="BK138"/>
  <c r="J138"/>
  <c r="J63"/>
  <c i="12" r="T86"/>
  <c r="R184"/>
  <c i="13" r="R136"/>
  <c i="14" r="R91"/>
  <c r="R90"/>
  <c r="R88"/>
  <c r="R157"/>
  <c i="15" r="BK119"/>
  <c r="J119"/>
  <c r="J62"/>
  <c r="T138"/>
  <c i="16" r="BK154"/>
  <c r="J154"/>
  <c r="J62"/>
  <c r="P188"/>
  <c i="2" r="BK106"/>
  <c r="J106"/>
  <c r="J63"/>
  <c r="P113"/>
  <c i="3" r="T105"/>
  <c r="T97"/>
  <c r="P141"/>
  <c r="T141"/>
  <c r="R182"/>
  <c r="R181"/>
  <c i="4" r="R79"/>
  <c i="5" r="P92"/>
  <c r="P91"/>
  <c r="P90"/>
  <c i="1" r="AU58"/>
  <c i="5" r="P303"/>
  <c r="R400"/>
  <c r="R501"/>
  <c r="R500"/>
  <c i="6" r="P86"/>
  <c r="P85"/>
  <c r="P84"/>
  <c i="1" r="AU59"/>
  <c i="6" r="P142"/>
  <c i="7" r="BK162"/>
  <c r="J162"/>
  <c r="J63"/>
  <c r="P266"/>
  <c r="P298"/>
  <c r="P297"/>
  <c i="8" r="T91"/>
  <c r="T90"/>
  <c r="T89"/>
  <c r="R164"/>
  <c r="T177"/>
  <c r="R189"/>
  <c r="BK295"/>
  <c r="J295"/>
  <c r="J67"/>
  <c r="BK318"/>
  <c r="J318"/>
  <c r="J69"/>
  <c i="9" r="BK144"/>
  <c r="BK139"/>
  <c r="J139"/>
  <c r="J62"/>
  <c i="10" r="BK142"/>
  <c r="J142"/>
  <c r="J63"/>
  <c i="11" r="R119"/>
  <c r="R138"/>
  <c i="12" r="T153"/>
  <c i="13" r="T136"/>
  <c i="14" r="P91"/>
  <c r="P157"/>
  <c i="15" r="T86"/>
  <c r="T85"/>
  <c r="T84"/>
  <c r="R138"/>
  <c i="16" r="P87"/>
  <c r="P86"/>
  <c r="P85"/>
  <c i="1" r="AU69"/>
  <c i="16" r="R154"/>
  <c r="R188"/>
  <c i="2" r="T106"/>
  <c i="3" r="R105"/>
  <c r="R97"/>
  <c r="R147"/>
  <c i="5" r="BK277"/>
  <c r="J277"/>
  <c r="J62"/>
  <c r="R289"/>
  <c r="P332"/>
  <c r="T335"/>
  <c i="6" r="R123"/>
  <c i="7" r="T154"/>
  <c r="T91"/>
  <c r="P273"/>
  <c r="BK298"/>
  <c r="J298"/>
  <c r="J69"/>
  <c i="8" r="R202"/>
  <c r="P279"/>
  <c i="9" r="R144"/>
  <c r="R139"/>
  <c i="10" r="BK118"/>
  <c r="J118"/>
  <c r="J62"/>
  <c r="T118"/>
  <c i="11" r="P119"/>
  <c i="12" r="P153"/>
  <c i="13" r="T86"/>
  <c r="T112"/>
  <c i="14" r="P167"/>
  <c i="15" r="P86"/>
  <c r="P85"/>
  <c r="P84"/>
  <c i="1" r="AU68"/>
  <c i="15" r="P138"/>
  <c i="16" r="R87"/>
  <c r="R86"/>
  <c r="R85"/>
  <c r="T154"/>
  <c r="BK188"/>
  <c r="J188"/>
  <c r="J64"/>
  <c r="T188"/>
  <c i="2" r="BK103"/>
  <c r="J103"/>
  <c r="J62"/>
  <c i="14" r="BK202"/>
  <c r="BK201"/>
  <c r="J201"/>
  <c r="J67"/>
  <c i="6" r="BK152"/>
  <c r="J152"/>
  <c r="J64"/>
  <c i="2" r="BK120"/>
  <c r="J120"/>
  <c r="J65"/>
  <c i="3" r="BK94"/>
  <c r="J94"/>
  <c r="J63"/>
  <c i="7" r="BK289"/>
  <c r="J289"/>
  <c r="J66"/>
  <c i="13" r="BK170"/>
  <c r="J170"/>
  <c r="J64"/>
  <c i="7" r="BK292"/>
  <c r="J292"/>
  <c r="J67"/>
  <c i="15" r="BK146"/>
  <c r="J146"/>
  <c r="J64"/>
  <c i="5" r="BK497"/>
  <c r="J497"/>
  <c r="J68"/>
  <c i="11" r="BK146"/>
  <c r="J146"/>
  <c r="J64"/>
  <c i="16" r="BK185"/>
  <c r="J185"/>
  <c r="J63"/>
  <c i="14" r="BK195"/>
  <c r="J195"/>
  <c r="J65"/>
  <c i="7" r="BK91"/>
  <c r="J91"/>
  <c r="J61"/>
  <c i="8" r="BK315"/>
  <c r="J315"/>
  <c r="J68"/>
  <c i="10" r="BK176"/>
  <c r="J176"/>
  <c r="J64"/>
  <c i="12" r="BK210"/>
  <c r="J210"/>
  <c r="J64"/>
  <c i="14" r="BK198"/>
  <c r="J198"/>
  <c r="J66"/>
  <c i="16" r="BK214"/>
  <c r="J214"/>
  <c r="J65"/>
  <c r="E48"/>
  <c r="J55"/>
  <c r="J79"/>
  <c r="BE90"/>
  <c r="BE102"/>
  <c r="BE110"/>
  <c r="BE114"/>
  <c r="BE137"/>
  <c r="BE162"/>
  <c i="15" r="BK85"/>
  <c r="J85"/>
  <c r="J60"/>
  <c i="16" r="J54"/>
  <c r="BE94"/>
  <c r="BE106"/>
  <c r="BE166"/>
  <c r="BE168"/>
  <c r="BE215"/>
  <c r="F54"/>
  <c r="F82"/>
  <c r="BE88"/>
  <c r="BE121"/>
  <c r="BE132"/>
  <c r="BE181"/>
  <c r="BE209"/>
  <c r="BE98"/>
  <c r="BE116"/>
  <c r="BE126"/>
  <c r="BE170"/>
  <c r="BE174"/>
  <c r="BE177"/>
  <c r="BE189"/>
  <c r="BE128"/>
  <c r="BE134"/>
  <c r="BE139"/>
  <c r="BE149"/>
  <c r="BE159"/>
  <c r="BE183"/>
  <c r="BE196"/>
  <c r="BE112"/>
  <c r="BE143"/>
  <c r="BE145"/>
  <c r="BE147"/>
  <c r="BE155"/>
  <c r="BE172"/>
  <c r="BE186"/>
  <c r="BE205"/>
  <c i="14" r="J202"/>
  <c r="J68"/>
  <c i="15" r="E74"/>
  <c r="J81"/>
  <c r="BE101"/>
  <c r="BE103"/>
  <c r="BE113"/>
  <c r="BE115"/>
  <c r="BE122"/>
  <c r="BE89"/>
  <c r="BE93"/>
  <c r="BE97"/>
  <c r="BE147"/>
  <c r="F55"/>
  <c r="BE99"/>
  <c r="BE108"/>
  <c r="F54"/>
  <c i="14" r="BK90"/>
  <c r="BK88"/>
  <c r="J88"/>
  <c i="15" r="J52"/>
  <c r="BE120"/>
  <c r="J54"/>
  <c r="BE87"/>
  <c r="BE129"/>
  <c r="BE132"/>
  <c r="BE135"/>
  <c r="BE139"/>
  <c r="BE143"/>
  <c i="13" r="BK85"/>
  <c r="BK84"/>
  <c r="J84"/>
  <c i="14" r="J82"/>
  <c r="BE158"/>
  <c r="BE161"/>
  <c r="BE168"/>
  <c r="BE203"/>
  <c r="J55"/>
  <c r="BE121"/>
  <c r="BE128"/>
  <c r="BE150"/>
  <c r="BE189"/>
  <c r="BE104"/>
  <c r="BE109"/>
  <c r="BE112"/>
  <c r="BE153"/>
  <c r="BE177"/>
  <c r="E78"/>
  <c r="BE107"/>
  <c r="BE115"/>
  <c r="BE140"/>
  <c r="BE175"/>
  <c r="BE181"/>
  <c r="BE193"/>
  <c r="F54"/>
  <c r="J84"/>
  <c r="BE92"/>
  <c r="BE98"/>
  <c r="BE186"/>
  <c r="BE187"/>
  <c r="BE196"/>
  <c r="BE133"/>
  <c r="BE164"/>
  <c r="BE170"/>
  <c r="BE172"/>
  <c r="BE96"/>
  <c r="BE101"/>
  <c r="BE199"/>
  <c r="F55"/>
  <c r="BE143"/>
  <c r="BE145"/>
  <c r="BE148"/>
  <c r="BE182"/>
  <c r="BE191"/>
  <c i="12" r="BK85"/>
  <c r="J85"/>
  <c r="J60"/>
  <c i="13" r="J54"/>
  <c r="F80"/>
  <c r="BE89"/>
  <c r="BE93"/>
  <c r="BE97"/>
  <c r="BE106"/>
  <c r="BE120"/>
  <c r="E48"/>
  <c r="BE99"/>
  <c r="BE124"/>
  <c r="F81"/>
  <c r="BE87"/>
  <c r="BE101"/>
  <c r="BE141"/>
  <c r="BE142"/>
  <c r="BE148"/>
  <c r="BE132"/>
  <c r="BE164"/>
  <c r="BE166"/>
  <c r="J55"/>
  <c r="BE108"/>
  <c r="BE134"/>
  <c r="BE149"/>
  <c r="BE155"/>
  <c r="BE171"/>
  <c r="BE113"/>
  <c r="BE126"/>
  <c r="BE128"/>
  <c r="BE147"/>
  <c r="BE158"/>
  <c r="BE161"/>
  <c r="BE137"/>
  <c r="BE145"/>
  <c r="BE146"/>
  <c r="J52"/>
  <c r="BE117"/>
  <c r="BE143"/>
  <c r="BE168"/>
  <c i="12" r="E48"/>
  <c r="F55"/>
  <c r="BE136"/>
  <c r="BE192"/>
  <c r="BE205"/>
  <c r="BE211"/>
  <c r="F80"/>
  <c r="BE89"/>
  <c r="BE120"/>
  <c r="BE125"/>
  <c r="BE127"/>
  <c r="BE133"/>
  <c r="BE158"/>
  <c r="J55"/>
  <c r="BE87"/>
  <c r="BE146"/>
  <c r="BE182"/>
  <c r="J54"/>
  <c r="BE109"/>
  <c r="BE167"/>
  <c r="BE176"/>
  <c r="BE180"/>
  <c r="BE185"/>
  <c r="BE201"/>
  <c r="BE93"/>
  <c r="BE115"/>
  <c r="BE138"/>
  <c r="BE169"/>
  <c r="BE97"/>
  <c r="BE111"/>
  <c r="BE131"/>
  <c r="BE142"/>
  <c r="BE144"/>
  <c r="BE154"/>
  <c r="BE161"/>
  <c i="11" r="J86"/>
  <c r="J61"/>
  <c i="12" r="J78"/>
  <c r="BE101"/>
  <c r="BE105"/>
  <c r="BE171"/>
  <c r="BE113"/>
  <c r="BE148"/>
  <c r="BE165"/>
  <c r="BE173"/>
  <c i="11" r="J54"/>
  <c r="BE113"/>
  <c r="BE115"/>
  <c r="BE139"/>
  <c i="10" r="BK85"/>
  <c r="J85"/>
  <c r="J60"/>
  <c i="11" r="E74"/>
  <c r="J81"/>
  <c r="BE101"/>
  <c r="BE103"/>
  <c r="BE108"/>
  <c r="BE135"/>
  <c r="F54"/>
  <c r="J78"/>
  <c r="BE89"/>
  <c r="BE93"/>
  <c r="BE97"/>
  <c r="BE99"/>
  <c r="F81"/>
  <c r="BE87"/>
  <c r="BE143"/>
  <c r="BE120"/>
  <c r="BE132"/>
  <c r="BE147"/>
  <c r="BE122"/>
  <c r="BE129"/>
  <c i="9" r="R84"/>
  <c r="R83"/>
  <c r="T84"/>
  <c r="T83"/>
  <c r="P84"/>
  <c r="P83"/>
  <c i="1" r="AU62"/>
  <c i="10" r="F54"/>
  <c r="J80"/>
  <c r="BE123"/>
  <c r="BE126"/>
  <c r="BE151"/>
  <c r="BE174"/>
  <c r="BE177"/>
  <c r="J52"/>
  <c r="J81"/>
  <c r="BE89"/>
  <c r="BE101"/>
  <c r="BE103"/>
  <c r="BE114"/>
  <c r="BE130"/>
  <c r="BE132"/>
  <c r="BE134"/>
  <c r="BE138"/>
  <c r="BE140"/>
  <c r="BE170"/>
  <c r="F81"/>
  <c r="BE93"/>
  <c r="BE148"/>
  <c r="BE149"/>
  <c i="9" r="J144"/>
  <c r="J63"/>
  <c i="10" r="BE87"/>
  <c r="BE99"/>
  <c r="BE107"/>
  <c r="BE153"/>
  <c r="E48"/>
  <c r="BE97"/>
  <c r="BE112"/>
  <c r="BE119"/>
  <c r="BE167"/>
  <c r="BE172"/>
  <c r="BE143"/>
  <c r="BE152"/>
  <c r="BE164"/>
  <c i="9" r="BK84"/>
  <c r="BK83"/>
  <c r="J83"/>
  <c r="J59"/>
  <c i="10" r="BE147"/>
  <c r="BE154"/>
  <c r="BE161"/>
  <c r="BE155"/>
  <c i="9" r="J52"/>
  <c r="J80"/>
  <c r="BE86"/>
  <c r="BE99"/>
  <c r="BE103"/>
  <c r="BE111"/>
  <c i="8" r="J91"/>
  <c r="J61"/>
  <c i="9" r="F54"/>
  <c r="J79"/>
  <c r="BE105"/>
  <c r="BE115"/>
  <c r="BE125"/>
  <c r="BE132"/>
  <c r="BE133"/>
  <c r="BE134"/>
  <c r="BE152"/>
  <c r="BE161"/>
  <c r="E48"/>
  <c r="BE90"/>
  <c r="BE113"/>
  <c r="BE117"/>
  <c r="BE121"/>
  <c r="BE96"/>
  <c r="BE119"/>
  <c r="BE147"/>
  <c r="BE153"/>
  <c r="BE154"/>
  <c r="BE156"/>
  <c r="BE123"/>
  <c r="BE129"/>
  <c r="BE131"/>
  <c r="BE135"/>
  <c r="BE136"/>
  <c r="BE137"/>
  <c r="BE158"/>
  <c r="F80"/>
  <c r="BE92"/>
  <c r="BE94"/>
  <c r="BE101"/>
  <c r="BE138"/>
  <c r="BE140"/>
  <c r="BE162"/>
  <c r="BE109"/>
  <c r="BE128"/>
  <c r="BE130"/>
  <c r="BE142"/>
  <c r="BE145"/>
  <c r="BE149"/>
  <c r="BE151"/>
  <c i="8" r="E79"/>
  <c r="BE96"/>
  <c r="BE139"/>
  <c r="BE145"/>
  <c r="BE147"/>
  <c r="BE151"/>
  <c r="BE153"/>
  <c r="BE158"/>
  <c r="BE194"/>
  <c r="BE198"/>
  <c r="BE220"/>
  <c r="BE222"/>
  <c r="BE232"/>
  <c r="BE262"/>
  <c r="BE263"/>
  <c r="BE269"/>
  <c r="BE271"/>
  <c r="BE296"/>
  <c r="BE300"/>
  <c r="BE316"/>
  <c r="BE319"/>
  <c r="BE323"/>
  <c r="F54"/>
  <c r="J85"/>
  <c r="BE143"/>
  <c r="BE156"/>
  <c r="BE217"/>
  <c r="BE218"/>
  <c r="BE251"/>
  <c r="BE268"/>
  <c r="BE289"/>
  <c r="BE302"/>
  <c r="J55"/>
  <c r="BE120"/>
  <c r="BE126"/>
  <c r="BE172"/>
  <c r="BE208"/>
  <c r="BE213"/>
  <c r="BE244"/>
  <c r="BE248"/>
  <c r="BE267"/>
  <c i="7" r="BK297"/>
  <c r="J297"/>
  <c r="J68"/>
  <c i="8" r="F55"/>
  <c r="BE92"/>
  <c r="BE162"/>
  <c r="BE178"/>
  <c r="BE190"/>
  <c r="BE234"/>
  <c r="BE238"/>
  <c r="BE252"/>
  <c r="BE261"/>
  <c r="BE264"/>
  <c r="BE265"/>
  <c r="BE266"/>
  <c r="BE284"/>
  <c r="BE293"/>
  <c r="BE305"/>
  <c r="BE104"/>
  <c r="BE132"/>
  <c r="BE137"/>
  <c r="BE160"/>
  <c r="BE243"/>
  <c r="BE273"/>
  <c r="BE280"/>
  <c r="BE100"/>
  <c r="BE108"/>
  <c r="BE149"/>
  <c r="BE169"/>
  <c r="BE180"/>
  <c r="BE184"/>
  <c r="BE256"/>
  <c i="7" r="BK90"/>
  <c r="BK89"/>
  <c r="J89"/>
  <c i="8" r="J52"/>
  <c r="BE115"/>
  <c r="BE124"/>
  <c r="BE141"/>
  <c r="BE165"/>
  <c r="BE211"/>
  <c r="BE226"/>
  <c r="BE260"/>
  <c r="BE274"/>
  <c r="BE285"/>
  <c r="BE307"/>
  <c r="BE311"/>
  <c r="BE110"/>
  <c r="BE122"/>
  <c r="BE203"/>
  <c r="BE209"/>
  <c r="BE227"/>
  <c r="BE233"/>
  <c r="BE239"/>
  <c r="BE258"/>
  <c i="7" r="E79"/>
  <c r="J86"/>
  <c r="BE96"/>
  <c r="BE130"/>
  <c r="BE157"/>
  <c r="BE163"/>
  <c r="BE166"/>
  <c r="BE177"/>
  <c r="BE214"/>
  <c r="BE217"/>
  <c r="F55"/>
  <c r="BE128"/>
  <c r="BE147"/>
  <c r="BE178"/>
  <c r="BE193"/>
  <c r="BE198"/>
  <c r="BE237"/>
  <c r="BE251"/>
  <c r="BE252"/>
  <c r="BE274"/>
  <c r="BE278"/>
  <c r="F54"/>
  <c r="BE92"/>
  <c r="BE108"/>
  <c r="BE136"/>
  <c r="BE138"/>
  <c r="BE152"/>
  <c r="BE182"/>
  <c r="BE194"/>
  <c r="BE215"/>
  <c r="BE221"/>
  <c r="BE241"/>
  <c r="BE276"/>
  <c r="BE170"/>
  <c r="BE210"/>
  <c r="BE225"/>
  <c r="BE231"/>
  <c r="BE235"/>
  <c r="BE246"/>
  <c r="BE281"/>
  <c r="BE283"/>
  <c i="6" r="BK85"/>
  <c r="J85"/>
  <c r="J60"/>
  <c i="7" r="BE100"/>
  <c r="BE115"/>
  <c r="BE120"/>
  <c r="BE126"/>
  <c r="BE167"/>
  <c r="BE180"/>
  <c r="BE191"/>
  <c r="BE192"/>
  <c r="BE202"/>
  <c r="BE203"/>
  <c r="BE209"/>
  <c r="BE218"/>
  <c r="BE219"/>
  <c r="BE223"/>
  <c r="BE239"/>
  <c r="BE247"/>
  <c r="BE249"/>
  <c r="J83"/>
  <c r="J85"/>
  <c r="BE110"/>
  <c r="BE140"/>
  <c r="BE142"/>
  <c r="BE144"/>
  <c r="BE149"/>
  <c r="BE150"/>
  <c r="BE164"/>
  <c r="BE169"/>
  <c r="BE181"/>
  <c r="BE245"/>
  <c r="BE255"/>
  <c r="BE256"/>
  <c r="BE261"/>
  <c r="BE267"/>
  <c r="BE272"/>
  <c r="BE155"/>
  <c r="BE179"/>
  <c r="BE195"/>
  <c r="BE227"/>
  <c r="BE293"/>
  <c r="BE299"/>
  <c r="BE104"/>
  <c r="BE196"/>
  <c r="BE197"/>
  <c r="BE208"/>
  <c r="BE226"/>
  <c r="BE250"/>
  <c r="BE287"/>
  <c r="BE290"/>
  <c r="BE302"/>
  <c i="5" r="J92"/>
  <c r="J61"/>
  <c r="BK500"/>
  <c r="J500"/>
  <c r="J69"/>
  <c i="6" r="E48"/>
  <c r="F81"/>
  <c r="BE103"/>
  <c r="F54"/>
  <c r="J78"/>
  <c r="BE99"/>
  <c r="BE105"/>
  <c r="BE116"/>
  <c r="BE136"/>
  <c r="BE143"/>
  <c r="BE147"/>
  <c r="BE114"/>
  <c r="BE118"/>
  <c r="J55"/>
  <c r="J80"/>
  <c r="BE89"/>
  <c r="BE95"/>
  <c r="BE124"/>
  <c r="BE126"/>
  <c r="BE133"/>
  <c r="BE150"/>
  <c r="BE139"/>
  <c r="BE153"/>
  <c r="BE87"/>
  <c r="BE93"/>
  <c r="BE97"/>
  <c r="BE108"/>
  <c r="BE110"/>
  <c i="1" r="BB59"/>
  <c r="BD59"/>
  <c i="5" r="J55"/>
  <c r="BE101"/>
  <c r="BE111"/>
  <c r="BE152"/>
  <c r="BE156"/>
  <c r="BE160"/>
  <c r="BE218"/>
  <c r="BE282"/>
  <c r="BE285"/>
  <c r="BE292"/>
  <c r="BE308"/>
  <c r="BE317"/>
  <c r="BE321"/>
  <c r="BE330"/>
  <c r="BE350"/>
  <c r="BE357"/>
  <c r="BE363"/>
  <c r="F54"/>
  <c r="J84"/>
  <c r="BE93"/>
  <c r="BE95"/>
  <c r="BE115"/>
  <c r="BE127"/>
  <c r="BE131"/>
  <c r="BE242"/>
  <c r="BE247"/>
  <c r="BE278"/>
  <c r="BE294"/>
  <c r="BE351"/>
  <c r="BE375"/>
  <c r="BE380"/>
  <c r="BE392"/>
  <c r="BE479"/>
  <c r="BE182"/>
  <c r="BE210"/>
  <c r="BE266"/>
  <c r="BE296"/>
  <c r="BE299"/>
  <c r="BE304"/>
  <c r="BE319"/>
  <c r="BE366"/>
  <c r="BE396"/>
  <c r="BE401"/>
  <c r="BE455"/>
  <c r="BE467"/>
  <c r="BE491"/>
  <c r="BE498"/>
  <c r="BE502"/>
  <c r="BE99"/>
  <c r="BE103"/>
  <c r="BE107"/>
  <c r="BE135"/>
  <c r="BE164"/>
  <c r="BE194"/>
  <c r="BE224"/>
  <c r="BE293"/>
  <c r="BE336"/>
  <c r="BE348"/>
  <c r="BE360"/>
  <c r="F55"/>
  <c r="J86"/>
  <c r="BE97"/>
  <c r="BE119"/>
  <c r="BE123"/>
  <c r="BE139"/>
  <c r="BE147"/>
  <c r="BE176"/>
  <c r="BE198"/>
  <c r="BE220"/>
  <c r="BE250"/>
  <c r="BE268"/>
  <c r="BE270"/>
  <c r="BE334"/>
  <c r="BE341"/>
  <c r="BE347"/>
  <c r="BE368"/>
  <c r="BE168"/>
  <c r="BE290"/>
  <c r="BE349"/>
  <c r="BE388"/>
  <c r="BE407"/>
  <c r="BE430"/>
  <c r="E80"/>
  <c r="BE143"/>
  <c r="BE178"/>
  <c r="BE180"/>
  <c r="BE186"/>
  <c r="BE190"/>
  <c r="BE202"/>
  <c r="BE214"/>
  <c r="BE255"/>
  <c r="BE257"/>
  <c r="BE260"/>
  <c r="BE262"/>
  <c r="BE311"/>
  <c r="BE328"/>
  <c r="BE333"/>
  <c r="BE403"/>
  <c r="BE486"/>
  <c r="BE166"/>
  <c r="BE170"/>
  <c r="BE172"/>
  <c r="BE174"/>
  <c r="BE206"/>
  <c r="BE222"/>
  <c r="BE229"/>
  <c r="BE234"/>
  <c r="BE254"/>
  <c r="BE272"/>
  <c r="BE315"/>
  <c r="BE324"/>
  <c r="BE345"/>
  <c r="BE384"/>
  <c r="BE504"/>
  <c i="3" r="T90"/>
  <c r="R90"/>
  <c r="BK181"/>
  <c r="J181"/>
  <c r="J69"/>
  <c i="4" r="E69"/>
  <c r="BE84"/>
  <c r="BE100"/>
  <c r="J55"/>
  <c r="F75"/>
  <c r="BE80"/>
  <c r="BE82"/>
  <c r="BE86"/>
  <c r="BE95"/>
  <c r="J52"/>
  <c r="BE87"/>
  <c r="BE88"/>
  <c r="BE89"/>
  <c r="BE92"/>
  <c r="BE97"/>
  <c i="3" r="BK97"/>
  <c i="4" r="BE83"/>
  <c r="BE90"/>
  <c r="BE108"/>
  <c r="F76"/>
  <c r="BE81"/>
  <c r="J54"/>
  <c r="BE96"/>
  <c r="BE98"/>
  <c r="BE91"/>
  <c r="BE105"/>
  <c r="BE106"/>
  <c r="BE107"/>
  <c r="BE109"/>
  <c r="BE85"/>
  <c r="BE93"/>
  <c r="BE94"/>
  <c r="BE99"/>
  <c r="BE101"/>
  <c r="BE102"/>
  <c r="BE103"/>
  <c r="BE104"/>
  <c i="3" r="J55"/>
  <c r="J84"/>
  <c r="BE98"/>
  <c r="BE137"/>
  <c r="BE142"/>
  <c r="BE173"/>
  <c r="BE187"/>
  <c r="J54"/>
  <c r="F86"/>
  <c r="BE117"/>
  <c r="BE123"/>
  <c r="BE149"/>
  <c r="BE155"/>
  <c r="BE184"/>
  <c r="E48"/>
  <c r="BE127"/>
  <c r="BE144"/>
  <c r="BE145"/>
  <c r="BE172"/>
  <c r="BE185"/>
  <c r="BE100"/>
  <c r="BE112"/>
  <c r="BE126"/>
  <c r="BE129"/>
  <c r="BE130"/>
  <c r="BE136"/>
  <c r="BE167"/>
  <c r="BE169"/>
  <c r="F55"/>
  <c r="BE102"/>
  <c r="BE106"/>
  <c r="BE139"/>
  <c r="BE151"/>
  <c r="BE157"/>
  <c r="BE159"/>
  <c r="BE170"/>
  <c r="BE178"/>
  <c r="BE183"/>
  <c i="2" r="BK86"/>
  <c r="J86"/>
  <c r="J60"/>
  <c i="3" r="BE95"/>
  <c r="BE108"/>
  <c r="BE110"/>
  <c r="BE113"/>
  <c r="BE161"/>
  <c r="BE163"/>
  <c r="BE179"/>
  <c r="BE180"/>
  <c r="BE186"/>
  <c r="BE115"/>
  <c r="BE122"/>
  <c r="BE138"/>
  <c r="BE148"/>
  <c r="BE153"/>
  <c r="BE165"/>
  <c r="BE175"/>
  <c r="BE177"/>
  <c r="BE116"/>
  <c r="BE119"/>
  <c r="BE120"/>
  <c r="BE125"/>
  <c r="BE132"/>
  <c r="BE134"/>
  <c r="BE140"/>
  <c r="BE152"/>
  <c i="2" r="F55"/>
  <c r="J79"/>
  <c r="BE98"/>
  <c r="BE107"/>
  <c r="J81"/>
  <c r="BE100"/>
  <c r="BE114"/>
  <c r="J55"/>
  <c r="BE102"/>
  <c r="BE104"/>
  <c r="F54"/>
  <c r="BE111"/>
  <c r="BE118"/>
  <c r="BE121"/>
  <c r="E75"/>
  <c r="BE88"/>
  <c r="BE90"/>
  <c r="BE92"/>
  <c r="BE96"/>
  <c r="BE116"/>
  <c r="BE94"/>
  <c r="BE109"/>
  <c i="4" r="J30"/>
  <c i="13" r="F34"/>
  <c i="1" r="BA66"/>
  <c i="4" r="F35"/>
  <c i="1" r="BB57"/>
  <c i="14" r="F35"/>
  <c i="1" r="BB67"/>
  <c i="16" r="J34"/>
  <c i="1" r="AW69"/>
  <c i="2" r="J34"/>
  <c i="1" r="AW55"/>
  <c i="5" r="J34"/>
  <c i="1" r="AW58"/>
  <c i="16" r="F34"/>
  <c i="1" r="BA69"/>
  <c i="5" r="F35"/>
  <c i="1" r="BB58"/>
  <c i="9" r="F36"/>
  <c i="1" r="BC62"/>
  <c i="15" r="F37"/>
  <c i="1" r="BD68"/>
  <c i="2" r="F35"/>
  <c i="1" r="BB55"/>
  <c i="13" r="F37"/>
  <c i="1" r="BD66"/>
  <c i="8" r="F35"/>
  <c i="1" r="BB61"/>
  <c i="14" r="F36"/>
  <c i="1" r="BC67"/>
  <c i="14" r="F37"/>
  <c i="1" r="BD67"/>
  <c i="3" r="J34"/>
  <c i="1" r="AW56"/>
  <c i="9" r="J34"/>
  <c i="1" r="AW62"/>
  <c i="15" r="F34"/>
  <c i="1" r="BA68"/>
  <c i="14" r="J34"/>
  <c i="1" r="AW67"/>
  <c i="4" r="F36"/>
  <c i="1" r="BC57"/>
  <c i="10" r="F37"/>
  <c i="1" r="BD63"/>
  <c i="3" r="F36"/>
  <c i="1" r="BC56"/>
  <c i="5" r="F34"/>
  <c i="1" r="BA58"/>
  <c i="14" r="F34"/>
  <c i="1" r="BA67"/>
  <c i="12" r="J34"/>
  <c i="1" r="AW65"/>
  <c i="16" r="F35"/>
  <c i="1" r="BB69"/>
  <c i="7" r="F35"/>
  <c i="1" r="BB60"/>
  <c i="11" r="F35"/>
  <c i="1" r="BB64"/>
  <c i="14" r="J30"/>
  <c i="16" r="F36"/>
  <c i="1" r="BC69"/>
  <c i="4" r="F34"/>
  <c i="1" r="BA57"/>
  <c i="9" r="F37"/>
  <c i="1" r="BD62"/>
  <c i="8" r="F34"/>
  <c i="1" r="BA61"/>
  <c i="12" r="F35"/>
  <c i="1" r="BB65"/>
  <c i="7" r="J30"/>
  <c i="9" r="F34"/>
  <c i="1" r="BA62"/>
  <c i="13" r="J30"/>
  <c i="3" r="F35"/>
  <c i="1" r="BB56"/>
  <c i="4" r="J34"/>
  <c i="1" r="AW57"/>
  <c i="6" r="J34"/>
  <c i="1" r="AW59"/>
  <c i="11" r="F36"/>
  <c i="1" r="BC64"/>
  <c i="13" r="F36"/>
  <c i="1" r="BC66"/>
  <c i="8" r="J34"/>
  <c i="1" r="AW61"/>
  <c i="7" r="F34"/>
  <c i="1" r="BA60"/>
  <c i="7" r="F36"/>
  <c i="1" r="BC60"/>
  <c i="8" r="F37"/>
  <c i="1" r="BD61"/>
  <c i="8" r="F36"/>
  <c i="1" r="BC61"/>
  <c i="15" r="J34"/>
  <c i="1" r="AW68"/>
  <c i="7" r="J34"/>
  <c i="1" r="AW60"/>
  <c i="6" r="F34"/>
  <c i="1" r="BA59"/>
  <c i="12" r="F36"/>
  <c i="1" r="BC65"/>
  <c i="11" r="F37"/>
  <c i="1" r="BD64"/>
  <c i="10" r="F36"/>
  <c i="1" r="BC63"/>
  <c i="9" r="F35"/>
  <c i="1" r="BB62"/>
  <c i="15" r="F35"/>
  <c i="1" r="BB68"/>
  <c i="13" r="J34"/>
  <c i="1" r="AW66"/>
  <c i="2" r="F37"/>
  <c i="1" r="BD55"/>
  <c i="7" r="F37"/>
  <c i="1" r="BD60"/>
  <c i="6" r="F36"/>
  <c i="1" r="BC59"/>
  <c i="15" r="F36"/>
  <c i="1" r="BC68"/>
  <c i="12" r="F37"/>
  <c i="1" r="BD65"/>
  <c i="10" r="J34"/>
  <c i="1" r="AW63"/>
  <c i="3" r="F37"/>
  <c i="1" r="BD56"/>
  <c i="4" r="F37"/>
  <c i="1" r="BD57"/>
  <c i="12" r="F34"/>
  <c i="1" r="BA65"/>
  <c i="10" r="F35"/>
  <c i="1" r="BB63"/>
  <c i="11" r="J34"/>
  <c i="1" r="AW64"/>
  <c i="16" r="F37"/>
  <c i="1" r="BD69"/>
  <c i="13" r="F35"/>
  <c i="1" r="BB66"/>
  <c i="10" r="F34"/>
  <c i="1" r="BA63"/>
  <c i="2" r="F34"/>
  <c i="1" r="BA55"/>
  <c i="11" r="F34"/>
  <c i="1" r="BA64"/>
  <c i="3" r="F34"/>
  <c i="1" r="BA56"/>
  <c i="2" r="F36"/>
  <c i="1" r="BC55"/>
  <c i="5" r="F36"/>
  <c i="1" r="BC58"/>
  <c i="5" r="F37"/>
  <c i="1" r="BD58"/>
  <c i="13" l="1" r="T85"/>
  <c r="T84"/>
  <c i="14" r="P90"/>
  <c r="P88"/>
  <c i="1" r="AU67"/>
  <c i="11" r="BK85"/>
  <c r="J85"/>
  <c r="J60"/>
  <c i="2" r="P86"/>
  <c r="P85"/>
  <c i="1" r="AU55"/>
  <c i="7" r="R90"/>
  <c r="R89"/>
  <c i="12" r="T85"/>
  <c r="T84"/>
  <c i="6" r="R85"/>
  <c r="R84"/>
  <c i="5" r="T91"/>
  <c r="T90"/>
  <c i="13" r="R85"/>
  <c r="R84"/>
  <c i="3" r="P97"/>
  <c r="P90"/>
  <c i="1" r="AU56"/>
  <c i="5" r="BK91"/>
  <c r="J91"/>
  <c r="J60"/>
  <c i="6" r="T85"/>
  <c r="T84"/>
  <c i="5" r="R91"/>
  <c r="R90"/>
  <c i="7" r="P90"/>
  <c r="P89"/>
  <c i="1" r="AU60"/>
  <c i="10" r="T85"/>
  <c r="T84"/>
  <c i="11" r="P85"/>
  <c r="P84"/>
  <c i="1" r="AU64"/>
  <c i="7" r="T90"/>
  <c r="T89"/>
  <c i="16" r="BK86"/>
  <c r="J86"/>
  <c r="J60"/>
  <c i="8" r="BK90"/>
  <c r="BK89"/>
  <c r="J89"/>
  <c r="J59"/>
  <c i="16" r="T86"/>
  <c r="T85"/>
  <c i="13" r="P85"/>
  <c r="P84"/>
  <c i="1" r="AU66"/>
  <c i="8" r="P90"/>
  <c r="P89"/>
  <c i="1" r="AU61"/>
  <c i="11" r="R85"/>
  <c r="R84"/>
  <c i="2" r="T86"/>
  <c r="T85"/>
  <c i="10" r="R85"/>
  <c r="R84"/>
  <c i="12" r="R85"/>
  <c r="R84"/>
  <c r="P85"/>
  <c r="P84"/>
  <c i="1" r="AU65"/>
  <c i="15" r="R85"/>
  <c r="R84"/>
  <c i="8" r="R90"/>
  <c r="R89"/>
  <c i="3" r="BK93"/>
  <c r="J93"/>
  <c r="J62"/>
  <c i="16" r="J87"/>
  <c r="J61"/>
  <c i="15" r="BK84"/>
  <c r="J84"/>
  <c i="1" r="AG67"/>
  <c i="14" r="J90"/>
  <c r="J61"/>
  <c r="J59"/>
  <c i="1" r="AG66"/>
  <c i="13" r="J59"/>
  <c r="J85"/>
  <c r="J60"/>
  <c i="12" r="BK84"/>
  <c r="J84"/>
  <c i="10" r="BK84"/>
  <c r="J84"/>
  <c r="J59"/>
  <c i="9" r="J84"/>
  <c r="J60"/>
  <c i="1" r="AG60"/>
  <c i="7" r="J90"/>
  <c r="J60"/>
  <c r="J59"/>
  <c i="6" r="BK84"/>
  <c r="J84"/>
  <c i="1" r="AG57"/>
  <c i="3" r="J97"/>
  <c r="J64"/>
  <c i="2" r="BK85"/>
  <c r="J85"/>
  <c r="J59"/>
  <c i="8" r="J33"/>
  <c i="1" r="AV61"/>
  <c r="AT61"/>
  <c i="10" r="F33"/>
  <c i="1" r="AZ63"/>
  <c r="BB54"/>
  <c r="W31"/>
  <c i="2" r="J33"/>
  <c i="1" r="AV55"/>
  <c r="AT55"/>
  <c i="16" r="J33"/>
  <c i="1" r="AV69"/>
  <c r="AT69"/>
  <c i="6" r="F33"/>
  <c i="1" r="AZ59"/>
  <c i="11" r="J33"/>
  <c i="1" r="AV64"/>
  <c r="AT64"/>
  <c i="9" r="F33"/>
  <c i="1" r="AZ62"/>
  <c i="15" r="F33"/>
  <c i="1" r="AZ68"/>
  <c i="7" r="F33"/>
  <c i="1" r="AZ60"/>
  <c i="12" r="F33"/>
  <c i="1" r="AZ65"/>
  <c i="4" r="F33"/>
  <c i="1" r="AZ57"/>
  <c i="9" r="J33"/>
  <c i="1" r="AV62"/>
  <c r="AT62"/>
  <c i="15" r="J33"/>
  <c i="1" r="AV68"/>
  <c r="AT68"/>
  <c i="6" r="J30"/>
  <c i="1" r="AG59"/>
  <c i="11" r="F33"/>
  <c i="1" r="AZ64"/>
  <c i="4" r="J33"/>
  <c i="1" r="AV57"/>
  <c r="AT57"/>
  <c r="AN57"/>
  <c i="3" r="J33"/>
  <c i="1" r="AV56"/>
  <c r="AT56"/>
  <c i="12" r="J33"/>
  <c i="1" r="AV65"/>
  <c r="AT65"/>
  <c i="12" r="J30"/>
  <c i="1" r="AG65"/>
  <c i="13" r="J33"/>
  <c i="1" r="AV66"/>
  <c r="AT66"/>
  <c r="AN66"/>
  <c i="8" r="F33"/>
  <c i="1" r="AZ61"/>
  <c i="9" r="J30"/>
  <c i="1" r="AG62"/>
  <c i="14" r="J33"/>
  <c i="1" r="AV67"/>
  <c r="AT67"/>
  <c r="AN67"/>
  <c i="7" r="J33"/>
  <c i="1" r="AV60"/>
  <c r="AT60"/>
  <c r="AN60"/>
  <c r="BD54"/>
  <c r="W33"/>
  <c i="16" r="F33"/>
  <c i="1" r="AZ69"/>
  <c i="14" r="F33"/>
  <c i="1" r="AZ67"/>
  <c i="10" r="J33"/>
  <c i="1" r="AV63"/>
  <c r="AT63"/>
  <c r="BC54"/>
  <c r="AY54"/>
  <c r="BA54"/>
  <c r="AW54"/>
  <c r="AK30"/>
  <c i="13" r="F33"/>
  <c i="1" r="AZ66"/>
  <c i="5" r="F33"/>
  <c i="1" r="AZ58"/>
  <c i="2" r="F33"/>
  <c i="1" r="AZ55"/>
  <c i="15" r="J30"/>
  <c i="1" r="AG68"/>
  <c i="6" r="J33"/>
  <c i="1" r="AV59"/>
  <c r="AT59"/>
  <c i="3" r="F33"/>
  <c i="1" r="AZ56"/>
  <c i="5" r="J33"/>
  <c i="1" r="AV58"/>
  <c r="AT58"/>
  <c i="5" l="1" r="BK90"/>
  <c r="J90"/>
  <c r="J59"/>
  <c i="8" r="J90"/>
  <c r="J60"/>
  <c i="11" r="BK84"/>
  <c r="J84"/>
  <c r="J59"/>
  <c i="16" r="BK85"/>
  <c r="J85"/>
  <c r="J59"/>
  <c i="3" r="BK90"/>
  <c r="J90"/>
  <c i="1" r="AN68"/>
  <c i="15" r="J59"/>
  <c r="J39"/>
  <c i="14" r="J39"/>
  <c i="1" r="AN65"/>
  <c i="12" r="J59"/>
  <c i="13" r="J39"/>
  <c i="12" r="J39"/>
  <c i="1" r="AN62"/>
  <c i="9" r="J39"/>
  <c i="1" r="AN59"/>
  <c i="6" r="J59"/>
  <c i="7" r="J39"/>
  <c i="6" r="J39"/>
  <c i="4" r="J39"/>
  <c i="2" r="J30"/>
  <c i="1" r="AG55"/>
  <c r="AX54"/>
  <c i="8" r="J30"/>
  <c i="1" r="AG61"/>
  <c i="10" r="J30"/>
  <c i="1" r="AG63"/>
  <c r="AN63"/>
  <c r="AZ54"/>
  <c r="W29"/>
  <c i="3" r="J30"/>
  <c i="1" r="AG56"/>
  <c r="W32"/>
  <c r="W30"/>
  <c r="AU54"/>
  <c i="3" l="1" r="J39"/>
  <c i="8" r="J39"/>
  <c i="3" r="J59"/>
  <c i="10" r="J39"/>
  <c i="2" r="J39"/>
  <c i="1" r="AN55"/>
  <c r="AN61"/>
  <c r="AN56"/>
  <c i="16" r="J30"/>
  <c i="1" r="AG69"/>
  <c i="5" r="J30"/>
  <c i="1" r="AG58"/>
  <c r="AN58"/>
  <c i="11" r="J30"/>
  <c i="1" r="AG64"/>
  <c r="AN64"/>
  <c r="AV54"/>
  <c r="AK29"/>
  <c i="5" l="1" r="J39"/>
  <c i="11" r="J39"/>
  <c i="16" r="J39"/>
  <c i="1" r="AN69"/>
  <c r="AT54"/>
  <c r="AG54"/>
  <c r="AK26"/>
  <c l="1" r="AN54"/>
  <c r="AK35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<sst xmlns="http://schemas.openxmlformats.org/spreadsheetml/2006/main">
  <si>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</si>
  <si>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</si>
  <si>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</si>
  <si>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</si>
  <si>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</si>
  <si>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{6d3be0d7-ad96-41e4-ade0-811ff2f3cb0e}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</si>
  <si>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</si>
  <si>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</si>
  <si>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</si>
  <si>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</si>
  <si>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</si>
  <si>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</si>
  <si>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</si>
  <si>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</si>
  <si>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012025018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</si>
  <si>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</si>
  <si>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</si>
  <si>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PŘESTAVBA ŽELEZNIČNÍHO UZLU BRNO - PRODLOUŽENÍ UL. KALOVÁ</t>
  </si>
  <si>
    <t>KSO:</t>
  </si>
  <si>
    <t/>
  </si>
  <si>
    <t>CC-CZ:</t>
  </si>
  <si>
    <t>Místo:</t>
  </si>
  <si>
    <t xml:space="preserve"> </t>
  </si>
  <si>
    <t>Datum:</t>
  </si>
  <si>
    <t>3. 6. 2025</t>
  </si>
  <si>
    <t>Zadavatel:</t>
  </si>
  <si>
    <t>IČ:</t>
  </si>
  <si>
    <t>DIČ:</t>
  </si>
  <si>
    <t>Účastník:</t>
  </si>
  <si>
    <t>Vyplň údaj</t>
  </si>
  <si>
    <t>Projektant:</t>
  </si>
  <si>
    <t>True</t>
  </si>
  <si>
    <t>Zpracovatel: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</si>
  <si>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</si>
  <si>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</si>
  <si>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</si>
  <si>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</si>
  <si>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</si>
  <si>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</si>
  <si>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</si>
  <si>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</si>
  <si>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</si>
  <si>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</si>
  <si>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</si>
  <si>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</si>
  <si>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</si>
  <si>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</si>
  <si>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</si>
  <si>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</si>
  <si>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</si>
  <si>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</si>
  <si>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</si>
  <si>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</si>
  <si>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</si>
  <si>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</si>
  <si>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</si>
  <si>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</si>
  <si>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</si>
  <si>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</si>
  <si>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</si>
  <si>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</si>
  <si>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</si>
  <si>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</si>
  <si>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</si>
  <si>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</si>
  <si>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</si>
  <si>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</si>
  <si>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</si>
  <si>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</si>
  <si>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</si>
  <si>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</si>
  <si>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</si>
  <si>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</si>
  <si>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</si>
  <si>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SO 001</t>
  </si>
  <si>
    <t>Vedlejší rozpočtové náklady</t>
  </si>
  <si>
    <t>STA</t>
  </si>
  <si>
    <t>1</t>
  </si>
  <si>
    <t>{e1f463b8-2695-41e7-b6b1-d293247484cc}</t>
  </si>
  <si>
    <t>2</t>
  </si>
  <si>
    <t>SO 06-06-66</t>
  </si>
  <si>
    <t>Veřejné osv. – část dostavba Komárova, Větev D – část 1,2 , Větev 6 – část 2 Větev 4-část 1</t>
  </si>
  <si>
    <t>{4c918807-46b5-4841-ac7d-cd3c08b1d0ee}</t>
  </si>
  <si>
    <t>SO 06-15-64</t>
  </si>
  <si>
    <t>Kabelovod větev 4-2. část</t>
  </si>
  <si>
    <t>{1ce441eb-0489-4746-9be9-b61ff3792cc6}</t>
  </si>
  <si>
    <t>SO 06-18-137.1</t>
  </si>
  <si>
    <t>Větev 4 -2. část, komunikace</t>
  </si>
  <si>
    <t>{fab2f325-e9ce-4873-97fb-a4814701d44f}</t>
  </si>
  <si>
    <t>SO 06-18-137.2</t>
  </si>
  <si>
    <t>Větev 4 - 2. část, chodníky</t>
  </si>
  <si>
    <t>{f8ba0413-b90f-4765-a99c-a30f5c893e38}</t>
  </si>
  <si>
    <t>SO 06-22-206</t>
  </si>
  <si>
    <t>Větev 4-1. a 2. část, vodovody</t>
  </si>
  <si>
    <t>{176a98c6-0c15-47f0-a373-7cb26672d34d}</t>
  </si>
  <si>
    <t>SO 06-27-206</t>
  </si>
  <si>
    <t>Větev 4-1. a 2. část, kanalizace</t>
  </si>
  <si>
    <t>{f9fa58b1-1ed9-41a2-a021-456b8702d79f}</t>
  </si>
  <si>
    <t>SO 06-39-06</t>
  </si>
  <si>
    <t>Sadové úpravy - etapa 1B - výstavby</t>
  </si>
  <si>
    <t>{2ca527a9-a8e6-4e35-830a-108216f31d96}</t>
  </si>
  <si>
    <t>SO 100.1</t>
  </si>
  <si>
    <t>Napojení místní komunikace ul. Hradlová</t>
  </si>
  <si>
    <t>{6c3a8185-2aaa-4817-bcde-e61bf4f819f7}</t>
  </si>
  <si>
    <t>SO 100.2</t>
  </si>
  <si>
    <t>Napojení místní komunikace ul. Hradlová - chodník</t>
  </si>
  <si>
    <t>{23cc6605-298c-42c9-b088-038e88fa9897}</t>
  </si>
  <si>
    <t>SO 100.3</t>
  </si>
  <si>
    <t>Účelová komunikace ul. Hradlová</t>
  </si>
  <si>
    <t>{10d449be-adeb-4fa2-9ffc-c835edc61d89}</t>
  </si>
  <si>
    <t>SO 101.1</t>
  </si>
  <si>
    <t>Dočasné napojení místní komunikace ul. Hradlová</t>
  </si>
  <si>
    <t>{705fa6c0-dc1e-4bbc-9ce1-aa77a1477a6e}</t>
  </si>
  <si>
    <t>SO 101.1b</t>
  </si>
  <si>
    <t>Dočasné napojení místní komunikace ul. Hradlová - průleh s rýhou</t>
  </si>
  <si>
    <t>{3ee73eaf-7f68-4604-82a4-2df1aa65a830}</t>
  </si>
  <si>
    <t>SO 101.2</t>
  </si>
  <si>
    <t>Dočasné napojení místní komunikace ul. Hradlová - chodník</t>
  </si>
  <si>
    <t>{ed38c0cc-4852-42ba-9ce1-5fe965d4973c}</t>
  </si>
  <si>
    <t>SO 101.3</t>
  </si>
  <si>
    <t>Dočasná účelová komunikace</t>
  </si>
  <si>
    <t>{ad5abe61-1611-4663-8853-e11c7e3ee307}</t>
  </si>
  <si>
    <t>KRYCÍ LIST SOUPISU PRACÍ</t>
  </si>
  <si>
    <t>Objekt:</t>
  </si>
  <si>
    <t>SO 001 - Vedlejší rozpočtové náklady</t>
  </si>
  <si>
    <t>REKAPITULACE ČLENĚNÍ SOUPISU PRACÍ</t>
  </si>
  <si>
    <t>Kód dílu - Popis</t>
  </si>
  <si>
    <t>Cena celkem [CZK]</t>
  </si>
  <si>
    <t>-1</t>
  </si>
  <si>
    <t>VRN - Vedlejší rozpočtové náklady</t>
  </si>
  <si>
    <t xml:space="preserve">    VRN1 - Průzkumné, geodetické a projektové práce</t>
  </si>
  <si>
    <t xml:space="preserve">    VRN2 - Příprava staveniště</t>
  </si>
  <si>
    <t xml:space="preserve">    VRN3 - Zařízení staveniště</t>
  </si>
  <si>
    <t xml:space="preserve">    VRN4 - Inženýrská činnost</t>
  </si>
  <si>
    <t xml:space="preserve">    VRN9 - Ostatní náklady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</si>
  <si>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</si>
  <si>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</si>
  <si>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</si>
  <si>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</si>
  <si>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</si>
  <si>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</si>
  <si>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</si>
  <si>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</si>
  <si>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</si>
  <si>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</si>
  <si>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</si>
  <si>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</si>
  <si>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</si>
  <si>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VRN</t>
  </si>
  <si>
    <t>5</t>
  </si>
  <si>
    <t>ROZPOCET</t>
  </si>
  <si>
    <t>VRN1</t>
  </si>
  <si>
    <t>Průzkumné, geodetické a projektové práce</t>
  </si>
  <si>
    <t>K</t>
  </si>
  <si>
    <t>012103000</t>
  </si>
  <si>
    <t>Přípravné zeměměřičské práce</t>
  </si>
  <si>
    <t>kpl</t>
  </si>
  <si>
    <t>CS ÚRS 2024 02</t>
  </si>
  <si>
    <t>4</t>
  </si>
  <si>
    <t>Online PSC</t>
  </si>
  <si>
    <t>https://podminky.urs.cz/item/CS_URS_2024_02/012103000</t>
  </si>
  <si>
    <t>012303000</t>
  </si>
  <si>
    <t>geodetické zaměření rohů stavby, vytyčení, stabilizace a udržování bodů vytyčovací sítě; vytyčení a sestavení laviček vyhotovení protokolu o vytyčení stavby se seznamem ouřadnic vytyčených bodů a jejich polohopisnýmmi (S-JTSK) a výškovými (Bpv) hodnotami</t>
  </si>
  <si>
    <t>https://podminky.urs.cz/item/CS_URS_2024_02/012303000</t>
  </si>
  <si>
    <t>3</t>
  </si>
  <si>
    <t>012444000</t>
  </si>
  <si>
    <t>geodetické zaměření skutečného provedení stavby dle požadavků investora</t>
  </si>
  <si>
    <t>6</t>
  </si>
  <si>
    <t>https://podminky.urs.cz/item/CS_URS_2024_02/012444000</t>
  </si>
  <si>
    <t>013002000</t>
  </si>
  <si>
    <t>zajištění stanovení přechodné úpray provozu, zvláštního užívání komunikace a případných další dokumentů a souhlasů pro prováění dopravně-inženýrských opatření</t>
  </si>
  <si>
    <t>8</t>
  </si>
  <si>
    <t>https://podminky.urs.cz/item/CS_URS_2024_02/013002000</t>
  </si>
  <si>
    <t>013244000</t>
  </si>
  <si>
    <t>Realizační dokumentace stavby</t>
  </si>
  <si>
    <t>10</t>
  </si>
  <si>
    <t>https://podminky.urs.cz/item/CS_URS_2024_02/013244000</t>
  </si>
  <si>
    <t>013254000</t>
  </si>
  <si>
    <t>zhotovení DSPS dle podmínek investora DSPS v digitální formě včetně tištěné formy dle předpisu BZ/C1 ŘSD ČR</t>
  </si>
  <si>
    <t>https://podminky.urs.cz/item/CS_URS_2024_02/013254000</t>
  </si>
  <si>
    <t>7</t>
  </si>
  <si>
    <t>013294000</t>
  </si>
  <si>
    <t>Ostatní dokumentace stavby</t>
  </si>
  <si>
    <t>14</t>
  </si>
  <si>
    <t>https://podminky.urs.cz/item/CS_URS_2024_02/013294000</t>
  </si>
  <si>
    <t>013294001</t>
  </si>
  <si>
    <t>Ostatní dokumentace stavby - stanovení dopravního značení</t>
  </si>
  <si>
    <t>16</t>
  </si>
  <si>
    <t>VRN2</t>
  </si>
  <si>
    <t>Příprava staveniště</t>
  </si>
  <si>
    <t>9</t>
  </si>
  <si>
    <t>021002000</t>
  </si>
  <si>
    <t>Práce zajišťující ochranu stávajících inženýrských sítí</t>
  </si>
  <si>
    <t>18</t>
  </si>
  <si>
    <t>https://podminky.urs.cz/item/CS_URS_2024_02/021002000</t>
  </si>
  <si>
    <t>VRN3</t>
  </si>
  <si>
    <t>Zařízení staveniště</t>
  </si>
  <si>
    <t>032002000</t>
  </si>
  <si>
    <t>Zařízení staveniště - náklady na stavební buňky, mobilní buňky a další, zřízení, údržba odvoz a úklid</t>
  </si>
  <si>
    <t>20</t>
  </si>
  <si>
    <t>https://podminky.urs.cz/item/CS_URS_2024_02/032002000</t>
  </si>
  <si>
    <t>11</t>
  </si>
  <si>
    <t>034303000</t>
  </si>
  <si>
    <t>položka obsahuje veškeré potřebné náklady na montáž, údržbu, pronájem a demontáž přechodného dopravního značení</t>
  </si>
  <si>
    <t>22</t>
  </si>
  <si>
    <t>https://podminky.urs.cz/item/CS_URS_2024_02/034303000</t>
  </si>
  <si>
    <t>034503000</t>
  </si>
  <si>
    <t>Informační tabule na staveništi</t>
  </si>
  <si>
    <t>24</t>
  </si>
  <si>
    <t>https://podminky.urs.cz/item/CS_URS_2024_02/034503000</t>
  </si>
  <si>
    <t>VRN4</t>
  </si>
  <si>
    <t>Inženýrská činnost</t>
  </si>
  <si>
    <t>13</t>
  </si>
  <si>
    <t>041103000</t>
  </si>
  <si>
    <t>Autorský dozor projektanta</t>
  </si>
  <si>
    <t>26</t>
  </si>
  <si>
    <t>https://podminky.urs.cz/item/CS_URS_2024_02/041103000</t>
  </si>
  <si>
    <t>043002000</t>
  </si>
  <si>
    <t>Zkoušky a ostatní měření</t>
  </si>
  <si>
    <t>28</t>
  </si>
  <si>
    <t>https://podminky.urs.cz/item/CS_URS_2024_02/043002000</t>
  </si>
  <si>
    <t>15</t>
  </si>
  <si>
    <t>043103000</t>
  </si>
  <si>
    <t>Zkoušky</t>
  </si>
  <si>
    <t>30</t>
  </si>
  <si>
    <t>https://podminky.urs.cz/item/CS_URS_2024_02/043103000</t>
  </si>
  <si>
    <t>VRN9</t>
  </si>
  <si>
    <t>Ostatní náklady</t>
  </si>
  <si>
    <t>094002000</t>
  </si>
  <si>
    <t>Ostatní náklady související s výstavbou</t>
  </si>
  <si>
    <t>32</t>
  </si>
  <si>
    <t>https://podminky.urs.cz/item/CS_URS_2024_02/094002000</t>
  </si>
  <si>
    <t>SO 06-06-66 - Veřejné osv. – část dostavba Komárova, Větev D – část 1,2 , Větev 6 – část 2 Větev 4-část 1</t>
  </si>
  <si>
    <t>HSV - Práce a dodávky HSV</t>
  </si>
  <si>
    <t xml:space="preserve">    997 - Přesun sutě</t>
  </si>
  <si>
    <t>PSV - Práce a dodávky PSV</t>
  </si>
  <si>
    <t xml:space="preserve">    741 - Elektroinstalace - silnoproud</t>
  </si>
  <si>
    <t>M - Práce a dodávky M</t>
  </si>
  <si>
    <t xml:space="preserve">    46-M-Z - Zemní práce při extr.mont.pracích - Zádlažby</t>
  </si>
  <si>
    <t xml:space="preserve">    21-M - Elektromontáže</t>
  </si>
  <si>
    <t xml:space="preserve">    22-M - Montáže technologických zařízení pro dopravní stavby</t>
  </si>
  <si>
    <t xml:space="preserve">    46-M - Zemní práce při extr.mont.pracích</t>
  </si>
  <si>
    <t>HSV</t>
  </si>
  <si>
    <t>Práce a dodávky HSV</t>
  </si>
  <si>
    <t>997</t>
  </si>
  <si>
    <t>Přesun sutě</t>
  </si>
  <si>
    <t>PSV</t>
  </si>
  <si>
    <t>Práce a dodávky PSV</t>
  </si>
  <si>
    <t>741</t>
  </si>
  <si>
    <t>Elektroinstalace - silnoproud</t>
  </si>
  <si>
    <t>210280003</t>
  </si>
  <si>
    <t>Zkoušky a prohlídky el rozvodů a zařízení celková prohlídka pro objem montážních prací přes 500 do 1 000 tis Kč</t>
  </si>
  <si>
    <t>kus</t>
  </si>
  <si>
    <t>https://podminky.urs.cz/item/CS_URS_2024_02/210280003</t>
  </si>
  <si>
    <t>M</t>
  </si>
  <si>
    <t>Práce a dodávky M</t>
  </si>
  <si>
    <t>997221571</t>
  </si>
  <si>
    <t>Vodorovná doprava vybouraných hmot do 1 km</t>
  </si>
  <si>
    <t>t</t>
  </si>
  <si>
    <t>64</t>
  </si>
  <si>
    <t>https://podminky.urs.cz/item/CS_URS_2024_02/997221571</t>
  </si>
  <si>
    <t>997221579</t>
  </si>
  <si>
    <t>Příplatek ZKD 1 km u vodorovné dopravy vybouraných hmot</t>
  </si>
  <si>
    <t>https://podminky.urs.cz/item/CS_URS_2024_02/997221579</t>
  </si>
  <si>
    <t>997221873</t>
  </si>
  <si>
    <t>Poplatek za uložení na recyklační skládce (skládkovné) stavebního odpadu zeminy a kamení zatříděného do Katalogu odpadů pod kódem 17 05 04</t>
  </si>
  <si>
    <t>https://podminky.urs.cz/item/CS_URS_2024_02/997221873</t>
  </si>
  <si>
    <t>46-M-Z</t>
  </si>
  <si>
    <t>Zemní práce při extr.mont.pracích - Zádlažby</t>
  </si>
  <si>
    <t>21-M</t>
  </si>
  <si>
    <t>Elektromontáže</t>
  </si>
  <si>
    <t>210100422</t>
  </si>
  <si>
    <t>Ukončení kabelů a vodičů kabelovou koncovkou do 4 žil do 1 kV včetně zapojení KSM 35 do 4x16 mm2</t>
  </si>
  <si>
    <t>https://podminky.urs.cz/item/CS_URS_2024_02/210100422</t>
  </si>
  <si>
    <t>218100003v1</t>
  </si>
  <si>
    <t>Odpojení vodičů z rozváděče nebo přístroje průřezu žíly do 4x16 mm2</t>
  </si>
  <si>
    <t>CS ÚRS 2024 01</t>
  </si>
  <si>
    <t>https://podminky.urs.cz/item/CS_URS_2024_01/218100003v1</t>
  </si>
  <si>
    <t>210191509</t>
  </si>
  <si>
    <t>Montáž skříní pojistkových tenkocementových rozpojovacích SR 4.1, 8.1 bez zapojení vodičů</t>
  </si>
  <si>
    <t>https://podminky.urs.cz/item/CS_URS_2024_02/210191509</t>
  </si>
  <si>
    <t>357V5</t>
  </si>
  <si>
    <t>Rozpojovací skříň RF5:3, včetně jištění</t>
  </si>
  <si>
    <t>256</t>
  </si>
  <si>
    <t>210202013</t>
  </si>
  <si>
    <t>Montáž svítidlo výbojkové průmyslové nebo venkovní na výložník</t>
  </si>
  <si>
    <t>https://podminky.urs.cz/item/CS_URS_2024_02/210202013</t>
  </si>
  <si>
    <t>210203700x1</t>
  </si>
  <si>
    <t>Naadresování, zprovoznění komunikačních členů svítidel</t>
  </si>
  <si>
    <t>M1a</t>
  </si>
  <si>
    <t>Svítidlo LED dle technické specifikace, včetně komunikačního členu</t>
  </si>
  <si>
    <t>210204011</t>
  </si>
  <si>
    <t>Montáž stožárů osvětlení ocelových samostatně stojících délky do 12 m</t>
  </si>
  <si>
    <t>https://podminky.urs.cz/item/CS_URS_2024_02/210204011</t>
  </si>
  <si>
    <t>31674109R6</t>
  </si>
  <si>
    <t>Stožár osvětlovací uliční 8 m v provedení "Brno", včetně termoplastické manžety</t>
  </si>
  <si>
    <t>210204103</t>
  </si>
  <si>
    <t>Montáž výložníků osvětlení jednoramenných sloupových hmotnosti do 35 kg</t>
  </si>
  <si>
    <t>https://podminky.urs.cz/item/CS_URS_2024_02/210204103</t>
  </si>
  <si>
    <t>31673000</t>
  </si>
  <si>
    <t>výložník obloukový jednoduchý k osvětlovacím stožárům uličním výška 1800mm vyložení 1000mm</t>
  </si>
  <si>
    <t>210204202</t>
  </si>
  <si>
    <t>Montáž elektrovýzbroje stožárů osvětlení 2 okruhy</t>
  </si>
  <si>
    <t>https://podminky.urs.cz/item/CS_URS_2024_02/210204202</t>
  </si>
  <si>
    <t>17</t>
  </si>
  <si>
    <t>M5</t>
  </si>
  <si>
    <t>Elektrovýzbroj stožárová - 2 okruhy</t>
  </si>
  <si>
    <t>34</t>
  </si>
  <si>
    <t>341110360v1</t>
  </si>
  <si>
    <t>kabel silový s Cu jádrem CYKY 3x2,5 mm2 - instalace ve stožáru</t>
  </si>
  <si>
    <t>m</t>
  </si>
  <si>
    <t>36</t>
  </si>
  <si>
    <t>19</t>
  </si>
  <si>
    <t>210220022</t>
  </si>
  <si>
    <t>Montáž uzemňovacího vedení vodičů FeZn pomocí svorek v zemi drátem průměru do 10 mm ve městské zástavbě</t>
  </si>
  <si>
    <t>38</t>
  </si>
  <si>
    <t>https://podminky.urs.cz/item/CS_URS_2024_02/210220022</t>
  </si>
  <si>
    <t>35441073</t>
  </si>
  <si>
    <t>drát D 10mm FeZn</t>
  </si>
  <si>
    <t>kg</t>
  </si>
  <si>
    <t>40</t>
  </si>
  <si>
    <t>210280211</t>
  </si>
  <si>
    <t>Měření zemních odporů zemniče prvního nebo samostatného</t>
  </si>
  <si>
    <t>42</t>
  </si>
  <si>
    <t>https://podminky.urs.cz/item/CS_URS_2024_02/210280211</t>
  </si>
  <si>
    <t>210280712</t>
  </si>
  <si>
    <t>Měření intenzity osvětlení na pracovišti do 50 svítidel</t>
  </si>
  <si>
    <t>soubor</t>
  </si>
  <si>
    <t>44</t>
  </si>
  <si>
    <t>https://podminky.urs.cz/item/CS_URS_2024_02/210280712</t>
  </si>
  <si>
    <t>23</t>
  </si>
  <si>
    <t>210812035</t>
  </si>
  <si>
    <t>Montáž kabelu Cu plného nebo laněného do 1 kV žíly 4x16 mm2 (např. CYKY) bez ukončení uloženého volně nebo v liště</t>
  </si>
  <si>
    <t>46</t>
  </si>
  <si>
    <t>https://podminky.urs.cz/item/CS_URS_2024_02/210812035</t>
  </si>
  <si>
    <t>34111080</t>
  </si>
  <si>
    <t>kabel instalační jádro Cu plné izolace PVC plášť PVC 450/750V (CYKY) 4x16mm2</t>
  </si>
  <si>
    <t>48</t>
  </si>
  <si>
    <t>25</t>
  </si>
  <si>
    <t>P3</t>
  </si>
  <si>
    <t>Číslování stožáru VO, nebo skříně VO číslem evidenčním</t>
  </si>
  <si>
    <t>50</t>
  </si>
  <si>
    <t>V23</t>
  </si>
  <si>
    <t>Výkon montážní plošiny, včetně dopravy</t>
  </si>
  <si>
    <t>hod</t>
  </si>
  <si>
    <t>52</t>
  </si>
  <si>
    <t>27</t>
  </si>
  <si>
    <t>V24</t>
  </si>
  <si>
    <t>Nákladní auto s hydraulickou rukou</t>
  </si>
  <si>
    <t>54</t>
  </si>
  <si>
    <t>v53</t>
  </si>
  <si>
    <t>Manipulace vedení, dozor správce sítě</t>
  </si>
  <si>
    <t>56</t>
  </si>
  <si>
    <t>22-M</t>
  </si>
  <si>
    <t>Montáže technologických zařízení pro dopravní stavby</t>
  </si>
  <si>
    <t>29</t>
  </si>
  <si>
    <t>220180201</t>
  </si>
  <si>
    <t>Zatažení do tvárnicové tratě kabelu hmotnosti do 2 kg/m</t>
  </si>
  <si>
    <t>58</t>
  </si>
  <si>
    <t>https://podminky.urs.cz/item/CS_URS_2024_02/220180201</t>
  </si>
  <si>
    <t>220180201-D</t>
  </si>
  <si>
    <t>Demontáž - Zatažení do tvárnicové tratě kabelu hmotnosti do 2 kg/m</t>
  </si>
  <si>
    <t>60</t>
  </si>
  <si>
    <t>31</t>
  </si>
  <si>
    <t>220182002</t>
  </si>
  <si>
    <t>Zatažení ochranné trubky z HDPE 110 mm do chráničky</t>
  </si>
  <si>
    <t>62</t>
  </si>
  <si>
    <t>https://podminky.urs.cz/item/CS_URS_2024_02/220182002</t>
  </si>
  <si>
    <t>46-M</t>
  </si>
  <si>
    <t>Zemní práce při extr.mont.pracích</t>
  </si>
  <si>
    <t>460050703</t>
  </si>
  <si>
    <t>Hloubení nezapažených jam pro stožáry veřejného osvětlení ručně v hornině tř 3</t>
  </si>
  <si>
    <t>33</t>
  </si>
  <si>
    <t>460641112</t>
  </si>
  <si>
    <t>Základové konstrukce při elektromontážích z monolitického betonu tř. C 12/15</t>
  </si>
  <si>
    <t>m3</t>
  </si>
  <si>
    <t>66</t>
  </si>
  <si>
    <t>https://podminky.urs.cz/item/CS_URS_2024_02/460641112</t>
  </si>
  <si>
    <t>59246115v</t>
  </si>
  <si>
    <t xml:space="preserve">dlažba betonová chodníková 300x300x32mm přírodní  do základu</t>
  </si>
  <si>
    <t>m2</t>
  </si>
  <si>
    <t>68</t>
  </si>
  <si>
    <t>35</t>
  </si>
  <si>
    <t>28610563</t>
  </si>
  <si>
    <t>trubka drenážní korugovaná sendvičová HD-PE SN 4 perforace 360° pro liniové stavby DN 300</t>
  </si>
  <si>
    <t>70</t>
  </si>
  <si>
    <t>460161272</t>
  </si>
  <si>
    <t>Hloubení kabelových rýh ručně š 50 cm hl 80 cm v hornině tř I skupiny 3</t>
  </si>
  <si>
    <t>72</t>
  </si>
  <si>
    <t>https://podminky.urs.cz/item/CS_URS_2024_02/460161272</t>
  </si>
  <si>
    <t>37</t>
  </si>
  <si>
    <t>460161682</t>
  </si>
  <si>
    <t>Hloubení kabelových rýh ručně š 80 cm hl 120 cm v hornině tř I skupiny 3</t>
  </si>
  <si>
    <t>74</t>
  </si>
  <si>
    <t>https://podminky.urs.cz/item/CS_URS_2024_02/460161682</t>
  </si>
  <si>
    <t>460431282</t>
  </si>
  <si>
    <t>Zásyp kabelových rýh ručně se zhutněním š 50 cm hl 80 cm z horniny tř I skupiny 3</t>
  </si>
  <si>
    <t>76</t>
  </si>
  <si>
    <t>https://podminky.urs.cz/item/CS_URS_2024_02/460431282</t>
  </si>
  <si>
    <t>39</t>
  </si>
  <si>
    <t>460431712</t>
  </si>
  <si>
    <t>Zásyp kabelových rýh ručně se zhutněním š 80 cm hl 120 cm z horniny tř I skupiny 3</t>
  </si>
  <si>
    <t>78</t>
  </si>
  <si>
    <t>https://podminky.urs.cz/item/CS_URS_2024_02/460431712</t>
  </si>
  <si>
    <t>460470001</t>
  </si>
  <si>
    <t>Provizorní zajištění potrubí ve výkopech při křížení s kabelem</t>
  </si>
  <si>
    <t>80</t>
  </si>
  <si>
    <t>https://podminky.urs.cz/item/CS_URS_2024_02/460470001</t>
  </si>
  <si>
    <t>41</t>
  </si>
  <si>
    <t>460470011</t>
  </si>
  <si>
    <t>Provizorní zajištění kabelů ve výkopech při jejich křížení</t>
  </si>
  <si>
    <t>82</t>
  </si>
  <si>
    <t>https://podminky.urs.cz/item/CS_URS_2024_02/460470011</t>
  </si>
  <si>
    <t>460671113</t>
  </si>
  <si>
    <t>Výstražná fólie pro krytí kabelů šířky přes 25 do 34 cm</t>
  </si>
  <si>
    <t>84</t>
  </si>
  <si>
    <t>https://podminky.urs.cz/item/CS_URS_2024_02/460671113</t>
  </si>
  <si>
    <t>43</t>
  </si>
  <si>
    <t>460742121</t>
  </si>
  <si>
    <t>Osazení kabelových prostupů z trub plastových do rýhy s obsypem z písku průměru do 10 cm</t>
  </si>
  <si>
    <t>86</t>
  </si>
  <si>
    <t>https://podminky.urs.cz/item/CS_URS_2024_02/460742121</t>
  </si>
  <si>
    <t>34571352</t>
  </si>
  <si>
    <t>trubka elektroinstalační ohebná dvouplášťová korugovaná (chránička) D 52/63mm, HDPE+LDPE</t>
  </si>
  <si>
    <t>88</t>
  </si>
  <si>
    <t>45</t>
  </si>
  <si>
    <t>460742132</t>
  </si>
  <si>
    <t>Osazení kabelových prostupů z trub plastových do rýhy s obetonováním průměru přes 10 do 15 cm</t>
  </si>
  <si>
    <t>90</t>
  </si>
  <si>
    <t>https://podminky.urs.cz/item/CS_URS_2024_02/460742132</t>
  </si>
  <si>
    <t>34571355</t>
  </si>
  <si>
    <t>trubka elektroinstalační ohebná dvouplášťová korugovaná (chránička) D 94/110mm, HDPE+LDPE</t>
  </si>
  <si>
    <t>92</t>
  </si>
  <si>
    <t>47</t>
  </si>
  <si>
    <t>460661112</t>
  </si>
  <si>
    <t>Kabelové lože z písku pro kabely nn bez zakrytí š lože přes 35 do 50 cm</t>
  </si>
  <si>
    <t>94</t>
  </si>
  <si>
    <t>https://podminky.urs.cz/item/CS_URS_2024_02/460661112</t>
  </si>
  <si>
    <t>460661114</t>
  </si>
  <si>
    <t>Kabelové lože z písku pro kabely nn bez zakrytí š lože přes 65 do 80 cm</t>
  </si>
  <si>
    <t>96</t>
  </si>
  <si>
    <t>https://podminky.urs.cz/item/CS_URS_2024_02/460661114</t>
  </si>
  <si>
    <t>49</t>
  </si>
  <si>
    <t>P8</t>
  </si>
  <si>
    <t>Příplatek za hloubení výkopů v obsazené trase</t>
  </si>
  <si>
    <t>98</t>
  </si>
  <si>
    <t>v_13</t>
  </si>
  <si>
    <t>Utěsnění kabelů v prostupu pěnou</t>
  </si>
  <si>
    <t>ks</t>
  </si>
  <si>
    <t>100</t>
  </si>
  <si>
    <t>51</t>
  </si>
  <si>
    <t>v_14</t>
  </si>
  <si>
    <t>Montážní pěna</t>
  </si>
  <si>
    <t>102</t>
  </si>
  <si>
    <t>V20</t>
  </si>
  <si>
    <t>Manipulace s pevnou zábranou pro trasu výkopu -běžný metr</t>
  </si>
  <si>
    <t>104</t>
  </si>
  <si>
    <t>53</t>
  </si>
  <si>
    <t>Dokumentace skutečného provedení stavby</t>
  </si>
  <si>
    <t>106</t>
  </si>
  <si>
    <t>P11</t>
  </si>
  <si>
    <t>Vytyčení trasy vedení kabelového podzemního v zastavěném prostoru</t>
  </si>
  <si>
    <t>108</t>
  </si>
  <si>
    <t>55</t>
  </si>
  <si>
    <t>P13</t>
  </si>
  <si>
    <t>Vytyčení IS</t>
  </si>
  <si>
    <t>110</t>
  </si>
  <si>
    <t>P12</t>
  </si>
  <si>
    <t>Zaměření skutečného provedení stavby</t>
  </si>
  <si>
    <t>112</t>
  </si>
  <si>
    <t>57</t>
  </si>
  <si>
    <t>P37</t>
  </si>
  <si>
    <t>Zkouška zhutnění komplexní</t>
  </si>
  <si>
    <t>114</t>
  </si>
  <si>
    <t>SO 06-15-64 - Kabelovod větev 4-2. část</t>
  </si>
  <si>
    <t>Pol1</t>
  </si>
  <si>
    <t>Vytyčení trati kabel.ved.v zast.prostoru</t>
  </si>
  <si>
    <t>km</t>
  </si>
  <si>
    <t>-724358607</t>
  </si>
  <si>
    <t>Pol10</t>
  </si>
  <si>
    <t>Multikanál, základní 9-ti otvorový díl, 385x385x1118 mm</t>
  </si>
  <si>
    <t>1503517298</t>
  </si>
  <si>
    <t>Pol11</t>
  </si>
  <si>
    <t>Multikanál, ohybový 9-ti otvorový díl, 385x385x356 mm</t>
  </si>
  <si>
    <t>-358297695</t>
  </si>
  <si>
    <t>Pol12</t>
  </si>
  <si>
    <t>Multikanál, pružné ocelové sponky</t>
  </si>
  <si>
    <t>2138110589</t>
  </si>
  <si>
    <t>Pol13</t>
  </si>
  <si>
    <t>Multikanál, těsnění pro 9-ti otvorový díl</t>
  </si>
  <si>
    <t>86435515</t>
  </si>
  <si>
    <t>Pol14</t>
  </si>
  <si>
    <t>Multikanál – montáž (dovoz, osazení, zásyp, zhutnění, osazení víka, očištění a další nutné montážní práce)</t>
  </si>
  <si>
    <t>2069145284</t>
  </si>
  <si>
    <t>Pol15</t>
  </si>
  <si>
    <t>Trubka PE50 drenážní, montáž + dodávka</t>
  </si>
  <si>
    <t>-1038548760</t>
  </si>
  <si>
    <t>Pol16</t>
  </si>
  <si>
    <t>Ruční zához kabelové rýhy 70cm šir.,100cm hlub.,zem.tř.4</t>
  </si>
  <si>
    <t>-357746228</t>
  </si>
  <si>
    <t>Pol17</t>
  </si>
  <si>
    <t>Hutnění zeminy,vrstva zeminy do 20 cm</t>
  </si>
  <si>
    <t>-1889380369</t>
  </si>
  <si>
    <t>Pol18</t>
  </si>
  <si>
    <t>Doprava písku na stavbu</t>
  </si>
  <si>
    <t>1486166416</t>
  </si>
  <si>
    <t>Pol19</t>
  </si>
  <si>
    <t>Instalační práce v interiéru</t>
  </si>
  <si>
    <t>757418668</t>
  </si>
  <si>
    <t>Pol2</t>
  </si>
  <si>
    <t>Hloubení kabelové rýhy strojně 70cm šir.,100cm hlub.,zem.tř.4</t>
  </si>
  <si>
    <t>-496967772</t>
  </si>
  <si>
    <t>Pol20</t>
  </si>
  <si>
    <t>Projektová dokumentace stavebních úprav</t>
  </si>
  <si>
    <t>1012634769</t>
  </si>
  <si>
    <t>Pol21</t>
  </si>
  <si>
    <t>Projektová dokumentace skutečného stavu</t>
  </si>
  <si>
    <t>-1990011707</t>
  </si>
  <si>
    <t>Pol22</t>
  </si>
  <si>
    <t>Obstarání mapových podkladů inženýr. sítí</t>
  </si>
  <si>
    <t>-608288632</t>
  </si>
  <si>
    <t>Pol23</t>
  </si>
  <si>
    <t>Vytyčení stáv. sítí</t>
  </si>
  <si>
    <t>664253323</t>
  </si>
  <si>
    <t>Pol24</t>
  </si>
  <si>
    <t>Dozor správců dotčených sítí</t>
  </si>
  <si>
    <t>-2014777335</t>
  </si>
  <si>
    <t>Pol25</t>
  </si>
  <si>
    <t>Zakreslení skutečného stavu</t>
  </si>
  <si>
    <t>-2101832474</t>
  </si>
  <si>
    <t>Pol26</t>
  </si>
  <si>
    <t>Geodetické zaměření</t>
  </si>
  <si>
    <t>32863569</t>
  </si>
  <si>
    <t>Pol27</t>
  </si>
  <si>
    <t>Pomocné montážní práce</t>
  </si>
  <si>
    <t>-2048795483</t>
  </si>
  <si>
    <t>Pol28</t>
  </si>
  <si>
    <t>Nezměřitelné pracovní výkony</t>
  </si>
  <si>
    <t>-704324670</t>
  </si>
  <si>
    <t>Pol29</t>
  </si>
  <si>
    <t>Předběžný průzkum staveniště</t>
  </si>
  <si>
    <t>-853212134</t>
  </si>
  <si>
    <t>Pol3</t>
  </si>
  <si>
    <t>Zř.kab.lože,kop.pís.,tl.zás.vrst.10cm,2x krycí fólie 40cm</t>
  </si>
  <si>
    <t>-469167498</t>
  </si>
  <si>
    <t>Pol30</t>
  </si>
  <si>
    <t>Provizorní úprava povrchu</t>
  </si>
  <si>
    <t>-1265809436</t>
  </si>
  <si>
    <t>Pol4</t>
  </si>
  <si>
    <t>Betonový základ do rostlé zeminy bez bednění</t>
  </si>
  <si>
    <t>1556494268</t>
  </si>
  <si>
    <t>Pol5</t>
  </si>
  <si>
    <t>Doprava betonu na stavbu</t>
  </si>
  <si>
    <t>-1753216666</t>
  </si>
  <si>
    <t>Pol6</t>
  </si>
  <si>
    <t>Kabelová komora POLYVYLUT 3660, hl. 1220</t>
  </si>
  <si>
    <t>961460169</t>
  </si>
  <si>
    <t>Pol7</t>
  </si>
  <si>
    <t>Kabelová komora – montáž (dovoz, osazení, zásyp, zhutnění, osazení víka, očištění, zhotovení drenáže, zhotovení prostupů a další nutné montážní práce)</t>
  </si>
  <si>
    <t>43325060</t>
  </si>
  <si>
    <t>Pol8</t>
  </si>
  <si>
    <t>Výkop pro kabelovou komoru 1700x2300x1370</t>
  </si>
  <si>
    <t>1096323987</t>
  </si>
  <si>
    <t>Pol9</t>
  </si>
  <si>
    <t>Víko pro kabelovou komoru, ocel</t>
  </si>
  <si>
    <t>181366131</t>
  </si>
  <si>
    <t>SO 06-18-137.1 - Větev 4 -2. část, komunikace</t>
  </si>
  <si>
    <t xml:space="preserve">    1 - Zemní práce</t>
  </si>
  <si>
    <t xml:space="preserve">    2 - Zakládání</t>
  </si>
  <si>
    <t xml:space="preserve">    3 - Svislé a kompletní konstrukce</t>
  </si>
  <si>
    <t xml:space="preserve">    5 - Komunikace pozemní</t>
  </si>
  <si>
    <t xml:space="preserve">    8 - Trubní vedení</t>
  </si>
  <si>
    <t xml:space="preserve">    9 - Ostatní konstrukce a práce, bourání</t>
  </si>
  <si>
    <t xml:space="preserve">    998 - Přesun hmot</t>
  </si>
  <si>
    <t>Zemní práce</t>
  </si>
  <si>
    <t>111151102</t>
  </si>
  <si>
    <t>Odstranění travin a rákosu strojně travin, při celkové ploše přes 100 do 500 m2</t>
  </si>
  <si>
    <t>https://podminky.urs.cz/item/CS_URS_2024_02/111151102</t>
  </si>
  <si>
    <t>112251101</t>
  </si>
  <si>
    <t>Odstranění pařezů strojně s jejich vykopáním nebo vytrháním průměru přes 100 do 300 mm</t>
  </si>
  <si>
    <t>https://podminky.urs.cz/item/CS_URS_2024_02/112251101</t>
  </si>
  <si>
    <t>112251102</t>
  </si>
  <si>
    <t>Odstranění pařezů strojně s jejich vykopáním nebo vytrháním průměru přes 300 do 500 mm</t>
  </si>
  <si>
    <t>https://podminky.urs.cz/item/CS_URS_2024_02/112251102</t>
  </si>
  <si>
    <t>112251104</t>
  </si>
  <si>
    <t>Odstranění pařezů strojně s jejich vykopáním nebo vytrháním průměru přes 700 do 900 mm</t>
  </si>
  <si>
    <t>https://podminky.urs.cz/item/CS_URS_2024_02/112251104</t>
  </si>
  <si>
    <t>112251105</t>
  </si>
  <si>
    <t>Odstranění pařezů strojně s jejich vykopáním nebo vytrháním průměru přes 900 do 1100 mm</t>
  </si>
  <si>
    <t>https://podminky.urs.cz/item/CS_URS_2024_02/112251105</t>
  </si>
  <si>
    <t>113106134</t>
  </si>
  <si>
    <t>Rozebrání dlažeb komunikací pro pěší s přemístěním hmot na skládku na vzdálenost do 3 m nebo s naložením na dopravní prostředek s ložem z kameniva nebo živice a s jakoukoliv výplní spár strojně plochy jednotlivě do 50 m2 ze zámkové dlažby</t>
  </si>
  <si>
    <t>https://podminky.urs.cz/item/CS_URS_2024_02/113106134</t>
  </si>
  <si>
    <t>VV</t>
  </si>
  <si>
    <t>"vybourání dlažby chodníku, suť 0,260 t/m2" 60</t>
  </si>
  <si>
    <t>Součet</t>
  </si>
  <si>
    <t>113106187</t>
  </si>
  <si>
    <t>Rozebrání dlažeb vozovek a ploch s přemístěním hmot na skládku na vzdálenost do 3 m nebo s naložením na dopravní prostředek, s jakoukoliv výplní spár strojně plochy jednotlivě do 50 m2 ze zámkové dlažby s ložem z kameniva</t>
  </si>
  <si>
    <t>https://podminky.urs.cz/item/CS_URS_2024_02/113106187</t>
  </si>
  <si>
    <t>"vybourání dlažby vjezdu, suť 0,295 t/m2" 25</t>
  </si>
  <si>
    <t>113106240</t>
  </si>
  <si>
    <t>Rozebrání dílců vozovek a ploch s přemístěním hmot na skládku na vzdálenost do 3 m nebo s naložením na dopravní prostředek, ze silničních dílců jakýchkoliv rozměrů, s ložem z kameniva nebo živice strojně plochy jednotlivě přes 200 m2 se spárami vyplněnými kamenivem</t>
  </si>
  <si>
    <t>https://podminky.urs.cz/item/CS_URS_2024_02/113106240</t>
  </si>
  <si>
    <t>"odstranění bet. panelů, suť 0,400 t/m2" 570</t>
  </si>
  <si>
    <t>113107162</t>
  </si>
  <si>
    <t>Odstranění podkladů nebo krytů strojně plochy jednotlivě přes 50 m2 do 200 m2 s přemístěním hmot na skládku na vzdálenost do 20 m nebo s naložením na dopravní prostředek z kameniva hrubého drceného, o tl. vrstvy přes 100 do 200 mm</t>
  </si>
  <si>
    <t>https://podminky.urs.cz/item/CS_URS_2024_02/113107162</t>
  </si>
  <si>
    <t>"odstranění štěrkových vrstev tl. 20cm, suť 0,290 t/m2" (118+60+25)</t>
  </si>
  <si>
    <t>113107171</t>
  </si>
  <si>
    <t>Odstranění podkladů nebo krytů strojně plochy jednotlivě přes 50 m2 do 200 m2 s přemístěním hmot na skládku na vzdálenost do 20 m nebo s naložením na dopravní prostředek z betonu prostého, o tl. vrstvy přes 100 do 150 mm</t>
  </si>
  <si>
    <t>https://podminky.urs.cz/item/CS_URS_2024_02/113107171</t>
  </si>
  <si>
    <t>"odstranění stmelených vrstev tl. 15cm, suť 0,325 t/m2" 70</t>
  </si>
  <si>
    <t>113154522</t>
  </si>
  <si>
    <t>Frézování živičného podkladu nebo krytu s naložením hmot na dopravní prostředek plochy do 500 m2 pruhu šířky přes 0,5 m, tloušťky vrstvy 40 mm</t>
  </si>
  <si>
    <t>https://podminky.urs.cz/item/CS_URS_2024_02/113154522</t>
  </si>
  <si>
    <t>"frézování obrusu tl. 4cm, suť 0,092 t/m2" 124</t>
  </si>
  <si>
    <t>113154523</t>
  </si>
  <si>
    <t>Frézování živičného podkladu nebo krytu s naložením hmot na dopravní prostředek plochy do 500 m2 pruhu šířky přes 0,5 m, tloušťky vrstvy 50 mm</t>
  </si>
  <si>
    <t>https://podminky.urs.cz/item/CS_URS_2024_02/113154523</t>
  </si>
  <si>
    <t>"frézování ložné vrstvy tl. 5cm, suť 0,115 t/m2" 57</t>
  </si>
  <si>
    <t>113154524</t>
  </si>
  <si>
    <t>Frézování živičného podkladu nebo krytu s naložením hmot na dopravní prostředek plochy do 500 m2 pruhu šířky přes 0,5 m, tloušťky vrstvy 60 mm</t>
  </si>
  <si>
    <t>https://podminky.urs.cz/item/CS_URS_2024_02/113154524</t>
  </si>
  <si>
    <t>"frézování podkladní vrstvy tl. 6cm, suť 0,138 t/m2" 109</t>
  </si>
  <si>
    <t>113201112</t>
  </si>
  <si>
    <t>Vytrhání obrub s vybouráním lože, s přemístěním hmot na skládku na vzdálenost do 3 m nebo s naložením na dopravní prostředek silničních ležatých</t>
  </si>
  <si>
    <t>https://podminky.urs.cz/item/CS_URS_2024_02/113201112</t>
  </si>
  <si>
    <t>"vybourán obrub vč. patky, suť 0,290 t/m" 23</t>
  </si>
  <si>
    <t>113202111</t>
  </si>
  <si>
    <t>Vytrhání obrub s vybouráním lože, s přemístěním hmot na skládku na vzdálenost do 3 m nebo s naložením na dopravní prostředek z krajníků nebo obrubníků stojatých</t>
  </si>
  <si>
    <t>https://podminky.urs.cz/item/CS_URS_2024_02/113202111</t>
  </si>
  <si>
    <t>"vybourán obrub vč. patky, suť 0,205 t/m" 33</t>
  </si>
  <si>
    <t>121151113</t>
  </si>
  <si>
    <t>Sejmutí ornice strojně při souvislé ploše přes 100 do 500 m2, tl. vrstvy do 200 mm</t>
  </si>
  <si>
    <t>https://podminky.urs.cz/item/CS_URS_2024_02/121151113</t>
  </si>
  <si>
    <t>"sejmutí ornice tl. 15cm s uložením na deponii" 118</t>
  </si>
  <si>
    <t>122251106</t>
  </si>
  <si>
    <t>Odkopávky a prokopávky nezapažené strojně v hornině třídy těžitelnosti I skupiny 3 přes 1 000 do 5 000 m3</t>
  </si>
  <si>
    <t>https://podminky.urs.cz/item/CS_URS_2024_02/122251106</t>
  </si>
  <si>
    <t>"odkopávky pro zpevněné plochy" 1425</t>
  </si>
  <si>
    <t>"odkopávky pro odstranění desky haly" 561</t>
  </si>
  <si>
    <t>131251103</t>
  </si>
  <si>
    <t>Hloubení nezapažených jam a zářezů strojně s urovnáním dna do předepsaného profilu a spádu v hornině třídy těžitelnosti I skupiny 3 přes 50 do 100 m3</t>
  </si>
  <si>
    <t>https://podminky.urs.cz/item/CS_URS_2024_02/131251103</t>
  </si>
  <si>
    <t>"hloubení jam pro trativodní šachty" 12,14</t>
  </si>
  <si>
    <t>131251202</t>
  </si>
  <si>
    <t>Hloubení zapažených jam a zářezů strojně s urovnáním dna do předepsaného profilu a spádu v hornině třídy těžitelnosti I skupiny 3 přes 20 do 50 m3</t>
  </si>
  <si>
    <t>https://podminky.urs.cz/item/CS_URS_2024_02/131251202</t>
  </si>
  <si>
    <t>"hloubení jam pro uliční vpusti" 33,39</t>
  </si>
  <si>
    <t>132251103</t>
  </si>
  <si>
    <t>Hloubení nezapažených rýh šířky do 800 mm strojně s urovnáním dna do předepsaného profilu a spádu v hornině třídy těžitelnosti I skupiny 3 přes 50 do 100 m3</t>
  </si>
  <si>
    <t>https://podminky.urs.cz/item/CS_URS_2024_02/132251103</t>
  </si>
  <si>
    <t>"hloubení rýh pro trativody" 384*0,4*0,5</t>
  </si>
  <si>
    <t>162201411</t>
  </si>
  <si>
    <t>Vodorovné přemístění větví, kmenů nebo pařezů s naložením, složením a dopravou do 1000 m kmenů stromů listnatých, průměru přes 100 do 300 mm</t>
  </si>
  <si>
    <t>https://podminky.urs.cz/item/CS_URS_2024_02/162201411</t>
  </si>
  <si>
    <t>162201412</t>
  </si>
  <si>
    <t>Vodorovné přemístění větví, kmenů nebo pařezů s naložením, složením a dopravou do 1000 m kmenů stromů listnatých, průměru přes 300 do 500 mm</t>
  </si>
  <si>
    <t>https://podminky.urs.cz/item/CS_URS_2024_02/162201412</t>
  </si>
  <si>
    <t>162201414</t>
  </si>
  <si>
    <t>Vodorovné přemístění větví, kmenů nebo pařezů s naložením, složením a dopravou do 1000 m kmenů stromů listnatých, průměru přes 700 do 900 mm</t>
  </si>
  <si>
    <t>https://podminky.urs.cz/item/CS_URS_2024_02/162201414</t>
  </si>
  <si>
    <t>162201415</t>
  </si>
  <si>
    <t>Vodorovné přemístění větví, kmenů nebo pařezů s naložením, složením a dopravou do 1000 m kmenů stromů jehličnatých, průměru přes 100 do 300 mm</t>
  </si>
  <si>
    <t>https://podminky.urs.cz/item/CS_URS_2024_02/162201415</t>
  </si>
  <si>
    <t>162201421</t>
  </si>
  <si>
    <t>Vodorovné přemístění větví, kmenů nebo pařezů s naložením, složením a dopravou do 1000 m pařezů kmenů, průměru přes 100 do 300 mm</t>
  </si>
  <si>
    <t>https://podminky.urs.cz/item/CS_URS_2024_02/162201421</t>
  </si>
  <si>
    <t>162201422</t>
  </si>
  <si>
    <t>Vodorovné přemístění větví, kmenů nebo pařezů s naložením, složením a dopravou do 1000 m pařezů kmenů, průměru přes 300 do 500 mm</t>
  </si>
  <si>
    <t>https://podminky.urs.cz/item/CS_URS_2024_02/162201422</t>
  </si>
  <si>
    <t>162201424</t>
  </si>
  <si>
    <t>Vodorovné přemístění větví, kmenů nebo pařezů s naložením, složením a dopravou do 1000 m pařezů kmenů, průměru přes 700 do 900 mm</t>
  </si>
  <si>
    <t>https://podminky.urs.cz/item/CS_URS_2024_02/162201424</t>
  </si>
  <si>
    <t>162201510</t>
  </si>
  <si>
    <t>Vodorovné přemístění větví, kmenů nebo pařezů s naložením, složením a dopravou do 1000 m kmenů stromů listnatých, průměru přes 900 do 1100 mm</t>
  </si>
  <si>
    <t>https://podminky.urs.cz/item/CS_URS_2024_02/162201510</t>
  </si>
  <si>
    <t>162201520</t>
  </si>
  <si>
    <t>Vodorovné přemístění větví, kmenů nebo pařezů s naložením, složením a dopravou do 1000 m pařezů kmenů, průměru přes 900 do 1100 mm</t>
  </si>
  <si>
    <t>https://podminky.urs.cz/item/CS_URS_2024_02/162201520</t>
  </si>
  <si>
    <t>162301951</t>
  </si>
  <si>
    <t>Vodorovné přemístění větví, kmenů nebo pařezů s naložením, složením a dopravou Příplatek k cenám za každých dalších i započatých 1000 m přes 1000 m kmenů stromů listnatých, o průměru přes 100 do 300 mm</t>
  </si>
  <si>
    <t>https://podminky.urs.cz/item/CS_URS_2024_02/162301951</t>
  </si>
  <si>
    <t>6*4 "Přepočtené koeficientem množství</t>
  </si>
  <si>
    <t>162301952</t>
  </si>
  <si>
    <t>Vodorovné přemístění větví, kmenů nebo pařezů s naložením, složením a dopravou Příplatek k cenám za každých dalších i započatých 1000 m přes 1000 m kmenů stromů listnatých, o průměru přes 300 do 500 mm</t>
  </si>
  <si>
    <t>https://podminky.urs.cz/item/CS_URS_2024_02/162301952</t>
  </si>
  <si>
    <t>5*4 "Přepočtené koeficientem množství</t>
  </si>
  <si>
    <t>162301954</t>
  </si>
  <si>
    <t>Vodorovné přemístění větví, kmenů nebo pařezů s naložením, složením a dopravou Příplatek k cenám za každých dalších i započatých 1000 m přes 1000 m kmenů stromů listnatých, o průměru přes 700 do 900 mm</t>
  </si>
  <si>
    <t>https://podminky.urs.cz/item/CS_URS_2024_02/162301954</t>
  </si>
  <si>
    <t>1*4 "Přepočtené koeficientem množství</t>
  </si>
  <si>
    <t>162301955</t>
  </si>
  <si>
    <t>Vodorovné přemístění větví, kmenů nebo pařezů s naložením, složením a dopravou Příplatek k cenám za každých dalších i započatých 1000 m přes 1000 m kmenů stromů listnatých, o průměru přes 900 do 1100 mm</t>
  </si>
  <si>
    <t>https://podminky.urs.cz/item/CS_URS_2024_02/162301955</t>
  </si>
  <si>
    <t>162301961</t>
  </si>
  <si>
    <t>Vodorovné přemístění větví, kmenů nebo pařezů s naložením, složením a dopravou Příplatek k cenám za každých dalších i započatých 1000 m přes 1000 m kmenů stromů jehličnatých, průměru přes 100 do 300 mm</t>
  </si>
  <si>
    <t>https://podminky.urs.cz/item/CS_URS_2024_02/162301961</t>
  </si>
  <si>
    <t>162301971</t>
  </si>
  <si>
    <t>Vodorovné přemístění větví, kmenů nebo pařezů s naložením, složením a dopravou Příplatek k cenám za každých dalších i započatých 1000 m přes 1000 m pařezů kmenů, průměru přes 100 do 300 mm</t>
  </si>
  <si>
    <t>https://podminky.urs.cz/item/CS_URS_2024_02/162301971</t>
  </si>
  <si>
    <t>7*4 "Přepočtené koeficientem množství</t>
  </si>
  <si>
    <t>162301972</t>
  </si>
  <si>
    <t>Vodorovné přemístění větví, kmenů nebo pařezů s naložením, složením a dopravou Příplatek k cenám za každých dalších i započatých 1000 m přes 1000 m pařezů kmenů, průměru přes 300 do 500 mm</t>
  </si>
  <si>
    <t>https://podminky.urs.cz/item/CS_URS_2024_02/162301972</t>
  </si>
  <si>
    <t>162301974</t>
  </si>
  <si>
    <t>Vodorovné přemístění větví, kmenů nebo pařezů s naložením, složením a dopravou Příplatek k cenám za každých dalších i započatých 1000 m přes 1000 m pařezů kmenů, průměru přes 700 do 900 mm</t>
  </si>
  <si>
    <t>https://podminky.urs.cz/item/CS_URS_2024_02/162301974</t>
  </si>
  <si>
    <t>162301975</t>
  </si>
  <si>
    <t>Vodorovné přemístění větví, kmenů nebo pařezů s naložením, složením a dopravou Příplatek k cenám za každých dalších i započatých 1000 m přes 1000 m pařezů kmenů, průměru přes 900 do 1100 mm</t>
  </si>
  <si>
    <t>https://podminky.urs.cz/item/CS_URS_2024_02/162301975</t>
  </si>
  <si>
    <t>162351103</t>
  </si>
  <si>
    <t>Vodorovné přemístění výkopku nebo sypaniny po suchu na obvyklém dopravním prostředku, bez naložení výkopku, avšak se složením bez rozhrnutí z horniny třídy těžitelnosti I skupiny 1 až 3 na vzdálenost přes 50 do 500 m</t>
  </si>
  <si>
    <t>https://podminky.urs.cz/item/CS_URS_2024_02/162351103</t>
  </si>
  <si>
    <t>162751117</t>
  </si>
  <si>
    <t>Vodorovné přemístění výkopku nebo sypaniny po suchu na obvyklém dopravním prostředku, bez naložení výkopku, avšak se složením bez rozhrnutí z horniny třídy těžitelnosti I skupiny 1 až 3 na vzdálenost přes 9 000 do 10 000 m</t>
  </si>
  <si>
    <t>https://podminky.urs.cz/item/CS_URS_2024_02/162751117</t>
  </si>
  <si>
    <t>167151101</t>
  </si>
  <si>
    <t>Nakládání, skládání a překládání neulehlého výkopku nebo sypaniny strojně nakládání, množství do 100 m3, z horniny třídy těžitelnosti I, skupiny 1 až 3</t>
  </si>
  <si>
    <t>https://podminky.urs.cz/item/CS_URS_2024_02/167151101</t>
  </si>
  <si>
    <t>171151103</t>
  </si>
  <si>
    <t>Uložení sypanin do násypů strojně s rozprostřením sypaniny ve vrstvách a s hrubým urovnáním zhutněných z hornin soudržných jakékoliv třídy těžitelnosti</t>
  </si>
  <si>
    <t>https://podminky.urs.cz/item/CS_URS_2024_02/171151103</t>
  </si>
  <si>
    <t>"násypy materiálem z výkopu"</t>
  </si>
  <si>
    <t>"násyp" 128+561</t>
  </si>
  <si>
    <t>171201231</t>
  </si>
  <si>
    <t>Poplatek za uložení stavebního odpadu na recyklační skládce (skládkovné) zeminy a kamení zatříděného do Katalogu odpadů pod kódem 17 05 04</t>
  </si>
  <si>
    <t>https://podminky.urs.cz/item/CS_URS_2024_02/171201231</t>
  </si>
  <si>
    <t>prebytekzeminy</t>
  </si>
  <si>
    <t>1419,33*2 "Přepočtené koeficientem množství</t>
  </si>
  <si>
    <t>171251201</t>
  </si>
  <si>
    <t>Uložení sypaniny na skládky nebo meziskládky bez hutnění s upravením uložené sypaniny do předepsaného tvaru</t>
  </si>
  <si>
    <t>https://podminky.urs.cz/item/CS_URS_2024_02/171251201</t>
  </si>
  <si>
    <t>"uložení zeminy na deponie a trvalé skládky"</t>
  </si>
  <si>
    <t>"na deponii" ornice*0,15+nasyp</t>
  </si>
  <si>
    <t>689</t>
  </si>
  <si>
    <t>""na trvalé skládky" odkopvozovka-nasyp+hloubryh+hloubjamnepazene+hloubjampazene"</t>
  </si>
  <si>
    <t>1419,33</t>
  </si>
  <si>
    <t>174151101</t>
  </si>
  <si>
    <t>Zásyp sypaninou z jakékoliv horniny strojně s uložením výkopku ve vrstvách se zhutněním jam, šachet, rýh nebo kolem objektů v těchto vykopávkách</t>
  </si>
  <si>
    <t>https://podminky.urs.cz/item/CS_URS_2024_02/174151101</t>
  </si>
  <si>
    <t>"zásyp UV" 26,69</t>
  </si>
  <si>
    <t>"zásyp TŠ" 10,63</t>
  </si>
  <si>
    <t>58344197</t>
  </si>
  <si>
    <t>štěrkodrť nebo jiný vhodný zásypový materiál</t>
  </si>
  <si>
    <t>32,63*2 "Přepočtené koeficientem množství</t>
  </si>
  <si>
    <t>181351103</t>
  </si>
  <si>
    <t>Rozprostření a urovnání ornice v rovině nebo ve svahu sklonu do 1:5 strojně při souvislé ploše přes 100 do 500 m2, tl. vrstvy do 200 mm</t>
  </si>
  <si>
    <t>https://podminky.urs.cz/item/CS_URS_2024_02/181351103</t>
  </si>
  <si>
    <t>"ohumusování v tl. 15cm materiálem získaným v rámci stavby" 1690</t>
  </si>
  <si>
    <t>10364101</t>
  </si>
  <si>
    <t>zemina pro terénní úpravy - ornice - nákup a dovoz na stavbu</t>
  </si>
  <si>
    <t>181411131</t>
  </si>
  <si>
    <t>Založení trávníku na půdě předem připravené plochy do 1000 m2 výsevem včetně utažení parkového v rovině nebo na svahu do 1:5</t>
  </si>
  <si>
    <t>https://podminky.urs.cz/item/CS_URS_2024_02/181411131</t>
  </si>
  <si>
    <t>00572410</t>
  </si>
  <si>
    <t>osivo směs travní parková</t>
  </si>
  <si>
    <t>1690*0,02 "Přepočtené koeficientem množství</t>
  </si>
  <si>
    <t>181951111</t>
  </si>
  <si>
    <t>Úprava pláně vyrovnáním výškových rozdílů strojně v hornině třídy těžitelnosti I, skupiny 1 až 3 bez zhutnění</t>
  </si>
  <si>
    <t>https://podminky.urs.cz/item/CS_URS_2024_02/181951111</t>
  </si>
  <si>
    <t>181951112</t>
  </si>
  <si>
    <t>Úprava pláně vyrovnáním výškových rozdílů strojně v hornině třídy těžitelnosti I, skupiny 1 až 3 se zhutněním</t>
  </si>
  <si>
    <t>https://podminky.urs.cz/item/CS_URS_2024_02/181951112</t>
  </si>
  <si>
    <t>"urovnání a hutnění pláně na předepsanou únosnost" 2680</t>
  </si>
  <si>
    <t>182151111</t>
  </si>
  <si>
    <t>Svahování trvalých svahů do projektovaných profilů strojně s potřebným přemístěním výkopku při svahování v zářezech v hornině třídy těžitelnosti I, skupiny 1 až 3</t>
  </si>
  <si>
    <t>https://podminky.urs.cz/item/CS_URS_2024_02/182151111</t>
  </si>
  <si>
    <t>185804312</t>
  </si>
  <si>
    <t>Zalití rostlin vodou plochy záhonů jednotlivě přes 20 m2</t>
  </si>
  <si>
    <t>https://podminky.urs.cz/item/CS_URS_2024_02/185804312</t>
  </si>
  <si>
    <t>185851121</t>
  </si>
  <si>
    <t>Dovoz vody pro zálivku rostlin na vzdálenost do 1000 m</t>
  </si>
  <si>
    <t>https://podminky.urs.cz/item/CS_URS_2024_02/185851121</t>
  </si>
  <si>
    <t>185851129</t>
  </si>
  <si>
    <t>Dovoz vody pro zálivku rostlin Příplatek k ceně za každých dalších i započatých 1000 m</t>
  </si>
  <si>
    <t>https://podminky.urs.cz/item/CS_URS_2024_02/185851129</t>
  </si>
  <si>
    <t>voda</t>
  </si>
  <si>
    <t>101,4*4 "Přepočtené koeficientem množství</t>
  </si>
  <si>
    <t>Zakládání</t>
  </si>
  <si>
    <t>211971121</t>
  </si>
  <si>
    <t>Zřízení opláštění výplně z geotextilie odvodňovacích žeber nebo trativodů v rýze nebo zářezu se stěnami svislými nebo šikmými o sklonu přes 1:2 při rozvinuté šířce opláštění do 2,5 m</t>
  </si>
  <si>
    <t>116</t>
  </si>
  <si>
    <t>https://podminky.urs.cz/item/CS_URS_2024_02/211971121</t>
  </si>
  <si>
    <t>"opláštění trativodu geotextilií 225 g/m2" 883,2</t>
  </si>
  <si>
    <t>69311228</t>
  </si>
  <si>
    <t>geotextilie netkaná separační, ochranná, filtrační, drenážní PES 250g/m2</t>
  </si>
  <si>
    <t>118</t>
  </si>
  <si>
    <t>883,2*1,1845 "Přepočtené koeficientem množství</t>
  </si>
  <si>
    <t>59</t>
  </si>
  <si>
    <t>212752102</t>
  </si>
  <si>
    <t>Trativody z drenážních trubek pro liniové stavby a komunikace se zřízením štěrkového lože pod trubky a s jejich obsypem v otevřeném výkopu trubka korugovaná sendvičová PE-HD SN 4 celoperforovaná 360° DN 125</t>
  </si>
  <si>
    <t>120</t>
  </si>
  <si>
    <t>https://podminky.urs.cz/item/CS_URS_2024_02/212752102</t>
  </si>
  <si>
    <t>"trativod vč. lože a obsypu z trub DN125" 384</t>
  </si>
  <si>
    <t>Svislé a kompletní konstrukce</t>
  </si>
  <si>
    <t>338171113</t>
  </si>
  <si>
    <t>Montáž sloupků a vzpěr plotových ocelových trubkových nebo profilovaných výšky do 2 m se zabetonováním do 0,08 m3 do připravených jamek</t>
  </si>
  <si>
    <t>122</t>
  </si>
  <si>
    <t>https://podminky.urs.cz/item/CS_URS_2024_02/338171113</t>
  </si>
  <si>
    <t>61</t>
  </si>
  <si>
    <t>55342182</t>
  </si>
  <si>
    <t>plotový profilovaný sloupek D 40-50mm dl 2,5-3,0m pro svařované pletivo v návinu povrchová úprava Pz a komaxit</t>
  </si>
  <si>
    <t>124</t>
  </si>
  <si>
    <t>55342272</t>
  </si>
  <si>
    <t>vzpěra plotová 38x1,5mm včetně krytky s uchem 2000mm</t>
  </si>
  <si>
    <t>126</t>
  </si>
  <si>
    <t>63</t>
  </si>
  <si>
    <t>348401130</t>
  </si>
  <si>
    <t>Montáž oplocení z pletiva strojového s napínacími dráty přes 1,6 do 2,0 m</t>
  </si>
  <si>
    <t>128</t>
  </si>
  <si>
    <t>https://podminky.urs.cz/item/CS_URS_2024_02/348401130</t>
  </si>
  <si>
    <t>31327504</t>
  </si>
  <si>
    <t>pletivo drátěné plastifikované se čtvercovými oky 50/2,2mm v 2000mm</t>
  </si>
  <si>
    <t>130</t>
  </si>
  <si>
    <t>16*1,05 "Přepočtené koeficientem množství</t>
  </si>
  <si>
    <t>65</t>
  </si>
  <si>
    <t>358315114</t>
  </si>
  <si>
    <t>Bourání stoky kompletní nebo vybourání otvorů průřezové plochy do 4 m2 ve stokách ze zdiva z prostého betonu</t>
  </si>
  <si>
    <t>132</t>
  </si>
  <si>
    <t>https://podminky.urs.cz/item/CS_URS_2024_02/358315114</t>
  </si>
  <si>
    <t xml:space="preserve">"odstranění skruže studně 1kus DN1000, objem cca 0,1 m3/kus, hmotnost suti 2,2 t/m3" 1*0,1 </t>
  </si>
  <si>
    <t>Komunikace pozemní</t>
  </si>
  <si>
    <t>561081111</t>
  </si>
  <si>
    <t>Zřízení podkladu ze zeminy upravené hydraulickými pojivy vápnem, cementem nebo směsnými pojivy (materiál ve specifikaci) s rozprostřením, promísením, vlhčením, zhutněním a ošetřením vodou plochy do 1 000 m2, tloušťka po zhutnění přes 450 do 500 mm</t>
  </si>
  <si>
    <t>134</t>
  </si>
  <si>
    <t>https://podminky.urs.cz/item/CS_URS_2024_02/561081111</t>
  </si>
  <si>
    <t>"zlepšení předpoklad vápnem tl. 50cm, objem 2% vápna" 1624</t>
  </si>
  <si>
    <t>67</t>
  </si>
  <si>
    <t>58530170</t>
  </si>
  <si>
    <t>vápno nehašené CL 90-Q pro úpravu zemin standardní</t>
  </si>
  <si>
    <t>136</t>
  </si>
  <si>
    <t>"hmotnost pojiva při 2% objemu vápna činí 35,4 kg na m3 zeminy" 1624*0,5*0,0354</t>
  </si>
  <si>
    <t>564861111</t>
  </si>
  <si>
    <t>Podklad ze štěrkodrti ŠD s rozprostřením a zhutněním plochy přes 100 m2, po zhutnění tl. 200 mm</t>
  </si>
  <si>
    <t>138</t>
  </si>
  <si>
    <t>https://podminky.urs.cz/item/CS_URS_2024_02/564861111</t>
  </si>
  <si>
    <t>"štěrkodrť fr. 0/32" 1624</t>
  </si>
  <si>
    <t>69</t>
  </si>
  <si>
    <t>565135111</t>
  </si>
  <si>
    <t>Asfaltový beton vrstva podkladní ACP 16+ (obalované kamenivo střednězrnné - OKS) s rozprostřením a zhutněním v pruhu šířky přes 1,5 do 3 m, po zhutnění tl. 50 mm</t>
  </si>
  <si>
    <t>140</t>
  </si>
  <si>
    <t>https://podminky.urs.cz/item/CS_URS_2024_02/565135111</t>
  </si>
  <si>
    <t>567122114</t>
  </si>
  <si>
    <t>Podklad ze směsi stmelené cementem SC bez dilatačních spár, s rozprostřením a zhutněním SC C 8/10 (KSC I), po zhutnění tl. 150 mm</t>
  </si>
  <si>
    <t>142</t>
  </si>
  <si>
    <t>https://podminky.urs.cz/item/CS_URS_2024_02/567122114</t>
  </si>
  <si>
    <t>71</t>
  </si>
  <si>
    <t>569903311</t>
  </si>
  <si>
    <t>Zřízení zemních krajnic z hornin jakékoliv třídy se zhutněním</t>
  </si>
  <si>
    <t>144</t>
  </si>
  <si>
    <t>https://podminky.urs.cz/item/CS_URS_2024_02/569903311</t>
  </si>
  <si>
    <t>10364100</t>
  </si>
  <si>
    <t>vhodná zemina pro terénní úpravy - tříděná - nákup a dovoz na stavbu</t>
  </si>
  <si>
    <t>146</t>
  </si>
  <si>
    <t>342*2 "Přepočtené koeficientem množství</t>
  </si>
  <si>
    <t>73</t>
  </si>
  <si>
    <t>573231106</t>
  </si>
  <si>
    <t>Postřik spojovací PS bez posypu kamenivem ze silniční emulze, v množství 0,20 kg/m2</t>
  </si>
  <si>
    <t>148</t>
  </si>
  <si>
    <t>https://podminky.urs.cz/item/CS_URS_2024_02/573231106</t>
  </si>
  <si>
    <t>1390+1382</t>
  </si>
  <si>
    <t>577134111</t>
  </si>
  <si>
    <t>Asfaltový beton vrstva obrusná ACO 11 (ABS) s rozprostřením a se zhutněním z nemodifikovaného asfaltu v pruhu šířky do 3 m tř. I (ACO 11+), po zhutnění tl. 40 mm</t>
  </si>
  <si>
    <t>150</t>
  </si>
  <si>
    <t>https://podminky.urs.cz/item/CS_URS_2024_02/577134111</t>
  </si>
  <si>
    <t>75</t>
  </si>
  <si>
    <t>577155112</t>
  </si>
  <si>
    <t>Asfaltový beton vrstva ložní ACL 16+ (ABH) s rozprostřením a zhutněním z nemodifikovaného asfaltu v pruhu šířky do 3 m, po zhutnění tl. 60 mm</t>
  </si>
  <si>
    <t>152</t>
  </si>
  <si>
    <t>https://podminky.urs.cz/item/CS_URS_2024_02/577155112</t>
  </si>
  <si>
    <t>Trubní vedení</t>
  </si>
  <si>
    <t>895111130R</t>
  </si>
  <si>
    <t>Drenážní šachtice DN 400 s litinovým poklopem D 400, dodávka a osazení kompletní šachtice vč. podsypu</t>
  </si>
  <si>
    <t>154</t>
  </si>
  <si>
    <t>77</t>
  </si>
  <si>
    <t>895941340R</t>
  </si>
  <si>
    <t>Uliční vpust DN 500 z pref. dílců, kaliště vysoké, koš, mříž zat. D400, D+M vč. podsypu</t>
  </si>
  <si>
    <t>156</t>
  </si>
  <si>
    <t>Ostatní konstrukce a práce, bourání</t>
  </si>
  <si>
    <t>914111111</t>
  </si>
  <si>
    <t>Montáž svislé dopravní značky základní velikosti do 1 m2 objímkami na sloupky nebo konzoly</t>
  </si>
  <si>
    <t>158</t>
  </si>
  <si>
    <t>https://podminky.urs.cz/item/CS_URS_2024_02/914111111</t>
  </si>
  <si>
    <t>"značka P1"1</t>
  </si>
  <si>
    <t>"značka P4"1</t>
  </si>
  <si>
    <t>79</t>
  </si>
  <si>
    <t>40445609</t>
  </si>
  <si>
    <t>značky upravující přednost P1, P4 900mm</t>
  </si>
  <si>
    <t>-162399136</t>
  </si>
  <si>
    <t>914511113</t>
  </si>
  <si>
    <t>Montáž sloupku dopravních značek délky do 3,5 m do hliníkové patky pro sloupek D 70 mm</t>
  </si>
  <si>
    <t>162</t>
  </si>
  <si>
    <t>https://podminky.urs.cz/item/CS_URS_2024_02/914511113</t>
  </si>
  <si>
    <t>81</t>
  </si>
  <si>
    <t>40445230</t>
  </si>
  <si>
    <t>sloupek pro dopravní značku Zn D 70mm v 3,5m</t>
  </si>
  <si>
    <t>164</t>
  </si>
  <si>
    <t>40445241</t>
  </si>
  <si>
    <t>patka pro sloupek Al D 70mm</t>
  </si>
  <si>
    <t>166</t>
  </si>
  <si>
    <t>83</t>
  </si>
  <si>
    <t>40445257</t>
  </si>
  <si>
    <t>svorka upínací na sloupek D 70mm</t>
  </si>
  <si>
    <t>168</t>
  </si>
  <si>
    <t>40445254</t>
  </si>
  <si>
    <t>víčko plastové na sloupek D 70mm</t>
  </si>
  <si>
    <t>170</t>
  </si>
  <si>
    <t>85</t>
  </si>
  <si>
    <t>916131213</t>
  </si>
  <si>
    <t>Osazení silničního obrubníku betonového se zřízením lože, s vyplněním a zatřením spár cementovou maltou stojatého s boční opěrou z betonu prostého, do lože z betonu prostého</t>
  </si>
  <si>
    <t>172</t>
  </si>
  <si>
    <t>https://podminky.urs.cz/item/CS_URS_2024_02/916131213</t>
  </si>
  <si>
    <t>"obruba 15/25" 55</t>
  </si>
  <si>
    <t>"obruba 15/15N" 293</t>
  </si>
  <si>
    <t>"obruba 15/15-25 LP" 6+6</t>
  </si>
  <si>
    <t>59217031</t>
  </si>
  <si>
    <t>obrubník silniční betonový 1000x150x250mm</t>
  </si>
  <si>
    <t>174</t>
  </si>
  <si>
    <t>55*1,02 "Přepočtené koeficientem množství</t>
  </si>
  <si>
    <t>87</t>
  </si>
  <si>
    <t>59217029</t>
  </si>
  <si>
    <t>obrubník silniční betonový nájezdový 1000x150x150mm</t>
  </si>
  <si>
    <t>176</t>
  </si>
  <si>
    <t>293*1,02 "Přepočtené koeficientem množství</t>
  </si>
  <si>
    <t>59217076</t>
  </si>
  <si>
    <t>obrubník silniční betonový přechodový 1000x150x250mm</t>
  </si>
  <si>
    <t>178</t>
  </si>
  <si>
    <t>12*1,02 "Přepočtené koeficientem množství</t>
  </si>
  <si>
    <t>89</t>
  </si>
  <si>
    <t>916231293</t>
  </si>
  <si>
    <t>Osazení chodníkového obrubníku betonového se zřízením lože, s vyplněním a zatřením spár cementovou maltou Příplatek k cenám za osazení obloukového obrubníku</t>
  </si>
  <si>
    <t>180</t>
  </si>
  <si>
    <t>https://podminky.urs.cz/item/CS_URS_2024_02/916231293</t>
  </si>
  <si>
    <t>961044111</t>
  </si>
  <si>
    <t>Bourání základů z betonu prostého</t>
  </si>
  <si>
    <t>182</t>
  </si>
  <si>
    <t>https://podminky.urs.cz/item/CS_URS_2024_02/961044111</t>
  </si>
  <si>
    <t>"odstranění bet. základů, suť 2,0 t/m3 - plot z cihel" 5,4</t>
  </si>
  <si>
    <t>"odstranění bet. základů, suť 2,0 t/m3 - plot plech" 0,8</t>
  </si>
  <si>
    <t>"odstranění bet. základů, suť 2,0 t/m3 - plot drátěný" 0,6</t>
  </si>
  <si>
    <t>"odstranění bet. základů, suť 2,0 t/m3 - plot z bet. panelů" 0,4</t>
  </si>
  <si>
    <t>91</t>
  </si>
  <si>
    <t>961055111</t>
  </si>
  <si>
    <t>Bourání základů z betonu železového</t>
  </si>
  <si>
    <t>184</t>
  </si>
  <si>
    <t>https://podminky.urs.cz/item/CS_URS_2024_02/961055111</t>
  </si>
  <si>
    <t>"demolice ŽB základů haly - pásy, suť 2,4 t/m3" 55,5*0,65*0,8+3*0,5*0,6</t>
  </si>
  <si>
    <t>"demolice ŽB základů haly - deska, suť 2,4 t/m3" 177*0,25</t>
  </si>
  <si>
    <t>962032241</t>
  </si>
  <si>
    <t>Bourání zdiva nadzákladového z cihel pálených plných nebo lícových nebo vápenopískových, na maltu cementovou, objemu přes 1 m3</t>
  </si>
  <si>
    <t>186</t>
  </si>
  <si>
    <t>https://podminky.urs.cz/item/CS_URS_2024_02/962032241</t>
  </si>
  <si>
    <t>"bourání cihlového plotu, suť 1,95 t/m3" 30*0,075*1,0</t>
  </si>
  <si>
    <t>93</t>
  </si>
  <si>
    <t>962052211</t>
  </si>
  <si>
    <t>Bourání zdiva železobetonového nadzákladového, objemu přes 1 m3</t>
  </si>
  <si>
    <t>188</t>
  </si>
  <si>
    <t>https://podminky.urs.cz/item/CS_URS_2024_02/962052211</t>
  </si>
  <si>
    <t>"bourání plotu z bet. panelů, objemová hmot. suti 2,4 t/m3" 8,0</t>
  </si>
  <si>
    <t>966006132</t>
  </si>
  <si>
    <t>Odstranění dopravních nebo orientačních značek se sloupkem s uložením hmot na vzdálenost do 20 m nebo s naložením na dopravní prostředek, se zásypem jam a jeho zhutněním s betonovou patkou</t>
  </si>
  <si>
    <t>190</t>
  </si>
  <si>
    <t>https://podminky.urs.cz/item/CS_URS_2024_02/966006132</t>
  </si>
  <si>
    <t>"odstranění značky vč. sloupku a patky, odvoz a likvidace v režii zhotovitele" 1</t>
  </si>
  <si>
    <t>95</t>
  </si>
  <si>
    <t>966071822</t>
  </si>
  <si>
    <t>Rozebrání oplocení z pletiva drátěného se čtvercovými oky, výšky přes 1,6 do 2,0 m</t>
  </si>
  <si>
    <t>192</t>
  </si>
  <si>
    <t>https://podminky.urs.cz/item/CS_URS_2024_02/966071822</t>
  </si>
  <si>
    <t>"odstraněn drátěnného pletiva vč. sloupků, odvoz a likvidace v režii zhotovitele" 27,5</t>
  </si>
  <si>
    <t>966072820</t>
  </si>
  <si>
    <t>Rozebrání oplocení z dílců plechových vlnitých nebo profilovaných, hmotnosti 1 m oplocení do 30 kg</t>
  </si>
  <si>
    <t>194</t>
  </si>
  <si>
    <t>https://podminky.urs.cz/item/CS_URS_2024_02/966072820</t>
  </si>
  <si>
    <t>"odstranění plotu z trapézového plechu, odvoz a likvidace v režii zhotovitele" 43</t>
  </si>
  <si>
    <t>97</t>
  </si>
  <si>
    <t>997013811</t>
  </si>
  <si>
    <t>Poplatek za uložení stavebního odpadu na skládce (skládkovné) dřevěného zatříděného do Katalogu odpadů pod kódem 17 02 01</t>
  </si>
  <si>
    <t>196</t>
  </si>
  <si>
    <t>https://podminky.urs.cz/item/CS_URS_2024_02/997013811</t>
  </si>
  <si>
    <t>997013863</t>
  </si>
  <si>
    <t>Poplatek za uložení stavebního odpadu na recyklační skládce (skládkovné) cihelného zatříděného do Katalogu odpadů pod kódem 17 01 02</t>
  </si>
  <si>
    <t>198</t>
  </si>
  <si>
    <t>https://podminky.urs.cz/item/CS_URS_2024_02/997013863</t>
  </si>
  <si>
    <t>"bourání cihlového plotu, suť 1,95 t/m3" 30*0,075*1,0*1,95</t>
  </si>
  <si>
    <t>99</t>
  </si>
  <si>
    <t>997221551</t>
  </si>
  <si>
    <t>Vodorovná doprava suti bez naložení, ale se složením a s hrubým urovnáním ze sypkých materiálů, na vzdálenost do 1 km</t>
  </si>
  <si>
    <t>200</t>
  </si>
  <si>
    <t>https://podminky.urs.cz/item/CS_URS_2024_02/997221551</t>
  </si>
  <si>
    <t>"odvoz suti na skládku VZD 10km"</t>
  </si>
  <si>
    <t>"vybourání dlažby chodníku, suť 0,260 t/m2" 60*0,260</t>
  </si>
  <si>
    <t>"vybourání dlažby vjezdu, suť 0,295 t/m2" 25*0,295</t>
  </si>
  <si>
    <t>"odstranění bet. panelů, suť 0,400 t/m2" 570*0,400</t>
  </si>
  <si>
    <t>"odstranění štěrkových vrstev tl. 20cm, suť 0,290 t/m2" (118+60+25)*0,290</t>
  </si>
  <si>
    <t>"odstranění stmelených vrstev tl. 15cm, suť 0,325 t/m2" 70*0,325</t>
  </si>
  <si>
    <t>"frézování obrusu tl. 4cm, suť 0,092 t/m2" 124*0,092</t>
  </si>
  <si>
    <t>"frézování ložné vrstvy tl. 5cm, suť 0,115 t/m2" 57*0,115</t>
  </si>
  <si>
    <t>"frézování podkladní vrstvy tl. 6cm, suť 0,138 t/m2" 109*0,138</t>
  </si>
  <si>
    <t>"vybourán obrub vč. patky, suť 0,290 t/m" 23*0,290</t>
  </si>
  <si>
    <t>"vybourán obrub vč. patky, suť 0,205 t/m" 33*0,205</t>
  </si>
  <si>
    <t>"odstranění bet. základů, suť 2,0 t/m3 - plot z cihel" 5,4*2,0</t>
  </si>
  <si>
    <t>"odstranění bet. základů, suť 2,0 t/m3 - plot plech" 0,8*2,0</t>
  </si>
  <si>
    <t>"odstranění bet. základů, suť 2,0 t/m3 - plot drátěný" 0,6*2,0</t>
  </si>
  <si>
    <t>"odstranění bet. základů, suť 2,0 t/m3 - plot z bet. panelů" 0,4*2,0</t>
  </si>
  <si>
    <t>"demolice ŽB základů haly - pásy, suť 2,4 t/m3" (55,5*0,65*0,8+3*0,5*0,6)*2,4</t>
  </si>
  <si>
    <t>"demolice ŽB základů haly - deska, suť 2,4 t/m3" 177*0,25*2,4</t>
  </si>
  <si>
    <t>"bourání plotu z bet. panelů, objemová hmot. suti 2,4 t/m3" 8,0*2,4</t>
  </si>
  <si>
    <t>"odstranění skruže studně 1kus DN1000, objem cca 0,1 m3/kus, hmotnost suti 2,2 t/m3" 1*0,1*2,2</t>
  </si>
  <si>
    <t>Vodorovná doprava vybouraných hmot bez naložení, ale se složením a s hrubým urovnáním na vzdálenost Příplatek k ceně za každý další započatý 1 km přes 1 km</t>
  </si>
  <si>
    <t>202</t>
  </si>
  <si>
    <t>"příplatek za zvětšený odvoz suti na skládku VZD 10km"</t>
  </si>
  <si>
    <t>594,867*9 "Přepočtené koeficientem množství</t>
  </si>
  <si>
    <t>101</t>
  </si>
  <si>
    <t>997221611</t>
  </si>
  <si>
    <t>Nakládání na dopravní prostředky pro vodorovnou dopravu suti</t>
  </si>
  <si>
    <t>204</t>
  </si>
  <si>
    <t>https://podminky.urs.cz/item/CS_URS_2024_02/997221611</t>
  </si>
  <si>
    <t>997221861</t>
  </si>
  <si>
    <t>Poplatek za uložení stavebního odpadu na recyklační skládce (skládkovné) z prostého betonu zatříděného do Katalogu odpadů pod kódem 17 01 01</t>
  </si>
  <si>
    <t>206</t>
  </si>
  <si>
    <t>https://podminky.urs.cz/item/CS_URS_2024_02/997221861</t>
  </si>
  <si>
    <t>103</t>
  </si>
  <si>
    <t>997221862</t>
  </si>
  <si>
    <t>Poplatek za uložení stavebního odpadu na recyklační skládce (skládkovné) z armovaného betonu zatříděného do Katalogu odpadů pod kódem 17 01 01</t>
  </si>
  <si>
    <t>208</t>
  </si>
  <si>
    <t>https://podminky.urs.cz/item/CS_URS_2024_02/997221862</t>
  </si>
  <si>
    <t>210</t>
  </si>
  <si>
    <t>"vybourán obrub kamenných vč. patky, suť 0,290 t/m" 23*0,290</t>
  </si>
  <si>
    <t>105</t>
  </si>
  <si>
    <t>997221875</t>
  </si>
  <si>
    <t>Poplatek za uložení stavebního odpadu na recyklační skládce (skládkovné) asfaltového bez obsahu dehtu zatříděného do Katalogu odpadů pod kódem 17 03 02</t>
  </si>
  <si>
    <t>212</t>
  </si>
  <si>
    <t>https://podminky.urs.cz/item/CS_URS_2024_02/997221875</t>
  </si>
  <si>
    <t>998</t>
  </si>
  <si>
    <t>Přesun hmot</t>
  </si>
  <si>
    <t>998225111</t>
  </si>
  <si>
    <t>Přesun hmot pro komunikace s krytem z kameniva, monolitickým betonovým nebo živičným dopravní vzdálenost do 200 m jakékoliv délky objektu</t>
  </si>
  <si>
    <t>214</t>
  </si>
  <si>
    <t>https://podminky.urs.cz/item/CS_URS_2024_02/998225111</t>
  </si>
  <si>
    <t>107</t>
  </si>
  <si>
    <t>460791116</t>
  </si>
  <si>
    <t>Montáž trubek ochranných uložených volně do rýhy plastových tuhých, vnitřního průměru přes 133 do 172 mm</t>
  </si>
  <si>
    <t>216</t>
  </si>
  <si>
    <t>https://podminky.urs.cz/item/CS_URS_2024_02/460791116</t>
  </si>
  <si>
    <t>34571099</t>
  </si>
  <si>
    <t>trubka elektroinstalační dělená (chránička) D 138/160mm, HDPE</t>
  </si>
  <si>
    <t>218</t>
  </si>
  <si>
    <t>60*1,05 "Přepočtené koeficientem množství</t>
  </si>
  <si>
    <t>SO 06-18-137.2 - Větev 4 - 2. část, chodníky</t>
  </si>
  <si>
    <t>"sejmutí ornice tl. 15cm s uložením na deponii" 26</t>
  </si>
  <si>
    <t>"ohumusování v tl. 15cm materiálem získaným v rámci stavby" 26</t>
  </si>
  <si>
    <t>26*0,02 "Přepočtené koeficientem množství</t>
  </si>
  <si>
    <t>"urovnání a hutnění pláně na předepsanou únosnost" 137</t>
  </si>
  <si>
    <t>voda_1</t>
  </si>
  <si>
    <t>1,56*4 "Přepočtené koeficientem množství</t>
  </si>
  <si>
    <t>564871011</t>
  </si>
  <si>
    <t>Podklad ze štěrkodrti ŠD s rozprostřením a zhutněním plochy jednotlivě do 100 m2, po zhutnění tl. 250 mm</t>
  </si>
  <si>
    <t>https://podminky.urs.cz/item/CS_URS_2024_02/564871011</t>
  </si>
  <si>
    <t>596211120</t>
  </si>
  <si>
    <t>Kladení dlažby z betonových zámkových dlaždic komunikací pro pěší ručně s ložem z kameniva těženého nebo drceného tl. do 40 mm, s vyplněním spár s dvojitým hutněním, vibrováním a se smetením přebytečného materiálu na krajnici tl. 60 mm skupiny B, pro plochy do 50 m2</t>
  </si>
  <si>
    <t>https://podminky.urs.cz/item/CS_URS_2024_02/596211120</t>
  </si>
  <si>
    <t>"dlažba tl. 6cm do lože z DK fr. 4/8 tl. 4cm"</t>
  </si>
  <si>
    <t>"šedá 20/20" 114</t>
  </si>
  <si>
    <t>"šedá 20/20 bez fazety" 12</t>
  </si>
  <si>
    <t>"šedá 20/10 reliéfní antracit" 11</t>
  </si>
  <si>
    <t>59245021</t>
  </si>
  <si>
    <t>dlažba skladebná betonová 200x200mm tl 60mm přírodní</t>
  </si>
  <si>
    <t>114*1,03 "Přepočtené koeficientem množství</t>
  </si>
  <si>
    <t>59245006</t>
  </si>
  <si>
    <t>dlažba pro nevidomé betonová 200x100mm tl 60mm barevná</t>
  </si>
  <si>
    <t>11*1,03 "Přepočtené koeficientem množství</t>
  </si>
  <si>
    <t>PFB.2011831</t>
  </si>
  <si>
    <t>betonová dlažba - nesražená hrana 20/20/6 šedá</t>
  </si>
  <si>
    <t>916231213</t>
  </si>
  <si>
    <t>Osazení chodníkového obrubníku betonového se zřízením lože, s vyplněním a zatřením spár cementovou maltou stojatého s boční opěrou z betonu prostého, do lože z betonu prostého</t>
  </si>
  <si>
    <t>https://podminky.urs.cz/item/CS_URS_2024_02/916231213</t>
  </si>
  <si>
    <t>"obrba 10/25" 50</t>
  </si>
  <si>
    <t>59217017</t>
  </si>
  <si>
    <t>obrubník betonový chodníkový 1000x100x250mm</t>
  </si>
  <si>
    <t>50*1,02 "Přepočtené koeficientem množství</t>
  </si>
  <si>
    <t>998223011</t>
  </si>
  <si>
    <t>Přesun hmot pro pozemní komunikace s krytem dlážděným dopravní vzdálenost do 200 m jakékoliv délky objektu</t>
  </si>
  <si>
    <t>https://podminky.urs.cz/item/CS_URS_2024_02/998223011</t>
  </si>
  <si>
    <t>SO 06-22-206 - Větev 4-1. a 2. část, vodovody</t>
  </si>
  <si>
    <t xml:space="preserve">      4 - Vodorovné konstrukce</t>
  </si>
  <si>
    <t xml:space="preserve">    8 - Vedení trubní dálková a přípojná</t>
  </si>
  <si>
    <t xml:space="preserve">    997 - Doprava suti a vybouraných hmot</t>
  </si>
  <si>
    <t>783 - Nátěry</t>
  </si>
  <si>
    <t>M - Ostatní materiál</t>
  </si>
  <si>
    <t>113107412</t>
  </si>
  <si>
    <t>Odstranění podkladů nebo krytů při překopech inženýrských sítí s přemístěním hmot na skládku ve vzdálenosti do 3 m nebo s naložením na dopravní prostředek strojně plochy jednotlivě do 15 m2 z kameniva těženého, o tl. vrstvy přes 100 do 200 mm</t>
  </si>
  <si>
    <t>1863063238</t>
  </si>
  <si>
    <t>https://podminky.urs.cz/item/CS_URS_2024_02/113107412</t>
  </si>
  <si>
    <t>"asfalt - komunikace - tl. vrstvy 200 mm"2,5*1,5</t>
  </si>
  <si>
    <t>113107423</t>
  </si>
  <si>
    <t>Odstranění podkladů nebo krytů při překopech inženýrských sítí s přemístěním hmot na skládku ve vzdálenosti do 3 m nebo s naložením na dopravní prostředek strojně plochy jednotlivě do 15 m2 z kameniva hrubého drceného, o tl. vrstvy přes 200 do 300 mm</t>
  </si>
  <si>
    <t>286636348</t>
  </si>
  <si>
    <t>https://podminky.urs.cz/item/CS_URS_2024_02/113107423</t>
  </si>
  <si>
    <t>"asfalt - komunikace - tl. vrstvy 300 mm"2,5*1,5</t>
  </si>
  <si>
    <t>113107443</t>
  </si>
  <si>
    <t>Odstranění podkladů nebo krytů při překopech inženýrských sítí s přemístěním hmot na skládku ve vzdálenosti do 3 m nebo s naložením na dopravní prostředek strojně plochy jednotlivě do 15 m2 živičných, o tl. vrstvy přes 100 do 150 mm</t>
  </si>
  <si>
    <t>-500826829</t>
  </si>
  <si>
    <t>https://podminky.urs.cz/item/CS_URS_2024_02/113107443</t>
  </si>
  <si>
    <t>"asfalt - komunikace - tl. vrstvy 150 mm"2,5*1,5</t>
  </si>
  <si>
    <t>115101201</t>
  </si>
  <si>
    <t>Čerpání vody na dopravní výšku do 10 m s uvažovaným průměrným přítokem do 500 l/min</t>
  </si>
  <si>
    <t>-1775454126</t>
  </si>
  <si>
    <t>https://podminky.urs.cz/item/CS_URS_2024_02/115101201</t>
  </si>
  <si>
    <t>"den*hodin"30*24</t>
  </si>
  <si>
    <t>115101301</t>
  </si>
  <si>
    <t>Pohotovost záložní čerpací soupravy pro dopravní výšku do 10 m s uvažovaným průměrným přítokem do 500 l/min</t>
  </si>
  <si>
    <t>den</t>
  </si>
  <si>
    <t>1137744161</t>
  </si>
  <si>
    <t>https://podminky.urs.cz/item/CS_URS_2024_02/115101301</t>
  </si>
  <si>
    <t>119001402</t>
  </si>
  <si>
    <t>Dočasné zajištění podzemního potrubí nebo vedení ve výkopišti ve stavu i poloze, ve kterých byla na začátku zemních prací a to s podepřením, vzepřením nebo vyvěšením, případně s ochranným bedněním, se zřízením a odstraněním zajišťovací konstrukce, s opotřebením hmot potrubí ocelového nebo litinového, jmenovité světlosti DN přes 200 do 500 mm</t>
  </si>
  <si>
    <t>1289125852</t>
  </si>
  <si>
    <t>https://podminky.urs.cz/item/CS_URS_2024_02/119001402</t>
  </si>
  <si>
    <t>"plynovod"1*1,5</t>
  </si>
  <si>
    <t>"vodovod"1*1,5</t>
  </si>
  <si>
    <t>119001421</t>
  </si>
  <si>
    <t>Dočasné zajištění podzemního potrubí nebo vedení ve výkopišti ve stavu i poloze, ve kterých byla na začátku zemních prací a to s podepřením, vzepřením nebo vyvěšením, případně s ochranným bedněním, se zřízením a odstraněním zajišťovací konstrukce, s opotřebením hmot kabelů a kabelových tratí z volně ložených kabelů a to do 3 kabelů</t>
  </si>
  <si>
    <t>-737047746</t>
  </si>
  <si>
    <t>https://podminky.urs.cz/item/CS_URS_2024_02/119001421</t>
  </si>
  <si>
    <t>"SLP kabely"2*1,5</t>
  </si>
  <si>
    <t>"NN kabely"1*1,5</t>
  </si>
  <si>
    <t>132212132</t>
  </si>
  <si>
    <t>Hloubení nezapažených rýh šířky do 800 mm ručně s urovnáním dna do předepsaného profilu a spádu v hornině třídy těžitelnosti I skupiny 3 nesoudržných</t>
  </si>
  <si>
    <t>1570922587</t>
  </si>
  <si>
    <t>https://podminky.urs.cz/item/CS_URS_2024_02/132212132</t>
  </si>
  <si>
    <t>"vodovod"1*1,5*1,5*1</t>
  </si>
  <si>
    <t>"plynovod"1*1,5*1,5*1</t>
  </si>
  <si>
    <t>"el. kabley"(2+1)*1,5*0,6*0,6</t>
  </si>
  <si>
    <t>132254204</t>
  </si>
  <si>
    <t>Hloubení zapažených rýh šířky přes 800 do 2 000 mm strojně s urovnáním dna do předepsaného profilu a spádu v hornině třídy těžitelnosti I skupiny 3 přes 100 do 500 m3</t>
  </si>
  <si>
    <t>802581394</t>
  </si>
  <si>
    <t>https://podminky.urs.cz/item/CS_URS_2024_02/132254204</t>
  </si>
  <si>
    <t>132354202</t>
  </si>
  <si>
    <t>Hloubení zapažených rýh šířky přes 800 do 2 000 mm strojně s urovnáním dna do předepsaného profilu a spádu v hornině třídy těžitelnosti II skupiny 4 přes 20 do 50 m3</t>
  </si>
  <si>
    <t>-747187809</t>
  </si>
  <si>
    <t>https://podminky.urs.cz/item/CS_URS_2024_02/132354202</t>
  </si>
  <si>
    <t>139001101</t>
  </si>
  <si>
    <t>Příplatek k cenám hloubených vykopávek za ztížení vykopávky v blízkosti podzemního vedení nebo výbušnin pro jakoukoliv třídu horniny</t>
  </si>
  <si>
    <t>-159183848</t>
  </si>
  <si>
    <t>https://podminky.urs.cz/item/CS_URS_2024_02/139001101</t>
  </si>
  <si>
    <t>151101101</t>
  </si>
  <si>
    <t>Zřízení pažení a rozepření stěn rýh pro podzemní vedení příložné pro jakoukoliv mezerovitost, hloubky do 2 m</t>
  </si>
  <si>
    <t>1544740236</t>
  </si>
  <si>
    <t>https://podminky.urs.cz/item/CS_URS_2024_02/151101101</t>
  </si>
  <si>
    <t>151101111</t>
  </si>
  <si>
    <t>Odstranění pažení a rozepření stěn rýh pro podzemní vedení s uložením materiálu na vzdálenost do 3 m od kraje výkopu příložné, hloubky do 2 m</t>
  </si>
  <si>
    <t>-268318728</t>
  </si>
  <si>
    <t>https://podminky.urs.cz/item/CS_URS_2024_02/151101111</t>
  </si>
  <si>
    <t>828012268</t>
  </si>
  <si>
    <t>167151111</t>
  </si>
  <si>
    <t>Nakládání, skládání a překládání neulehlého výkopku nebo sypaniny strojně nakládání, množství přes 100 m3, z hornin třídy těžitelnosti I, skupiny 1 až 3</t>
  </si>
  <si>
    <t>-615179393</t>
  </si>
  <si>
    <t>https://podminky.urs.cz/item/CS_URS_2024_02/167151111</t>
  </si>
  <si>
    <t>-502387078</t>
  </si>
  <si>
    <t>412,774*1,8 'Přepočtené koeficientem množství</t>
  </si>
  <si>
    <t>-110061543</t>
  </si>
  <si>
    <t>58331200</t>
  </si>
  <si>
    <t>štěrkopísek netříděný</t>
  </si>
  <si>
    <t>-1484081914</t>
  </si>
  <si>
    <t>175151101</t>
  </si>
  <si>
    <t>Obsypání potrubí strojně sypaninou z vhodných hornin třídy těžitelnosti I a II, skupiny 1 až 4 nebo materiálem připraveným podél výkopu ve vzdálenosti do 3 m od jeho kraje, pro jakoukoliv hloubku výkopu a míru zhutnění bez prohození sypaniny</t>
  </si>
  <si>
    <t>406292158</t>
  </si>
  <si>
    <t>https://podminky.urs.cz/item/CS_URS_2024_02/175151101</t>
  </si>
  <si>
    <t>58331351</t>
  </si>
  <si>
    <t>kamenivo těžené drobné frakce 0/4</t>
  </si>
  <si>
    <t>-1685315307</t>
  </si>
  <si>
    <t>151,634*1,67 'Přepočtené koeficientem množství</t>
  </si>
  <si>
    <t>Vodorovné konstrukce</t>
  </si>
  <si>
    <t>451572111</t>
  </si>
  <si>
    <t>Lože pod potrubí, stoky a drobné objekty v otevřeném výkopu z kameniva drobného těženého 0 až 4 mm</t>
  </si>
  <si>
    <t>-1851976692</t>
  </si>
  <si>
    <t>https://podminky.urs.cz/item/CS_URS_2024_02/451572111</t>
  </si>
  <si>
    <t>452313161</t>
  </si>
  <si>
    <t>Podkladní a zajišťovací konstrukce z betonu prostého v otevřeném výkopu bez zvýšených nároků na prostředí bloky pro potrubí z betonu tř. C 25/30</t>
  </si>
  <si>
    <t>886039915</t>
  </si>
  <si>
    <t>https://podminky.urs.cz/item/CS_URS_2024_02/452313161</t>
  </si>
  <si>
    <t>P</t>
  </si>
  <si>
    <t>Poznámka k položce:_x000d_
Tvarovky vč. bednění, zajištní potrubí, montáže</t>
  </si>
  <si>
    <t>1*(0,8*0,6*0,5)+1*(0,7*((0,8+0,6)/2)*0,55)+5*(0,5*0,29*0,5)</t>
  </si>
  <si>
    <t>Vedení trubní dálková a přípojná</t>
  </si>
  <si>
    <t>722001002LP</t>
  </si>
  <si>
    <t>Uzavření/otevření systému, vodovodu DN250, vypouštění systému, včetně dodávek a montáže</t>
  </si>
  <si>
    <t>1569219689</t>
  </si>
  <si>
    <t>850365121</t>
  </si>
  <si>
    <t>Výřez nebo výsek na potrubí z trub litinových tlakových nebo plastických hmot DN 250</t>
  </si>
  <si>
    <t>-1212310771</t>
  </si>
  <si>
    <t>https://podminky.urs.cz/item/CS_URS_2024_02/850365121</t>
  </si>
  <si>
    <t>85111151LP</t>
  </si>
  <si>
    <t>Vytyčení stávajícího vodovodu DN250</t>
  </si>
  <si>
    <t>-1495004566</t>
  </si>
  <si>
    <t>852361122</t>
  </si>
  <si>
    <t>Montáž potrubí z trub litinových tlakových přírubových normálních délek v otevřeném výkopu, kanálu nebo v šachtě DN 250</t>
  </si>
  <si>
    <t>-1752315487</t>
  </si>
  <si>
    <t>https://podminky.urs.cz/item/CS_URS_2024_02/852361122</t>
  </si>
  <si>
    <t>55253063</t>
  </si>
  <si>
    <t>trouba vodovodní litinová hrdlová Pz s obalem z modifikované cementové malty dl 6m DN 250</t>
  </si>
  <si>
    <t>1361124090</t>
  </si>
  <si>
    <t>857242122</t>
  </si>
  <si>
    <t>Montáž litinových tvarovek na potrubí litinovém tlakovém jednoosých na potrubí z trub přírubových v otevřeném výkopu, kanálu nebo v šachtě DN 80</t>
  </si>
  <si>
    <t>-1403285196</t>
  </si>
  <si>
    <t>https://podminky.urs.cz/item/CS_URS_2024_02/857242122</t>
  </si>
  <si>
    <t>"tvarovka přírubová s hrdlem z tvárné litiny EU DN80"2</t>
  </si>
  <si>
    <t>"koleno přírubové s patkou PP80 litinové"3</t>
  </si>
  <si>
    <t>"tvarovka přírubová litinová FF-kus DN 80 dl. 400 mm"3</t>
  </si>
  <si>
    <t>"SEK DN 80 délka cca 2300 mm"1</t>
  </si>
  <si>
    <t>55253239</t>
  </si>
  <si>
    <t>tvarovka přírubová litinová vodovodní FF-kus PN10/16 DN 80 dl 400mm</t>
  </si>
  <si>
    <t>1197280370</t>
  </si>
  <si>
    <t>55253058</t>
  </si>
  <si>
    <t>trouba vodovodní litinová hrdlová Pz s obalem z modifikované cementové malty dl 6m DN 80</t>
  </si>
  <si>
    <t>-286083463</t>
  </si>
  <si>
    <t>55253892</t>
  </si>
  <si>
    <t>tvarovka přírubová s hrdlem z tvárné litiny,práškový epoxid tl 250µm EU-kus dl 130mm DN 80</t>
  </si>
  <si>
    <t>-27991257</t>
  </si>
  <si>
    <t>55250642</t>
  </si>
  <si>
    <t>koleno přírubové s patkou PP litinové DN 80</t>
  </si>
  <si>
    <t>1181488638</t>
  </si>
  <si>
    <t>55251210LP</t>
  </si>
  <si>
    <t>Spojovací a těsnící materiál k přírubovým spojům DN80</t>
  </si>
  <si>
    <t>514316574</t>
  </si>
  <si>
    <t>857362122</t>
  </si>
  <si>
    <t>Montáž litinových tvarovek na potrubí litinovém tlakovém jednoosých na potrubí z trub přírubových v otevřeném výkopu, kanálu nebo v šachtě DN 250</t>
  </si>
  <si>
    <t>1519722304</t>
  </si>
  <si>
    <t>https://podminky.urs.cz/item/CS_URS_2024_02/857362122</t>
  </si>
  <si>
    <t>"tvarovka přírubová s hrdlem z tvárné litiny EU DN250"4</t>
  </si>
  <si>
    <t>"koleno hrdlové z tvárné litiny MMK DN 250 - 45 st."4</t>
  </si>
  <si>
    <t>"koleno hrdlové z tvárné litiny MMK 250 - 11 st."4</t>
  </si>
  <si>
    <t>"přesuvka hrdlová litinová se šroubovým spojem U-kus DN 250"2"</t>
  </si>
  <si>
    <t>"příruba zaslepovací X z tvárn litiny DN 250"1</t>
  </si>
  <si>
    <t>"SEK DN 250 délka cca 1000 mm"5</t>
  </si>
  <si>
    <t>55253651</t>
  </si>
  <si>
    <t>přesuvka hrdlová litinová práškový epoxid tl 250µm se šroubovým spojem U-kus DN 250</t>
  </si>
  <si>
    <t>1389897738</t>
  </si>
  <si>
    <t>55253665</t>
  </si>
  <si>
    <t>příruba zaslepovací X z tvárné litiny práškový epoxid tl 250µm DN 250</t>
  </si>
  <si>
    <t>1884598850</t>
  </si>
  <si>
    <t>55253897</t>
  </si>
  <si>
    <t>tvarovka přírubová s hrdlem z tvárné litiny,práškový epoxid tl 250µm EU-kus dl 145mm DN 250</t>
  </si>
  <si>
    <t>-2061916976</t>
  </si>
  <si>
    <t>55253945</t>
  </si>
  <si>
    <t>koleno hrdlové z tvárné litiny,práškový epoxid tl 250µm MMK-kus DN 250-45°</t>
  </si>
  <si>
    <t>1050020939</t>
  </si>
  <si>
    <t>55253909</t>
  </si>
  <si>
    <t>koleno hrdlové z tvárné litiny,práškový epoxid tl 250µm MMK-kus DN 250-11,25°</t>
  </si>
  <si>
    <t>-149267702</t>
  </si>
  <si>
    <t>-1662100063</t>
  </si>
  <si>
    <t>55251212LP</t>
  </si>
  <si>
    <t>Spojovací a těsnící materiál k přírubovým spojům DN 250</t>
  </si>
  <si>
    <t>-851070332</t>
  </si>
  <si>
    <t>857363131</t>
  </si>
  <si>
    <t>Montáž litinových tvarovek na potrubí litinovém tlakovém odbočných na potrubí z trub hrdlových v otevřeném výkopu, kanálu nebo v šachtě s integrovaným těsněním DN 250</t>
  </si>
  <si>
    <t>-288317073</t>
  </si>
  <si>
    <t>https://podminky.urs.cz/item/CS_URS_2024_02/857363131</t>
  </si>
  <si>
    <t>"tvarovka hrdlová litinová s přírubovou odbočkou MMA-kus DN 250/80"2</t>
  </si>
  <si>
    <t>55253769</t>
  </si>
  <si>
    <t>tvarovka hrdlová s přírubovou odbočkou z tvárné litiny,práškový epoxid tl 250µm MMA-kus DN 250/80</t>
  </si>
  <si>
    <t>-646395087</t>
  </si>
  <si>
    <t>857364122</t>
  </si>
  <si>
    <t>Montáž litinových tvarovek na potrubí litinovém tlakovém odbočných na potrubí z trub přírubových v otevřeném výkopu, kanálu nebo v šachtě DN 250</t>
  </si>
  <si>
    <t>1235434801</t>
  </si>
  <si>
    <t>https://podminky.urs.cz/item/CS_URS_2024_02/857364122</t>
  </si>
  <si>
    <t>"tvarovka přírubová litinová s přírubovou odbočkou T-kus DN 250/80"1</t>
  </si>
  <si>
    <t>"tvarovka přírubová litinová s přírubovou odbočkou T-kus DN 250/250"1</t>
  </si>
  <si>
    <t>55253538</t>
  </si>
  <si>
    <t>tvarovka přírubová litinová s přírubovou odbočkou,práškový epoxid tl 250µm T-kus DN 250/80</t>
  </si>
  <si>
    <t>1879880417</t>
  </si>
  <si>
    <t>55253543</t>
  </si>
  <si>
    <t>tvarovka přírubová litinová s přírubovou odbočkou,práškový epoxid tl 250µm T-kus DN 250/250</t>
  </si>
  <si>
    <t>-62100283</t>
  </si>
  <si>
    <t>871161141</t>
  </si>
  <si>
    <t>Montáž vodovodního potrubí z polyetylenu PE100 RC v otevřeném výkopu svařovaných na tupo SDR 11/PN16 d 32 x 3,0 mm</t>
  </si>
  <si>
    <t>831075784</t>
  </si>
  <si>
    <t>https://podminky.urs.cz/item/CS_URS_2024_02/871161141</t>
  </si>
  <si>
    <t>3*1,5</t>
  </si>
  <si>
    <t>28613742lp</t>
  </si>
  <si>
    <t>Trubka tlaková PE HD (PE 80) D 32 x 4,4</t>
  </si>
  <si>
    <t>1759612002</t>
  </si>
  <si>
    <t>891241112</t>
  </si>
  <si>
    <t>Montáž vodovodních armatur na potrubí šoupátek nebo klapek uzavíracích v otevřeném výkopu nebo v šachtách s osazením zemní soupravy (bez poklopů) DN 80</t>
  </si>
  <si>
    <t>1685099812</t>
  </si>
  <si>
    <t>https://podminky.urs.cz/item/CS_URS_2024_02/891241112</t>
  </si>
  <si>
    <t>42224907LP</t>
  </si>
  <si>
    <t>Šoupátko PN16 DN 80</t>
  </si>
  <si>
    <t>1906549580</t>
  </si>
  <si>
    <t>42291079</t>
  </si>
  <si>
    <t>souprava zemní pro šoupátka DN 65-80mm Rd 2,0m</t>
  </si>
  <si>
    <t>1507075498</t>
  </si>
  <si>
    <t>891247112</t>
  </si>
  <si>
    <t>Montáž vodovodních armatur na potrubí hydrantů podzemních (bez osazení poklopů) DN 80</t>
  </si>
  <si>
    <t>-619790613</t>
  </si>
  <si>
    <t>https://podminky.urs.cz/item/CS_URS_2024_02/891247112</t>
  </si>
  <si>
    <t>42273591</t>
  </si>
  <si>
    <t>hydrant podzemní DN 80 PN 16 jednoduchý uzávěr krycí v 1500mm</t>
  </si>
  <si>
    <t>353138165</t>
  </si>
  <si>
    <t>Poznámka k položce:_x000d_
dle standardů BVK</t>
  </si>
  <si>
    <t>891361112</t>
  </si>
  <si>
    <t>Montáž vodovodních armatur na potrubí šoupátek nebo klapek uzavíracích v otevřeném výkopu nebo v šachtách s osazením zemní soupravy (bez poklopů) DN 250</t>
  </si>
  <si>
    <t>1022853701</t>
  </si>
  <si>
    <t>https://podminky.urs.cz/item/CS_URS_2024_02/891361112</t>
  </si>
  <si>
    <t>42224922LP</t>
  </si>
  <si>
    <t>Šoupátko PN16 DN 250</t>
  </si>
  <si>
    <t>-516430888</t>
  </si>
  <si>
    <t>42291082</t>
  </si>
  <si>
    <t>souprava zemní pro šoupátka DN 250-300mm Rd 2,0m</t>
  </si>
  <si>
    <t>1115836264</t>
  </si>
  <si>
    <t>892241111</t>
  </si>
  <si>
    <t>Tlakové zkoušky vodou na potrubí DN do 80</t>
  </si>
  <si>
    <t>1119675364</t>
  </si>
  <si>
    <t>https://podminky.urs.cz/item/CS_URS_2024_02/892241111</t>
  </si>
  <si>
    <t>"napojení hydreantu H2"3,6</t>
  </si>
  <si>
    <t>892273122</t>
  </si>
  <si>
    <t>Proplach a dezinfekce vodovodního potrubí DN od 80 do 125</t>
  </si>
  <si>
    <t>-125495919</t>
  </si>
  <si>
    <t>https://podminky.urs.cz/item/CS_URS_2024_02/892273122</t>
  </si>
  <si>
    <t>"napojení hydrantu H2"3,6</t>
  </si>
  <si>
    <t>892372111</t>
  </si>
  <si>
    <t>Tlakové zkoušky vodou zabezpečení konců potrubí při tlakových zkouškách DN do 300</t>
  </si>
  <si>
    <t>-304153481</t>
  </si>
  <si>
    <t>https://podminky.urs.cz/item/CS_URS_2024_02/892372111</t>
  </si>
  <si>
    <t>892381111</t>
  </si>
  <si>
    <t>Tlakové zkoušky vodou na potrubí DN 250, 300 nebo 350</t>
  </si>
  <si>
    <t>-1634755789</t>
  </si>
  <si>
    <t>https://podminky.urs.cz/item/CS_URS_2024_02/892381111</t>
  </si>
  <si>
    <t>892383122</t>
  </si>
  <si>
    <t>Proplach a dezinfekce vodovodního potrubí DN 250, 300 nebo 350</t>
  </si>
  <si>
    <t>-229505941</t>
  </si>
  <si>
    <t>https://podminky.urs.cz/item/CS_URS_2024_02/892383122</t>
  </si>
  <si>
    <t>899401112</t>
  </si>
  <si>
    <t>Osazení poklopů uličních s pevným rámem litinových šoupátkových</t>
  </si>
  <si>
    <t>-873034498</t>
  </si>
  <si>
    <t>https://podminky.urs.cz/item/CS_URS_2024_02/899401112</t>
  </si>
  <si>
    <t>3+2</t>
  </si>
  <si>
    <t>55241104</t>
  </si>
  <si>
    <t>poklop šoupátkový litinový bez ventilace tř D400 v samonivelačním rámu</t>
  </si>
  <si>
    <t>1819997494</t>
  </si>
  <si>
    <t>VAG.18500004001</t>
  </si>
  <si>
    <t>Podkladová deska pro poklop šoupátkový</t>
  </si>
  <si>
    <t>-1264552134</t>
  </si>
  <si>
    <t>899401113</t>
  </si>
  <si>
    <t>Osazení poklopů uličních s pevným rámem litinových hydrantových</t>
  </si>
  <si>
    <t>1101248391</t>
  </si>
  <si>
    <t>https://podminky.urs.cz/item/CS_URS_2024_02/899401113</t>
  </si>
  <si>
    <t>42210052</t>
  </si>
  <si>
    <t>deska podkladová uličního poklopu litinového hydrantového</t>
  </si>
  <si>
    <t>-694777147</t>
  </si>
  <si>
    <t>42291455</t>
  </si>
  <si>
    <t>poklop uliční litinový samonivelační hydrantový</t>
  </si>
  <si>
    <t>-1058185760</t>
  </si>
  <si>
    <t>42291456</t>
  </si>
  <si>
    <t>víčko pro poklop uliční litinový samonivelační hydrantový</t>
  </si>
  <si>
    <t>1529730532</t>
  </si>
  <si>
    <t>899713111</t>
  </si>
  <si>
    <t>Orientační tabulky na vodovodních a kanalizačních řadech na sloupku ocelovém nebo betonovém</t>
  </si>
  <si>
    <t>-869080412</t>
  </si>
  <si>
    <t>https://podminky.urs.cz/item/CS_URS_2024_02/899713111</t>
  </si>
  <si>
    <t>Poznámka k položce:_x000d_
Označení armatur, hydrantů.</t>
  </si>
  <si>
    <t>53301723LP</t>
  </si>
  <si>
    <t>Sloupek orientační s tabulkou</t>
  </si>
  <si>
    <t>-717558531</t>
  </si>
  <si>
    <t>899721111</t>
  </si>
  <si>
    <t>Signalizační vodič na potrubí DN do 150 mm</t>
  </si>
  <si>
    <t>1969442930</t>
  </si>
  <si>
    <t>https://podminky.urs.cz/item/CS_URS_2024_02/899721111</t>
  </si>
  <si>
    <t>Poznámka k položce:_x000d_
2 vodiče</t>
  </si>
  <si>
    <t>200+3,6</t>
  </si>
  <si>
    <t>899722111</t>
  </si>
  <si>
    <t>Krytí potrubí z plastů výstražnou fólií z PVC šířky do 20 cm</t>
  </si>
  <si>
    <t>-460980954</t>
  </si>
  <si>
    <t>https://podminky.urs.cz/item/CS_URS_2024_02/899722111</t>
  </si>
  <si>
    <t>Poznámka k položce:_x000d_
Folie výstražná modrá "POZOR VODA"</t>
  </si>
  <si>
    <t>916111122</t>
  </si>
  <si>
    <t>Osazení silniční obruby z dlažebních kostek v jedné řadě s ložem tl. přes 50 do 100 mm, s vyplněním a zatřením spár cementovou maltou z drobných kostek bez boční opěry, do lože z betonu prostého</t>
  </si>
  <si>
    <t>2067811446</t>
  </si>
  <si>
    <t>https://podminky.urs.cz/item/CS_URS_2024_02/916111122</t>
  </si>
  <si>
    <t>"viz. kladečské schéma - Š"(2*3,14*0,1)*(3+2)</t>
  </si>
  <si>
    <t>"viz. kladečské schéma - H"(2*3,14*0,25)*(3)</t>
  </si>
  <si>
    <t>58381007R</t>
  </si>
  <si>
    <t>kostka štípaná dlažební žula drobná 8/10</t>
  </si>
  <si>
    <t>-636636062</t>
  </si>
  <si>
    <t>Doprava suti a vybouraných hmot</t>
  </si>
  <si>
    <t>997006511</t>
  </si>
  <si>
    <t>Vodorovná doprava suti na skládku s naložením na dopravní prostředek a složením do 100 m</t>
  </si>
  <si>
    <t>1141113374</t>
  </si>
  <si>
    <t>https://podminky.urs.cz/item/CS_URS_2024_02/997006511</t>
  </si>
  <si>
    <t>997006512</t>
  </si>
  <si>
    <t>Vodorovná doprava suti na skládku s naložením na dopravní prostředek a složením přes 100 m do 1 km</t>
  </si>
  <si>
    <t>-1050283987</t>
  </si>
  <si>
    <t>https://podminky.urs.cz/item/CS_URS_2024_02/997006512</t>
  </si>
  <si>
    <t>997006519</t>
  </si>
  <si>
    <t>Vodorovná doprava suti na skládku Příplatek k ceně -6512 za každý další i započatý 1 km</t>
  </si>
  <si>
    <t>878892078</t>
  </si>
  <si>
    <t>https://podminky.urs.cz/item/CS_URS_2024_02/997006519</t>
  </si>
  <si>
    <t>3,96*9 'Přepočtené koeficientem množství</t>
  </si>
  <si>
    <t>1279350959</t>
  </si>
  <si>
    <t>-463921619</t>
  </si>
  <si>
    <t>1,125++1,650</t>
  </si>
  <si>
    <t>20021556</t>
  </si>
  <si>
    <t>998273102</t>
  </si>
  <si>
    <t>Přesun hmot pro trubní vedení hloubené z trub litinových pro vodovody nebo kanalizace v otevřeném výkopu dopravní vzdálenost do 15 m</t>
  </si>
  <si>
    <t>1550796924</t>
  </si>
  <si>
    <t>https://podminky.urs.cz/item/CS_URS_2024_02/998273102</t>
  </si>
  <si>
    <t>783</t>
  </si>
  <si>
    <t>Nátěry</t>
  </si>
  <si>
    <t>783422320LP</t>
  </si>
  <si>
    <t>Nátěry syntetické poklopy 2x</t>
  </si>
  <si>
    <t>-1967258675</t>
  </si>
  <si>
    <t>"šoupatkové"5</t>
  </si>
  <si>
    <t>"hydrantové"3</t>
  </si>
  <si>
    <t>Ostatní materiál</t>
  </si>
  <si>
    <t>460921102LP</t>
  </si>
  <si>
    <t>Geodetické zaměření nového potrubí (dodávka, doprava, mzdy, standard vodárenské organizace)</t>
  </si>
  <si>
    <t>-2065694153</t>
  </si>
  <si>
    <t>"montáž potrubí"200+3,6</t>
  </si>
  <si>
    <t>87181211R</t>
  </si>
  <si>
    <t>Příplatek za zaměření GPS během pokládky</t>
  </si>
  <si>
    <t>-62624480</t>
  </si>
  <si>
    <t>SO 06-27-206 - Větev 4-1. a 2. část, kanalizace</t>
  </si>
  <si>
    <t xml:space="preserve">    4 - Vodorovné konstrukce</t>
  </si>
  <si>
    <t>M46 - Zemní práce při montážích</t>
  </si>
  <si>
    <t>55732403</t>
  </si>
  <si>
    <t>"asfaltová komunikace - tl. vrstvy 200 mm"3,5*1,5</t>
  </si>
  <si>
    <t>-754432620</t>
  </si>
  <si>
    <t>"asfaltová komunikace - tl. vrstvy 300 mm"3,5*1,5</t>
  </si>
  <si>
    <t>1927192891</t>
  </si>
  <si>
    <t>"asfaltová komunikace - tl. vrstvy 150 mm"3,5*1,5</t>
  </si>
  <si>
    <t>-1216387629</t>
  </si>
  <si>
    <t>"den*hodin"40*24</t>
  </si>
  <si>
    <t>1336444627</t>
  </si>
  <si>
    <t>-1493208913</t>
  </si>
  <si>
    <t>1879352236</t>
  </si>
  <si>
    <t>-436391446</t>
  </si>
  <si>
    <t>132254205</t>
  </si>
  <si>
    <t>Hloubení zapažených rýh šířky přes 800 do 2 000 mm strojně s urovnáním dna do předepsaného profilu a spádu v hornině třídy těžitelnosti I skupiny 3 přes 500 do 1 000 m3</t>
  </si>
  <si>
    <t>1348210418</t>
  </si>
  <si>
    <t>https://podminky.urs.cz/item/CS_URS_2024_02/132254205</t>
  </si>
  <si>
    <t>132351253</t>
  </si>
  <si>
    <t>Hloubení nezapažených rýh šířky přes 800 do 2 000 mm strojně s urovnáním dna do předepsaného profilu a spádu v hornině třídy těžitelnosti II skupiny 4 přes 50 do 100 m3</t>
  </si>
  <si>
    <t>-1310408034</t>
  </si>
  <si>
    <t>https://podminky.urs.cz/item/CS_URS_2024_02/132351253</t>
  </si>
  <si>
    <t>-1177126199</t>
  </si>
  <si>
    <t>"el. kabely"(2+1)*1,5*0,6*0,6</t>
  </si>
  <si>
    <t>139911123</t>
  </si>
  <si>
    <t>Bourání konstrukcí v hloubených vykopávkách ručně s přemístěním suti na hromady na vzdálenost do 20 m nebo s naložením na dopravní prostředek z betonu železového nebo předpjatého</t>
  </si>
  <si>
    <t>-781006632</t>
  </si>
  <si>
    <t>https://podminky.urs.cz/item/CS_URS_2024_02/139911123</t>
  </si>
  <si>
    <t xml:space="preserve">"bourání  pro napojení stoky S"</t>
  </si>
  <si>
    <t>((3,14*0,89)/4)*0,6+(((3,14*0,89*0,4089)/4)-((3,14*0,8*0,8)/4))*(0,40)</t>
  </si>
  <si>
    <t>1329082843</t>
  </si>
  <si>
    <t>151101102</t>
  </si>
  <si>
    <t>Zřízení pažení a rozepření stěn rýh pro podzemní vedení příložné pro jakoukoliv mezerovitost, hloubky přes 2 do 4 m</t>
  </si>
  <si>
    <t>1028297982</t>
  </si>
  <si>
    <t>https://podminky.urs.cz/item/CS_URS_2024_02/151101102</t>
  </si>
  <si>
    <t>151101103</t>
  </si>
  <si>
    <t>Zřízení pažení a rozepření stěn rýh pro podzemní vedení příložné pro jakoukoliv mezerovitost, hloubky přes 4 do 8 m</t>
  </si>
  <si>
    <t>-518384413</t>
  </si>
  <si>
    <t>https://podminky.urs.cz/item/CS_URS_2024_02/151101103</t>
  </si>
  <si>
    <t>-729236622</t>
  </si>
  <si>
    <t>151101112</t>
  </si>
  <si>
    <t>Odstranění pažení a rozepření stěn rýh pro podzemní vedení s uložením materiálu na vzdálenost do 3 m od kraje výkopu příložné, hloubky přes 2 do 4 m</t>
  </si>
  <si>
    <t>-497629898</t>
  </si>
  <si>
    <t>https://podminky.urs.cz/item/CS_URS_2024_02/151101112</t>
  </si>
  <si>
    <t>151101113</t>
  </si>
  <si>
    <t>Odstranění pažení a rozepření stěn rýh pro podzemní vedení s uložením materiálu na vzdálenost do 3 m od kraje výkopu příložné, hloubky přes 4 do 8 m</t>
  </si>
  <si>
    <t>504047161</t>
  </si>
  <si>
    <t>https://podminky.urs.cz/item/CS_URS_2024_02/151101113</t>
  </si>
  <si>
    <t>836237977</t>
  </si>
  <si>
    <t>19695414</t>
  </si>
  <si>
    <t>1651114806</t>
  </si>
  <si>
    <t>1020,691*1,8 'Přepočtené koeficientem množství</t>
  </si>
  <si>
    <t>-2140420155</t>
  </si>
  <si>
    <t>237506843</t>
  </si>
  <si>
    <t>631,78*1,67 'Přepočtené koeficientem množství</t>
  </si>
  <si>
    <t>-1700968819</t>
  </si>
  <si>
    <t>1579033614</t>
  </si>
  <si>
    <t>298,297*1,67 'Přepočtené koeficientem množství</t>
  </si>
  <si>
    <t>359901111</t>
  </si>
  <si>
    <t>Vyčištění stok jakékoliv výšky</t>
  </si>
  <si>
    <t>-302171034</t>
  </si>
  <si>
    <t>https://podminky.urs.cz/item/CS_URS_2024_02/359901111</t>
  </si>
  <si>
    <t>"stávající kanalizace na kterou se napojují nová"15+15</t>
  </si>
  <si>
    <t>359310211LP</t>
  </si>
  <si>
    <t>Oprava šachtových den revizních šachet, úprava žlábku, zapravení. Dodávka a montáž.</t>
  </si>
  <si>
    <t>"stávajíc RŠ (viz. oprava vnitřní části RŠ"(2*3,14*1,0)*0,8*1</t>
  </si>
  <si>
    <t>359901211</t>
  </si>
  <si>
    <t>Monitoring stok (kamerový systém) jakékoli výšky nová kanalizace</t>
  </si>
  <si>
    <t>201835781</t>
  </si>
  <si>
    <t>https://podminky.urs.cz/item/CS_URS_2024_02/359901211</t>
  </si>
  <si>
    <t>"potrubí"55,6+186,3</t>
  </si>
  <si>
    <t>"perforované potrubí"243,1</t>
  </si>
  <si>
    <t>135585843</t>
  </si>
  <si>
    <t>452351111</t>
  </si>
  <si>
    <t>Bednění podkladních a zajišťovacích konstrukcí v otevřeném výkopu desek nebo sedlových loží pod potrubí, stoky a drobné objekty zřízení</t>
  </si>
  <si>
    <t>-1164310039</t>
  </si>
  <si>
    <t>https://podminky.urs.cz/item/CS_URS_2024_02/452351111</t>
  </si>
  <si>
    <t>"viz specifikace RŠ"(1,5*0,1*4)*7</t>
  </si>
  <si>
    <t>452385111</t>
  </si>
  <si>
    <t>Podkladní a vyrovnávací konstrukce z betonu pražce ze železobetonu tř. C 12/15 pod potrubí v otevřeném výkopu, průřezové plochy do 25000 mm2</t>
  </si>
  <si>
    <t>-855058654</t>
  </si>
  <si>
    <t>https://podminky.urs.cz/item/CS_URS_2024_02/452385111</t>
  </si>
  <si>
    <t>"DN 300"186,3</t>
  </si>
  <si>
    <t>"DN 150 - připojovací potrubí"55,6</t>
  </si>
  <si>
    <t>566901123</t>
  </si>
  <si>
    <t>Vyspravení podkladu po překopech inženýrských sítí plochy do 15 m2 s rozprostřením a zhutněním štěrkopískem tl. 200 mm</t>
  </si>
  <si>
    <t>-468292082</t>
  </si>
  <si>
    <t>https://podminky.urs.cz/item/CS_URS_2024_02/566901123</t>
  </si>
  <si>
    <t>"plocha*tl. vrstvy"5,25*0,2</t>
  </si>
  <si>
    <t>566901162</t>
  </si>
  <si>
    <t>Vyspravení podkladu po překopech inženýrských sítí plochy do 15 m2 s rozprostřením a zhutněním obalovaným kamenivem ACP (OK) tl. 150 mm</t>
  </si>
  <si>
    <t>1154525805</t>
  </si>
  <si>
    <t>https://podminky.urs.cz/item/CS_URS_2024_02/566901162</t>
  </si>
  <si>
    <t>"plocha*tl. vrstvy"5,25*2*0,15</t>
  </si>
  <si>
    <t>572350112</t>
  </si>
  <si>
    <t>Vyspravení krytu komunikací po překopech inženýrských sítí plochy do 15 m2 litým asfaltem MA (LA), po zhutnění tl. přes 40 do 60 mm</t>
  </si>
  <si>
    <t>-1985578995</t>
  </si>
  <si>
    <t>https://podminky.urs.cz/item/CS_URS_2024_02/572350112</t>
  </si>
  <si>
    <t>"rozebrání komunikace, parkování - tl. vrstvy 60 mm"5,25</t>
  </si>
  <si>
    <t>831312121</t>
  </si>
  <si>
    <t>Montáž potrubí z trub kameninových hrdlových s integrovaným těsněním v otevřeném výkopu ve sklonu do 20 % DN 150</t>
  </si>
  <si>
    <t>-907779182</t>
  </si>
  <si>
    <t>https://podminky.urs.cz/item/CS_URS_2024_02/831312121</t>
  </si>
  <si>
    <t>"připojovací potrubí"55,6</t>
  </si>
  <si>
    <t>"travní příkopy - perforované potrubí"243,1</t>
  </si>
  <si>
    <t>59710675</t>
  </si>
  <si>
    <t>trouba kameninová glazovaná DN 150 dl 1,50m spojovací systém F</t>
  </si>
  <si>
    <t>-646604316</t>
  </si>
  <si>
    <t>831372121</t>
  </si>
  <si>
    <t>Montáž potrubí z trub kameninových hrdlových s integrovaným těsněním v otevřeném výkopu ve sklonu do 20 % DN 300</t>
  </si>
  <si>
    <t>1004620927</t>
  </si>
  <si>
    <t>https://podminky.urs.cz/item/CS_URS_2024_02/831372121</t>
  </si>
  <si>
    <t>59710707</t>
  </si>
  <si>
    <t>trouba kameninová glazovaná DN 300 dl 2,50m spojovací systém C Třída 240</t>
  </si>
  <si>
    <t>254956494</t>
  </si>
  <si>
    <t>186,3*1,015 'Přepočtené koeficientem množství</t>
  </si>
  <si>
    <t>837312221</t>
  </si>
  <si>
    <t>Montáž kameninových tvarovek na potrubí z trub kameninových v otevřeném výkopu s integrovaným těsněním jednoosých DN 150</t>
  </si>
  <si>
    <t>-1929389640</t>
  </si>
  <si>
    <t>https://podminky.urs.cz/item/CS_URS_2024_02/837312221</t>
  </si>
  <si>
    <t>"kameninové koleno DN 150 - 15 st."17</t>
  </si>
  <si>
    <t>59710947</t>
  </si>
  <si>
    <t>koleno kameninové glazované DN 200 15° spojovací systém F tř. 240</t>
  </si>
  <si>
    <t>-775021723</t>
  </si>
  <si>
    <t>837371221</t>
  </si>
  <si>
    <t>Montáž kameninových tvarovek na potrubí z trub kameninových v otevřeném výkopu s integrovaným těsněním odbočných DN 300</t>
  </si>
  <si>
    <t>-1513303965</t>
  </si>
  <si>
    <t>https://podminky.urs.cz/item/CS_URS_2024_02/837371221</t>
  </si>
  <si>
    <t>59711770</t>
  </si>
  <si>
    <t>odbočka kameninová glazovaná jednoduchá kolmá DN 300/150 dl 500mm spojovací systém C/F tř.160/-</t>
  </si>
  <si>
    <t>-1872330797</t>
  </si>
  <si>
    <t>9*1,015 'Přepočtené koeficientem množství</t>
  </si>
  <si>
    <t>871313121</t>
  </si>
  <si>
    <t>Montáž kanalizačního potrubí z tvrdého PVC-U hladkého plnostěnného tuhost SN 8 DN 160</t>
  </si>
  <si>
    <t>-1026376177</t>
  </si>
  <si>
    <t>https://podminky.urs.cz/item/CS_URS_2024_02/871313121</t>
  </si>
  <si>
    <t>"perforované"243,1</t>
  </si>
  <si>
    <t>28611212LP</t>
  </si>
  <si>
    <t>Trubka potrubí perforované (220 st.) DN150 (dodávka, doprava)</t>
  </si>
  <si>
    <t>-936946567</t>
  </si>
  <si>
    <t>877310310</t>
  </si>
  <si>
    <t>Montáž tvarovek na kanalizačním plastovém potrubí z PP nebo PVC-U hladkého plnostěnného kolen, víček nebo hrdlových uzávěrů DN 150</t>
  </si>
  <si>
    <t>-1187766950</t>
  </si>
  <si>
    <t>https://podminky.urs.cz/item/CS_URS_2024_02/877310310</t>
  </si>
  <si>
    <t>"zátka kanalizační plastová KG DN 150"10</t>
  </si>
  <si>
    <t>"koleno kanalizační PVC KG DN 150 - 45 st."4</t>
  </si>
  <si>
    <t>28611588</t>
  </si>
  <si>
    <t>zátka kanalizace plastové KG DN 150</t>
  </si>
  <si>
    <t>1683091040</t>
  </si>
  <si>
    <t>28611361</t>
  </si>
  <si>
    <t>koleno kanalizační PVC KG 160x45°</t>
  </si>
  <si>
    <t>1361141219</t>
  </si>
  <si>
    <t>877310320</t>
  </si>
  <si>
    <t>Montáž tvarovek na kanalizačním plastovém potrubí z PP nebo PVC-U hladkého plnostěnného odboček DN 150</t>
  </si>
  <si>
    <t>176853999</t>
  </si>
  <si>
    <t>https://podminky.urs.cz/item/CS_URS_2024_02/877310320</t>
  </si>
  <si>
    <t>"odbočka kanalizační plastová KG 160/160-90"6</t>
  </si>
  <si>
    <t>28611429</t>
  </si>
  <si>
    <t>odbočka kanalizační plastová s hrdlem KG 160/160/87°</t>
  </si>
  <si>
    <t>1062739032</t>
  </si>
  <si>
    <t>877310330</t>
  </si>
  <si>
    <t>Montáž tvarovek na kanalizačním plastovém potrubí z PP nebo PVC-U hladkého plnostěnného spojek nebo redukcí DN 150</t>
  </si>
  <si>
    <t>-1032176856</t>
  </si>
  <si>
    <t>https://podminky.urs.cz/item/CS_URS_2024_02/877310330</t>
  </si>
  <si>
    <t>"přesuvka kanalizační PVC KG DN 160"14</t>
  </si>
  <si>
    <t>28612243</t>
  </si>
  <si>
    <t>přesuvka kanalizační plastová PVC KG DN 160 SN12/16</t>
  </si>
  <si>
    <t>-666114841</t>
  </si>
  <si>
    <t>892351111</t>
  </si>
  <si>
    <t>Tlakové zkoušky vodou na potrubí DN 150 nebo 200</t>
  </si>
  <si>
    <t>613626616</t>
  </si>
  <si>
    <t>https://podminky.urs.cz/item/CS_URS_2024_02/892351111</t>
  </si>
  <si>
    <t>"DN 150"55,6</t>
  </si>
  <si>
    <t>1257387127</t>
  </si>
  <si>
    <t>Poznámka k položce:_x000d_
vč. utěsnění přípojek</t>
  </si>
  <si>
    <t>27296092LP</t>
  </si>
  <si>
    <t>Utěsnění potrubí balónováním do DN300</t>
  </si>
  <si>
    <t>1526275982</t>
  </si>
  <si>
    <t>-1265574817</t>
  </si>
  <si>
    <t>894118001</t>
  </si>
  <si>
    <t>Šachty kanalizační zděné Příplatek k cenám za každých dalších 0,60 m výšky vstupu</t>
  </si>
  <si>
    <t>1179442811</t>
  </si>
  <si>
    <t>https://podminky.urs.cz/item/CS_URS_2024_02/894118001</t>
  </si>
  <si>
    <t>894411121</t>
  </si>
  <si>
    <t>Zřízení šachet kanalizačních z betonových dílců výšky vstupu do 1,50 m s obložením dna betonem tř. C 25/30, na potrubí DN přes 200 do 300</t>
  </si>
  <si>
    <t>-1262861526</t>
  </si>
  <si>
    <t>https://podminky.urs.cz/item/CS_URS_2024_02/894411121</t>
  </si>
  <si>
    <t>59224348</t>
  </si>
  <si>
    <t>těsnění elastomerové pro spojení šachetních dílů DN 1000</t>
  </si>
  <si>
    <t>643353275</t>
  </si>
  <si>
    <t>59224011</t>
  </si>
  <si>
    <t>prstenec šachtový vyrovnávací betonový 625x100x60mm</t>
  </si>
  <si>
    <t>-830542805</t>
  </si>
  <si>
    <t>59224012</t>
  </si>
  <si>
    <t>prstenec šachtový vyrovnávací betonový 625x100x80mm</t>
  </si>
  <si>
    <t>1052859656</t>
  </si>
  <si>
    <t>59224013</t>
  </si>
  <si>
    <t>prstenec šachtový vyrovnávací betonový 625x100x100mm</t>
  </si>
  <si>
    <t>63267775</t>
  </si>
  <si>
    <t>59224014</t>
  </si>
  <si>
    <t>prstenec šachtový vyrovnávací betonový 625x100x120mm</t>
  </si>
  <si>
    <t>-288528309</t>
  </si>
  <si>
    <t>59224312</t>
  </si>
  <si>
    <t>konus betonové šachty DN 1000 kanalizační 100x62,5x58cm tl stěny 12 stupadla poplastovaná</t>
  </si>
  <si>
    <t>-672577378</t>
  </si>
  <si>
    <t>59224065</t>
  </si>
  <si>
    <t>skruž betonová DN 1000x250 100x25x12cm</t>
  </si>
  <si>
    <t>138009461</t>
  </si>
  <si>
    <t>59224067</t>
  </si>
  <si>
    <t>skruž betonová DN 1000x500 100x50x12cm</t>
  </si>
  <si>
    <t>31396694</t>
  </si>
  <si>
    <t>59224069</t>
  </si>
  <si>
    <t>skruž betonová DN 1000x1000 100x100x12cm</t>
  </si>
  <si>
    <t>1451759046</t>
  </si>
  <si>
    <t>59224029R</t>
  </si>
  <si>
    <t>Dno šachtové 100/675 KOM tl. 15 cm (vzor Brno), dodávka, doprava</t>
  </si>
  <si>
    <t>-961654168</t>
  </si>
  <si>
    <t>Poznámka k položce:_x000d_
VIZ. SPECIFIKACE RŠ PROVEDENÍ PRO ULOŽENÍ PDO HPV</t>
  </si>
  <si>
    <t>899103112</t>
  </si>
  <si>
    <t>Osazení poklopů šachtových litinových, ocelových nebo železobetonových včetně rámů pro třídu zatížení B125, C250</t>
  </si>
  <si>
    <t>-741652713</t>
  </si>
  <si>
    <t>https://podminky.urs.cz/item/CS_URS_2024_02/899103112</t>
  </si>
  <si>
    <t>28661935</t>
  </si>
  <si>
    <t>poklop šachtový litinový DN 600 pro třídu zatížení D400</t>
  </si>
  <si>
    <t>-1312506877</t>
  </si>
  <si>
    <t>899623141</t>
  </si>
  <si>
    <t>Obetonování potrubí nebo zdiva stok betonem prostým v otevřeném výkopu, betonem tř. C 12/15</t>
  </si>
  <si>
    <t>1201970803</t>
  </si>
  <si>
    <t>https://podminky.urs.cz/item/CS_URS_2024_02/899623141</t>
  </si>
  <si>
    <t>"potrubí DN 150 vč. desky"55,6*0,342</t>
  </si>
  <si>
    <t>"potrubí DN 300 vč. desky"186,3*0,564</t>
  </si>
  <si>
    <t>911258343</t>
  </si>
  <si>
    <t>(2*3,14*0,62)*7</t>
  </si>
  <si>
    <t>61970643</t>
  </si>
  <si>
    <t>919731122</t>
  </si>
  <si>
    <t>Zarovnání styčné plochy podkladu nebo krytu podél vybourané části komunikace nebo zpevněné plochy živičné tl. přes 50 do 100 mm</t>
  </si>
  <si>
    <t>404145033</t>
  </si>
  <si>
    <t>https://podminky.urs.cz/item/CS_URS_2024_02/919731122</t>
  </si>
  <si>
    <t>"(2*délka)"2*3,5</t>
  </si>
  <si>
    <t>977151123</t>
  </si>
  <si>
    <t>Jádrové vrty diamantovými korunkami do stavebních materiálů (železobetonu, betonu, cihel, obkladů, dlažeb, kamene) průměru přes 130 do 150 mm</t>
  </si>
  <si>
    <t>1940943029</t>
  </si>
  <si>
    <t>https://podminky.urs.cz/item/CS_URS_2024_02/977151123</t>
  </si>
  <si>
    <t>"napojení do UV"8</t>
  </si>
  <si>
    <t>977151128</t>
  </si>
  <si>
    <t>Jádrové vrty diamantovými korunkami do stavebních materiálů (železobetonu, betonu, cihel, obkladů, dlažeb, kamene) průměru přes 250 do 300 mm</t>
  </si>
  <si>
    <t>-1099407921</t>
  </si>
  <si>
    <t>https://podminky.urs.cz/item/CS_URS_2024_02/977151128</t>
  </si>
  <si>
    <t>398359295</t>
  </si>
  <si>
    <t>4,73445+0,966</t>
  </si>
  <si>
    <t>1784696051</t>
  </si>
  <si>
    <t>1592976113</t>
  </si>
  <si>
    <t>5,7*9 'Přepočtené koeficientem množství</t>
  </si>
  <si>
    <t>1989842539</t>
  </si>
  <si>
    <t>1231677728</t>
  </si>
  <si>
    <t>5,25*(0,24+0,3)*1,67</t>
  </si>
  <si>
    <t>326595300</t>
  </si>
  <si>
    <t>5,25*0,08*2,3</t>
  </si>
  <si>
    <t>998275101</t>
  </si>
  <si>
    <t>Přesun hmot pro trubní vedení hloubené z trub kameninových pro kanalizace v otevřeném výkopu dopravní vzdálenost do 15 m</t>
  </si>
  <si>
    <t>-1393214062</t>
  </si>
  <si>
    <t>https://podminky.urs.cz/item/CS_URS_2024_02/998275101</t>
  </si>
  <si>
    <t>M46</t>
  </si>
  <si>
    <t>Zemní práce při montážích</t>
  </si>
  <si>
    <t>Poznámka k položce:_x000d_
Poznámka k položce: VIZ.MONTÁŽ POTRUBÍ</t>
  </si>
  <si>
    <t>55,6+186,3+243,1</t>
  </si>
  <si>
    <t>871812111LP</t>
  </si>
  <si>
    <t>485</t>
  </si>
  <si>
    <t>SO 06-39-06 - Sadové úpravy - etapa 1B - výstavby</t>
  </si>
  <si>
    <t xml:space="preserve">      100 - Následná údržba výsadeb 5 let</t>
  </si>
  <si>
    <t>122452205</t>
  </si>
  <si>
    <t>Odkopávky a prokopávky nezapažené pro silnice a dálnice strojně v hornině třídy těžitelnosti II přes 500 do 1 000 m3</t>
  </si>
  <si>
    <t>2135311075</t>
  </si>
  <si>
    <t>https://podminky.urs.cz/item/CS_URS_2024_02/122452205</t>
  </si>
  <si>
    <t>643,5*1,5</t>
  </si>
  <si>
    <t>162751137</t>
  </si>
  <si>
    <t>Vodorovné přemístění výkopku nebo sypaniny po suchu na obvyklém dopravním prostředku, bez naložení výkopku, avšak se složením bez rozhrnutí z horniny třídy těžitelnosti II skupiny 4 a 5 na vzdálenost přes 9 000 do 10 000 m</t>
  </si>
  <si>
    <t>49146633</t>
  </si>
  <si>
    <t>https://podminky.urs.cz/item/CS_URS_2024_02/162751137</t>
  </si>
  <si>
    <t>334471110</t>
  </si>
  <si>
    <t>965,25*1,8 'Přepočtené koeficientem množství</t>
  </si>
  <si>
    <t>511032415</t>
  </si>
  <si>
    <t>174251101</t>
  </si>
  <si>
    <t>Zásyp sypaninou z jakékoliv horniny strojně s uložením výkopku ve vrstvách bez zhutnění jam, šachet, rýh nebo kolem objektů v těchto vykopávkách</t>
  </si>
  <si>
    <t>https://podminky.urs.cz/item/CS_URS_2024_02/174251101</t>
  </si>
  <si>
    <t>181351113</t>
  </si>
  <si>
    <t>Rozprostření a urovnání ornice v rovině nebo ve svahu sklonu do 1:5 strojně při souvislé ploše přes 500 m2, tl. vrstvy do 200 mm</t>
  </si>
  <si>
    <t>-1058176726</t>
  </si>
  <si>
    <t>https://podminky.urs.cz/item/CS_URS_2024_02/181351113</t>
  </si>
  <si>
    <t>"tl. vrstvy 100 mm"3217,5</t>
  </si>
  <si>
    <t>181951113</t>
  </si>
  <si>
    <t>Úprava pláně vyrovnáním výškových rozdílů strojně v hornině třídy těžitelnosti II, skupiny 4 a 5 bez zhutnění</t>
  </si>
  <si>
    <t>https://podminky.urs.cz/item/CS_URS_2024_02/181951113</t>
  </si>
  <si>
    <t>184102116</t>
  </si>
  <si>
    <t>Výsadba dřeviny s balem do předem vyhloubené jamky se zalitím v rovině nebo na svahu do 1:5, při průměru balu přes 600 do 800 mm</t>
  </si>
  <si>
    <t>https://podminky.urs.cz/item/CS_URS_2024_02/184102116</t>
  </si>
  <si>
    <t>184215133</t>
  </si>
  <si>
    <t>Ukotvení dřeviny kůly v rovině nebo na svahu do 1:5 třemi kůly, délky přes 2 do 3 m</t>
  </si>
  <si>
    <t>https://podminky.urs.cz/item/CS_URS_2024_02/184215133</t>
  </si>
  <si>
    <t>184911421</t>
  </si>
  <si>
    <t>Mulčování vysazených rostlin mulčovací kůrou, tl. do 100 mm v rovině nebo na svahu do 1:5</t>
  </si>
  <si>
    <t>https://podminky.urs.cz/item/CS_URS_2024_02/184911421</t>
  </si>
  <si>
    <t>185802113</t>
  </si>
  <si>
    <t>Hnojení půdy nebo trávníku v rovině nebo na svahu do 1:5 umělým hnojivem na široko</t>
  </si>
  <si>
    <t>https://podminky.urs.cz/item/CS_URS_2024_02/185802113</t>
  </si>
  <si>
    <t>185802114</t>
  </si>
  <si>
    <t>Hnojení půdy nebo trávníku v rovině nebo na svahu do 1:5 umělým hnojivem s rozdělením k jednotlivým rostlinám</t>
  </si>
  <si>
    <t>https://podminky.urs.cz/item/CS_URS_2024_02/185802114</t>
  </si>
  <si>
    <t>-1558644447</t>
  </si>
  <si>
    <t>17,687*5 'Přepočtené koeficientem množství</t>
  </si>
  <si>
    <t>SML.CENA</t>
  </si>
  <si>
    <t>Zhotovení nátěru kmene vč. nátěru</t>
  </si>
  <si>
    <t>001</t>
  </si>
  <si>
    <t>jerlín japonský - Sophora japonica ZB obv.kmene 20-25cm</t>
  </si>
  <si>
    <t>08211320</t>
  </si>
  <si>
    <t>Voda pitná - vodné</t>
  </si>
  <si>
    <t>SML.CENA.1</t>
  </si>
  <si>
    <t>Úvazek pružný (200g/bm)</t>
  </si>
  <si>
    <t>SML.CENA.2</t>
  </si>
  <si>
    <t>Dřevěné příčky (200g/ks)</t>
  </si>
  <si>
    <t>SML.CENA.3</t>
  </si>
  <si>
    <t>Výsadbový substrát pro stromy (800kg/m3)</t>
  </si>
  <si>
    <t>SML.CENA.4</t>
  </si>
  <si>
    <t>Biouhel</t>
  </si>
  <si>
    <t>SML.CENA.5</t>
  </si>
  <si>
    <t>Tablet.hnojivo 10 g</t>
  </si>
  <si>
    <t>SML.CENA.6</t>
  </si>
  <si>
    <t>Směs kompost a aditiva(biouhel fr.1-10mm) 65% / 35% nákup vč.dopravy</t>
  </si>
  <si>
    <t>SML.CENA.7</t>
  </si>
  <si>
    <t>Kamenivo drcené fr. 16-32 mm(1400kg/m3) - nákup vč.dopravy</t>
  </si>
  <si>
    <t>SML.CENA.8</t>
  </si>
  <si>
    <t>Kamenivo drcené fr. 32-125 mm(1500kg/m3) - nákup vč.dopravy</t>
  </si>
  <si>
    <t>1389417478</t>
  </si>
  <si>
    <t>998231311</t>
  </si>
  <si>
    <t>Přesun hmot pro sadovnické a krajinářské úpravy strojně dopravní vzdálenost do 5000 m</t>
  </si>
  <si>
    <t>-1482312863</t>
  </si>
  <si>
    <t>https://podminky.urs.cz/item/CS_URS_2024_02/998231311</t>
  </si>
  <si>
    <t>Následná údržba výsadeb 5 let</t>
  </si>
  <si>
    <t>184806111</t>
  </si>
  <si>
    <t>Řez stromů, keřů nebo růží průklestem stromů netrnitých, o průměru koruny do 2 m</t>
  </si>
  <si>
    <t>https://podminky.urs.cz/item/CS_URS_2024_02/184806111</t>
  </si>
  <si>
    <t>185804213</t>
  </si>
  <si>
    <t>Vypletí v rovině nebo na svahu do 1:5 dřevin solitérních</t>
  </si>
  <si>
    <t>https://podminky.urs.cz/item/CS_URS_2024_02/185804213</t>
  </si>
  <si>
    <t>SML.CENA.9</t>
  </si>
  <si>
    <t>hnojivo NPK(dusík, fosfor,draslík)</t>
  </si>
  <si>
    <t>184921093R00.1</t>
  </si>
  <si>
    <t>Mulčování rostlin borkou tl. do 0,1 m rovina</t>
  </si>
  <si>
    <t>SML.CENA.10</t>
  </si>
  <si>
    <t>Kůra mulčovací (500kg/m3)</t>
  </si>
  <si>
    <t>-357435733</t>
  </si>
  <si>
    <t>64*5 'Přepočtené koeficientem množství</t>
  </si>
  <si>
    <t>SML.CENA.11</t>
  </si>
  <si>
    <t>Odstranění kotvení stromů (z kůlů)</t>
  </si>
  <si>
    <t>SO 100.1 - Napojení místní komunikace ul. Hradlová</t>
  </si>
  <si>
    <t>"sejmutí ornice tl. 15cm s uložením na deponii" 76</t>
  </si>
  <si>
    <t>122251104</t>
  </si>
  <si>
    <t>Odkopávky a prokopávky nezapažené strojně v hornině třídy těžitelnosti I skupiny 3 přes 100 do 500 m3</t>
  </si>
  <si>
    <t>https://podminky.urs.cz/item/CS_URS_2024_02/122251104</t>
  </si>
  <si>
    <t>"odkopávky s naložením, přebytek odvoz na skládku" 40</t>
  </si>
  <si>
    <t>"násypy materiálem z výkopu" 20</t>
  </si>
  <si>
    <t>20*2 "Přepočtené koeficientem množství</t>
  </si>
  <si>
    <t>"urovnání a hutnění pláně na předepsanou únosnost" 88</t>
  </si>
  <si>
    <t>"zlepšení předpoklad vápnem tl. 50cm, objem 2% vápna" 88</t>
  </si>
  <si>
    <t>"hmotnost pojiva při 2% objemu vápna činí 35,4 kg na m3 zeminy" 88*0,5*0,0354</t>
  </si>
  <si>
    <t>"štěrkodrť fr. 0/32" 88</t>
  </si>
  <si>
    <t>2*76</t>
  </si>
  <si>
    <t>"IP4b + P2" 1+1</t>
  </si>
  <si>
    <t>40445621</t>
  </si>
  <si>
    <t>informativní značky provozní IP1-IP3, IP4b-IP7, IP10a, b 500x500mm</t>
  </si>
  <si>
    <t>40445611</t>
  </si>
  <si>
    <t>značky upravující přednost P2, P3, P8 500mm</t>
  </si>
  <si>
    <t>914511112</t>
  </si>
  <si>
    <t>Montáž sloupku dopravních značek délky do 3,5 m do hliníkové patky pro sloupek D 60 mm</t>
  </si>
  <si>
    <t>https://podminky.urs.cz/item/CS_URS_2024_02/914511112</t>
  </si>
  <si>
    <t>40445235</t>
  </si>
  <si>
    <t>sloupek pro dopravní značku Al D 60mm v 3,5m</t>
  </si>
  <si>
    <t>40445240</t>
  </si>
  <si>
    <t>patka pro sloupek Al D 60mm</t>
  </si>
  <si>
    <t>40445256</t>
  </si>
  <si>
    <t>svorka upínací na sloupek dopravní značky D 60mm</t>
  </si>
  <si>
    <t>40445253</t>
  </si>
  <si>
    <t>víčko plastové na sloupek D 60mm</t>
  </si>
  <si>
    <t>"obruba 15/25" 17</t>
  </si>
  <si>
    <t>"obruba 15/15N" 7</t>
  </si>
  <si>
    <t>"obruba 15/15-25LP" 1+1</t>
  </si>
  <si>
    <t>17*1,02 "Přepočtené koeficientem množství</t>
  </si>
  <si>
    <t>7*1,02 "Přepočtené koeficientem množství</t>
  </si>
  <si>
    <t>2*1,02 "Přepočtené koeficientem množství</t>
  </si>
  <si>
    <t>919112233</t>
  </si>
  <si>
    <t>Řezání dilatačních spár v živičném krytu vytvoření komůrky pro těsnící zálivku šířky 20 mm, hloubky 40 mm</t>
  </si>
  <si>
    <t>https://podminky.urs.cz/item/CS_URS_2024_02/919112233</t>
  </si>
  <si>
    <t>919735112</t>
  </si>
  <si>
    <t>Řezání stávajícího živičného krytu nebo podkladu hloubky přes 50 do 100 mm</t>
  </si>
  <si>
    <t>https://podminky.urs.cz/item/CS_URS_2024_02/919735112</t>
  </si>
  <si>
    <t>SO 100.2 - Napojení místní komunikace ul. Hradlová - chodník</t>
  </si>
  <si>
    <t>"sejmutí ornice tl. 15cm s uložením na deponii" 95</t>
  </si>
  <si>
    <t>"odkopávky s naložením, přebytek odvoz na skládku" 10</t>
  </si>
  <si>
    <t>"násyp" 2</t>
  </si>
  <si>
    <t>8*2 "Přepočtené koeficientem množství</t>
  </si>
  <si>
    <t>"urovnání a hutnění pláně na předepsanou únosnost" 95</t>
  </si>
  <si>
    <t>"šedá 20/20" 70</t>
  </si>
  <si>
    <t>"šedá 20/20 bez fazety" 13</t>
  </si>
  <si>
    <t>"šedá 20/10 reliéfní antracit" 12</t>
  </si>
  <si>
    <t>70*1,03 "Přepočtené koeficientem množství</t>
  </si>
  <si>
    <t>12*1,03 "Přepočtené koeficientem množství</t>
  </si>
  <si>
    <t>13*1,03 "Přepočtené koeficientem množství</t>
  </si>
  <si>
    <t>"obrba 10/25" 32</t>
  </si>
  <si>
    <t>32*1,02 "Přepočtené koeficientem množství</t>
  </si>
  <si>
    <t>SO 100.3 - Účelová komunikace ul. Hradlová</t>
  </si>
  <si>
    <t>113107163</t>
  </si>
  <si>
    <t>Odstranění podkladů nebo krytů strojně plochy jednotlivě přes 50 m2 do 200 m2 s přemístěním hmot na skládku na vzdálenost do 20 m nebo s naložením na dopravní prostředek z kameniva hrubého drceného, o tl. vrstvy přes 200 do 300 mm</t>
  </si>
  <si>
    <t>https://podminky.urs.cz/item/CS_URS_2024_02/113107163</t>
  </si>
  <si>
    <t>"odstranění štěrkových vrstev tl. 25cm, suť 0,367 t/m2" 80</t>
  </si>
  <si>
    <t>"frézování obrusu tl. 4cm, suť 0,092 t/m2" 80</t>
  </si>
  <si>
    <t>"frézování podkladní vrstvy tl. 6cm, suť 0,138 t/m2" 80</t>
  </si>
  <si>
    <t>"sejmutí ornice tl. 15cm s uložením na deponii" 202</t>
  </si>
  <si>
    <t>"odkopávky s naložením, přebytek odvoz na skládku" 90</t>
  </si>
  <si>
    <t>"násyp" 10</t>
  </si>
  <si>
    <t>80*2 "Přepočtené koeficientem množství</t>
  </si>
  <si>
    <t>"ohumusování v tl. 15cm materiálem získaným v rámci stavby" 170</t>
  </si>
  <si>
    <t>170*0,02 "Přepočtené koeficientem množství</t>
  </si>
  <si>
    <t>"urovnání a hutnění pláně na předepsanou únosnost" 103</t>
  </si>
  <si>
    <t>10,2*4 "Přepočtené koeficientem množství</t>
  </si>
  <si>
    <t>"zlepšení předpoklad vápnem tl. 50cm, objem 2% vápna" 103</t>
  </si>
  <si>
    <t>"hmotnost pojiva při 2% objemu vápna činí 35,4 kg na m3 zeminy" 103*0,5*0,0354</t>
  </si>
  <si>
    <t>"štěrkodrť fr. 0/32" 103</t>
  </si>
  <si>
    <t>569851111</t>
  </si>
  <si>
    <t>Zpevnění krajnic nebo komunikací pro pěší s rozprostřením a zhutněním, po zhutnění štěrkodrtí tl. 150 mm</t>
  </si>
  <si>
    <t>https://podminky.urs.cz/item/CS_URS_2024_02/569851111</t>
  </si>
  <si>
    <t>58344171</t>
  </si>
  <si>
    <t>štěrkodrť frakce 0/32</t>
  </si>
  <si>
    <t>5*2 "Přepočtené koeficientem množství</t>
  </si>
  <si>
    <t>84+88</t>
  </si>
  <si>
    <t>"odstranění štěrkových vrstev tl. 25cm, suť 0,367 t/m2" 80*0,367</t>
  </si>
  <si>
    <t>"frézování obrusu tl. 4cm, suť 0,092 t/m2" 80,0*0,092</t>
  </si>
  <si>
    <t xml:space="preserve">"frézování podkladní vrstvy tl. 6cm, suť 0,138 t/m2" 80,0*0,138 </t>
  </si>
  <si>
    <t>47,76*9 "Přepočtené koeficientem množství</t>
  </si>
  <si>
    <t>SO 101.1 - Dočasné napojení místní komunikace ul. Hradlová</t>
  </si>
  <si>
    <t>"sejmutí ornice tl. 15cm s uložením na deponii" 44</t>
  </si>
  <si>
    <t>"odkopávky s naložením, přebytek odvoz na skládku" 60</t>
  </si>
  <si>
    <t>60*2 "Přepočtené koeficientem množství</t>
  </si>
  <si>
    <t>"urovnání a hutnění pláně na předepsanou únosnost" 54</t>
  </si>
  <si>
    <t>"zlepšení předpoklad vápnem tl. 50cm, objem 2% vápna" 54</t>
  </si>
  <si>
    <t>"hmotnost pojiva při 2% objemu vápna činí 35,4 kg na m3 zeminy" 54*0,5*0,0354</t>
  </si>
  <si>
    <t>"štěrkodrť fr. 0/32" 54</t>
  </si>
  <si>
    <t>2*44</t>
  </si>
  <si>
    <t>"P4 + P2" 1+1</t>
  </si>
  <si>
    <t>40445608</t>
  </si>
  <si>
    <t>značky upravující přednost P1, P4 700mm</t>
  </si>
  <si>
    <t>"obruba 15/25" 9</t>
  </si>
  <si>
    <t>"obruba 15/15N" 9</t>
  </si>
  <si>
    <t>9*1,02 "Přepočtené koeficientem množství</t>
  </si>
  <si>
    <t>SO 101.1b - Dočasné napojení místní komunikace ul. Hradlová - průleh s rýhou</t>
  </si>
  <si>
    <t>0 - Všeobecné konstrukce a práce</t>
  </si>
  <si>
    <t xml:space="preserve">    VRN1 - Průzkumné, zeměměřičské a projektové práce</t>
  </si>
  <si>
    <t>Všeobecné konstrukce a práce</t>
  </si>
  <si>
    <t>143265168</t>
  </si>
  <si>
    <t>"den*hodin"10*24</t>
  </si>
  <si>
    <t>72954150</t>
  </si>
  <si>
    <t>132254202</t>
  </si>
  <si>
    <t>Hloubení zapažených rýh šířky přes 800 do 2 000 mm strojně s urovnáním dna do předepsaného profilu a spádu v hornině třídy těžitelnosti I skupiny 3 přes 20 do 50 m3</t>
  </si>
  <si>
    <t>784742824</t>
  </si>
  <si>
    <t>https://podminky.urs.cz/item/CS_URS_2024_02/132254202</t>
  </si>
  <si>
    <t>Poznámka k položce:_x000d_
PR1</t>
  </si>
  <si>
    <t>1646413907</t>
  </si>
  <si>
    <t>14172R</t>
  </si>
  <si>
    <t>Vrtání vodícího kolektoru, průměr 400 mm (montáž, doprava, pronájem zařízení)</t>
  </si>
  <si>
    <t>1622416205</t>
  </si>
  <si>
    <t>((3,14*0,41*0,41/4)*3,51)</t>
  </si>
  <si>
    <t>583418064</t>
  </si>
  <si>
    <t xml:space="preserve">Kamenivo drcené frakce  16/32 B</t>
  </si>
  <si>
    <t>-1322495322</t>
  </si>
  <si>
    <t>Poznámka k položce:_x000d_
VODÍCÍ KOLEKTOR</t>
  </si>
  <si>
    <t>777634197</t>
  </si>
  <si>
    <t>428353791</t>
  </si>
  <si>
    <t>990416229</t>
  </si>
  <si>
    <t>"odvoz na skládku - předpoklad vzdálenosti 15 km"</t>
  </si>
  <si>
    <t>"PR1"26,02</t>
  </si>
  <si>
    <t>"vodící kolektor"0,46</t>
  </si>
  <si>
    <t>162751119</t>
  </si>
  <si>
    <t>Vodorovné přemístění výkopku nebo sypaniny po suchu na obvyklém dopravním prostředku, bez naložení výkopku, avšak se složením bez rozhrnutí z horniny třídy těžitelnosti I skupiny 1 až 3 na vzdálenost Příplatek k ceně za každých dalších i započatých 1 000 m</t>
  </si>
  <si>
    <t>-1816883130</t>
  </si>
  <si>
    <t>https://podminky.urs.cz/item/CS_URS_2024_02/162751119</t>
  </si>
  <si>
    <t>26,48*5 'Přepočtené koeficientem množství</t>
  </si>
  <si>
    <t>1950521394</t>
  </si>
  <si>
    <t>435361818</t>
  </si>
  <si>
    <t>26,48*1,7 'Přepočtené koeficientem množství</t>
  </si>
  <si>
    <t>1353583080</t>
  </si>
  <si>
    <t>-1612093417</t>
  </si>
  <si>
    <t>9,78*1,67 'Přepočtené koeficientem množství</t>
  </si>
  <si>
    <t>-1672385648</t>
  </si>
  <si>
    <t>-218317466</t>
  </si>
  <si>
    <t>9,86*1,67 'Přepočtené koeficientem množství</t>
  </si>
  <si>
    <t>181101132</t>
  </si>
  <si>
    <t>Úprava pozemku s rozpojením a přehrnutím včetně urovnání v zemině skupiny 3, s přemístěním na vzdálenost přes 20 do 40 m</t>
  </si>
  <si>
    <t>-1923860906</t>
  </si>
  <si>
    <t>https://podminky.urs.cz/item/CS_URS_2024_02/181101132</t>
  </si>
  <si>
    <t>Poznámka k položce:_x000d_
Terénní modelace</t>
  </si>
  <si>
    <t>58330000.LP</t>
  </si>
  <si>
    <t>PÍSČITO-HLINITÁ VRSTVA, K= 1.10-4 m/s</t>
  </si>
  <si>
    <t>40*0,3*1,21</t>
  </si>
  <si>
    <t>-2100096132</t>
  </si>
  <si>
    <t>461991111</t>
  </si>
  <si>
    <t>Zřízení ochranného opevnění dna a svahů melioračních kanálů z geotextilií, fólie nebo síťoviny</t>
  </si>
  <si>
    <t>-1394796712</t>
  </si>
  <si>
    <t>https://podminky.urs.cz/item/CS_URS_2024_02/461991111</t>
  </si>
  <si>
    <t>69311008</t>
  </si>
  <si>
    <t>geotextilie tkaná separační, filtrační, výztužná PP pevnost v tahu 40kN/m</t>
  </si>
  <si>
    <t>1917393630</t>
  </si>
  <si>
    <t>38,3*1,02 'Přepočtené koeficientem množství</t>
  </si>
  <si>
    <t>871219111LP</t>
  </si>
  <si>
    <t>Doprava a montáž retenčních bloků</t>
  </si>
  <si>
    <t>Poznámka k položce:_x000d_
VIZ.PR1</t>
  </si>
  <si>
    <t>28600610LP</t>
  </si>
  <si>
    <t>Retenční bloky 0,8*0,8*0,66 (bloky pro vysoké zatížení)</t>
  </si>
  <si>
    <t>-879418818</t>
  </si>
  <si>
    <t>871353121</t>
  </si>
  <si>
    <t>Montáž kanalizačního potrubí z tvrdého PVC-U hladkého plnostěnného tuhost SN 8 DN 200</t>
  </si>
  <si>
    <t>2130370179</t>
  </si>
  <si>
    <t>https://podminky.urs.cz/item/CS_URS_2024_02/871353121</t>
  </si>
  <si>
    <t>Poznámka k položce:_x000d_
PR1 - PERFOROVANÉ</t>
  </si>
  <si>
    <t>Trubka potrubí perforované (220 st.) DN200 (dodávka, doprava)</t>
  </si>
  <si>
    <t>1108812191</t>
  </si>
  <si>
    <t>Poznámka k položce:_x000d_
VIZ.MONTÁŽ</t>
  </si>
  <si>
    <t>877350310</t>
  </si>
  <si>
    <t>Montáž tvarovek na kanalizačním plastovém potrubí z PP nebo PVC-U hladkého plnostěnného kolen, víček nebo hrdlových uzávěrů DN 200</t>
  </si>
  <si>
    <t>-1566472155</t>
  </si>
  <si>
    <t>https://podminky.urs.cz/item/CS_URS_2024_02/877350310</t>
  </si>
  <si>
    <t>"zátka kanalizační plastová KD DN 200"2</t>
  </si>
  <si>
    <t>28611590</t>
  </si>
  <si>
    <t>zátka kanalizace plastové KG DN 200</t>
  </si>
  <si>
    <t>839123727</t>
  </si>
  <si>
    <t>877350330</t>
  </si>
  <si>
    <t>Montáž tvarovek na kanalizačním plastovém potrubí z PP nebo PVC-U hladkého plnostěnného spojek nebo redukcí DN 200</t>
  </si>
  <si>
    <t>-1565626957</t>
  </si>
  <si>
    <t>https://podminky.urs.cz/item/CS_URS_2024_02/877350330</t>
  </si>
  <si>
    <t>"přesuvka kanalizační PVC KG DN 200"2</t>
  </si>
  <si>
    <t>28612244</t>
  </si>
  <si>
    <t>přesuvka kanalizační plastová PVC KG DN 200 SN12/16</t>
  </si>
  <si>
    <t>-1184036269</t>
  </si>
  <si>
    <t>894812205</t>
  </si>
  <si>
    <t>Revizní a čistící šachta z polypropylenu PP pro hladké trouby DN 425 šachtové dno (DN šachty / DN trubního vedení) DN 425/200 průtočné</t>
  </si>
  <si>
    <t>1956132051</t>
  </si>
  <si>
    <t>https://podminky.urs.cz/item/CS_URS_2024_02/894812205</t>
  </si>
  <si>
    <t>894812242</t>
  </si>
  <si>
    <t>Revizní a čistící šachta z polypropylenu PP pro hladké trouby DN 425 roura šachtová korugovaná teleskopická (včetně těsnění) 750 mm</t>
  </si>
  <si>
    <t>-1490821599</t>
  </si>
  <si>
    <t>https://podminky.urs.cz/item/CS_URS_2024_02/894812242</t>
  </si>
  <si>
    <t>894812249</t>
  </si>
  <si>
    <t>Revizní a čistící šachta z polypropylenu PP pro hladké trouby DN 425 roura šachtová korugovaná Příplatek k cenám 2231 - 2242 za uříznutí šachtové roury</t>
  </si>
  <si>
    <t>-1878131969</t>
  </si>
  <si>
    <t>https://podminky.urs.cz/item/CS_URS_2024_02/894812249</t>
  </si>
  <si>
    <t>894812267</t>
  </si>
  <si>
    <t>Revizní a čistící šachta z polypropylenu PP pro hladké trouby DN 425 mříž do teleskopu (pro třídu zatížení) čtvercová (D400)</t>
  </si>
  <si>
    <t>1540444357</t>
  </si>
  <si>
    <t>https://podminky.urs.cz/item/CS_URS_2024_02/894812267</t>
  </si>
  <si>
    <t>998276101</t>
  </si>
  <si>
    <t>Přesun hmot pro trubní vedení hloubené z trub z plastických hmot nebo sklolaminátových pro vodovody, kanalizace, teplovody, produktovody v otevřeném výkopu dopravní vzdálenost do 15 m</t>
  </si>
  <si>
    <t>-1302801100</t>
  </si>
  <si>
    <t>https://podminky.urs.cz/item/CS_URS_2024_02/998276101</t>
  </si>
  <si>
    <t>Geodetické zaměření nového potrubí a retencí (dodávka, doprava, mzdy)</t>
  </si>
  <si>
    <t>59484945</t>
  </si>
  <si>
    <t>Průzkumné, zeměměřičské a projektové práce</t>
  </si>
  <si>
    <t>Zhotovení provozního řádu travních průlehů s rýhou</t>
  </si>
  <si>
    <t>1024</t>
  </si>
  <si>
    <t>634640218</t>
  </si>
  <si>
    <t>SO 101.2 - Dočasné napojení místní komunikace ul. Hradlová - chodník</t>
  </si>
  <si>
    <t>"sejmutí ornice tl. 15cm s uložením na deponii" 30</t>
  </si>
  <si>
    <t>"odkopávky s naložením, přebytek odvoz na skládku" 33</t>
  </si>
  <si>
    <t>"násyp" 4</t>
  </si>
  <si>
    <t>29*2 "Přepočtené koeficientem množství</t>
  </si>
  <si>
    <t>"urovnání a hutnění pláně na předepsanou únosnost" 30</t>
  </si>
  <si>
    <t>"šedá 20/20" 16</t>
  </si>
  <si>
    <t>"šedá 20/20 bez fazety" 7</t>
  </si>
  <si>
    <t>"šedá 20/10 reliéfní antracit" 7</t>
  </si>
  <si>
    <t>16*1,03 "Přepočtené koeficientem množství</t>
  </si>
  <si>
    <t>7*1,03 "Přepočtené koeficientem množství</t>
  </si>
  <si>
    <t>"obrba 10/25" 18</t>
  </si>
  <si>
    <t>18*1,02 "Přepočtené koeficientem množství</t>
  </si>
  <si>
    <t>SO 101.3 - Dočasná účelová komunikace</t>
  </si>
  <si>
    <t>"odstranění štěrkových vrstev tl. 25cm, suť 0,367 t/m2" 96</t>
  </si>
  <si>
    <t>"frézování obrusu tl. 4cm, suť 0,092 t/m2" 84,0</t>
  </si>
  <si>
    <t xml:space="preserve">"frézování podkladní vrstvy tl. 6cm, suť 0,138 t/m2" 90,0 </t>
  </si>
  <si>
    <t>"sejmutí ornice tl. 15cm s uložením na deponii" 328</t>
  </si>
  <si>
    <t>"odkopávky s naložením, přebytek odvoz na skládku" 200</t>
  </si>
  <si>
    <t>190*2 "Přepočtené koeficientem množství</t>
  </si>
  <si>
    <t>"ohumusování v tl. 15cm materiálem získaným v rámci stavby" 223</t>
  </si>
  <si>
    <t>223*0,02 "Přepočtené koeficientem množství</t>
  </si>
  <si>
    <t>"urovnání a hutnění pláně na předepsanou únosnost" 210</t>
  </si>
  <si>
    <t>13,38*4 "Přepočtené koeficientem množství</t>
  </si>
  <si>
    <t>"zlepšení předpoklad vápnem tl. 50cm, objem 2% vápna" 210</t>
  </si>
  <si>
    <t>"hmotnost pojiva při 2% objemu vápna činí 35,4 kg na m3 zeminy" 210*0,5*0,0354</t>
  </si>
  <si>
    <t>"štěrkodrť fr. 0/32" 210</t>
  </si>
  <si>
    <t>10*2 "Přepočtené koeficientem množství</t>
  </si>
  <si>
    <t>164+170</t>
  </si>
  <si>
    <t>"odstranění štěrkových vrstev tl. 25cm, suť 0,367 t/m2" 96*0,367</t>
  </si>
  <si>
    <t>"frézování obrusu tl. 4cm, suť 0,092 t/m2" 84,0*0,092</t>
  </si>
  <si>
    <t xml:space="preserve">"frézování podkladní vrstvy tl. 6cm, suť 0,138 t/m2" 90,0*0,138 </t>
  </si>
  <si>
    <t>55,38*9 "Přepočtené koeficientem množství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</si>
  <si>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</si>
  <si>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</si>
  <si>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</si>
  <si>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</si>
  <si>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stavby </t>
    </r>
    <r>
      <rPr>
        <rFont val="Arial CE"/>
        <charset val="238"/>
        <color auto="1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</si>
  <si>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stavby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</si>
  <si>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</si>
  <si>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</si>
  <si>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stavby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</si>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</sst>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53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i/>
      <sz val="9"/>
      <color rgb="FF0000FF"/>
      <name val="Arial CE"/>
    </font>
    <font>
      <i/>
      <sz val="8"/>
      <color rgb="FF0000FF"/>
      <name val="Arial CE"/>
    </font>
    <font>
      <sz val="7"/>
      <color rgb="FF969696"/>
      <name val="Arial CE"/>
    </font>
    <font>
      <i/>
      <sz val="7"/>
      <color rgb="FF969696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family val="0"/>
      <charset val="238"/>
    </font>
    <font>
      <sz val="8"/>
      <name val="Arial CE"/>
      <family val="0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51" fillId="0" borderId="0" applyNumberFormat="0" applyFill="0" applyBorder="0" applyAlignment="0" applyProtection="0"/>
  </cellStyleXfs>
  <cellXfs count="370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4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7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8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4" fontId="18" fillId="0" borderId="6" xfId="0" applyNumberFormat="1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9" fillId="0" borderId="0" xfId="0" applyNumberFormat="1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4" xfId="0" applyFont="1" applyBorder="1" applyAlignment="1">
      <alignment vertical="center"/>
    </xf>
    <xf numFmtId="0" fontId="18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0" fillId="0" borderId="12" xfId="0" applyFont="1" applyBorder="1" applyAlignment="1">
      <alignment horizontal="center" vertical="center"/>
    </xf>
    <xf numFmtId="0" fontId="20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1" fillId="0" borderId="15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21" fillId="0" borderId="15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8" xfId="0" applyFont="1" applyFill="1" applyBorder="1" applyAlignment="1" applyProtection="1">
      <alignment horizontal="left" vertical="center"/>
    </xf>
    <xf numFmtId="0" fontId="0" fillId="4" borderId="8" xfId="0" applyFont="1" applyFill="1" applyBorder="1" applyAlignment="1" applyProtection="1">
      <alignment vertical="center"/>
    </xf>
    <xf numFmtId="0" fontId="22" fillId="4" borderId="8" xfId="0" applyFont="1" applyFill="1" applyBorder="1" applyAlignment="1" applyProtection="1">
      <alignment horizontal="center" vertical="center"/>
    </xf>
    <xf numFmtId="0" fontId="22" fillId="4" borderId="8" xfId="0" applyFont="1" applyFill="1" applyBorder="1" applyAlignment="1" applyProtection="1">
      <alignment horizontal="right" vertical="center"/>
    </xf>
    <xf numFmtId="0" fontId="22" fillId="4" borderId="9" xfId="0" applyFont="1" applyFill="1" applyBorder="1" applyAlignment="1" applyProtection="1">
      <alignment horizontal="center" vertical="center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23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20" fillId="0" borderId="15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7" fillId="0" borderId="0" xfId="0" applyFont="1" applyAlignment="1" applyProtection="1">
      <alignment horizontal="left" vertical="center" wrapText="1"/>
    </xf>
    <xf numFmtId="0" fontId="28" fillId="0" borderId="0" xfId="0" applyFont="1" applyAlignment="1" applyProtection="1">
      <alignment vertical="center"/>
    </xf>
    <xf numFmtId="4" fontId="28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9" fillId="0" borderId="15" xfId="0" applyNumberFormat="1" applyFont="1" applyBorder="1" applyAlignment="1" applyProtection="1">
      <alignment vertical="center"/>
    </xf>
    <xf numFmtId="4" fontId="29" fillId="0" borderId="0" xfId="0" applyNumberFormat="1" applyFont="1" applyBorder="1" applyAlignment="1" applyProtection="1">
      <alignment vertical="center"/>
    </xf>
    <xf numFmtId="166" fontId="29" fillId="0" borderId="0" xfId="0" applyNumberFormat="1" applyFont="1" applyBorder="1" applyAlignment="1" applyProtection="1">
      <alignment vertical="center"/>
    </xf>
    <xf numFmtId="4" fontId="29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9" fillId="0" borderId="20" xfId="0" applyNumberFormat="1" applyFont="1" applyBorder="1" applyAlignment="1" applyProtection="1">
      <alignment vertical="center"/>
    </xf>
    <xf numFmtId="4" fontId="29" fillId="0" borderId="21" xfId="0" applyNumberFormat="1" applyFont="1" applyBorder="1" applyAlignment="1" applyProtection="1">
      <alignment vertical="center"/>
    </xf>
    <xf numFmtId="166" fontId="29" fillId="0" borderId="21" xfId="0" applyNumberFormat="1" applyFont="1" applyBorder="1" applyAlignment="1" applyProtection="1">
      <alignment vertical="center"/>
    </xf>
    <xf numFmtId="4" fontId="29" fillId="0" borderId="22" xfId="0" applyNumberFormat="1" applyFont="1" applyBorder="1" applyAlignment="1" applyProtection="1">
      <alignment vertical="center"/>
    </xf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right" vertical="center"/>
    </xf>
    <xf numFmtId="0" fontId="31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22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2" fillId="0" borderId="13" xfId="0" applyNumberFormat="1" applyFont="1" applyBorder="1" applyAlignment="1" applyProtection="1"/>
    <xf numFmtId="166" fontId="32" fillId="0" borderId="14" xfId="0" applyNumberFormat="1" applyFont="1" applyBorder="1" applyAlignment="1" applyProtection="1"/>
    <xf numFmtId="4" fontId="33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0" borderId="23" xfId="0" applyFont="1" applyBorder="1" applyAlignment="1" applyProtection="1">
      <alignment horizontal="center" vertical="center"/>
    </xf>
    <xf numFmtId="49" fontId="22" fillId="0" borderId="23" xfId="0" applyNumberFormat="1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center" vertical="center" wrapText="1"/>
    </xf>
    <xf numFmtId="167" fontId="22" fillId="0" borderId="23" xfId="0" applyNumberFormat="1" applyFont="1" applyBorder="1" applyAlignment="1" applyProtection="1">
      <alignment vertical="center"/>
    </xf>
    <xf numFmtId="4" fontId="22" fillId="2" borderId="23" xfId="0" applyNumberFormat="1" applyFont="1" applyFill="1" applyBorder="1" applyAlignment="1" applyProtection="1">
      <alignment vertical="center"/>
      <protection locked="0"/>
    </xf>
    <xf numFmtId="4" fontId="22" fillId="0" borderId="23" xfId="0" applyNumberFormat="1" applyFont="1" applyBorder="1" applyAlignment="1" applyProtection="1">
      <alignment vertical="center"/>
    </xf>
    <xf numFmtId="0" fontId="23" fillId="2" borderId="15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6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4" fillId="0" borderId="0" xfId="0" applyFont="1" applyAlignment="1" applyProtection="1">
      <alignment horizontal="left" vertical="center"/>
    </xf>
    <xf numFmtId="0" fontId="35" fillId="0" borderId="0" xfId="1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36" fillId="0" borderId="23" xfId="0" applyFont="1" applyBorder="1" applyAlignment="1" applyProtection="1">
      <alignment horizontal="center" vertical="center"/>
    </xf>
    <xf numFmtId="49" fontId="36" fillId="0" borderId="23" xfId="0" applyNumberFormat="1" applyFont="1" applyBorder="1" applyAlignment="1" applyProtection="1">
      <alignment horizontal="left" vertical="center" wrapText="1"/>
    </xf>
    <xf numFmtId="0" fontId="36" fillId="0" borderId="23" xfId="0" applyFont="1" applyBorder="1" applyAlignment="1" applyProtection="1">
      <alignment horizontal="left" vertical="center" wrapText="1"/>
    </xf>
    <xf numFmtId="0" fontId="36" fillId="0" borderId="23" xfId="0" applyFont="1" applyBorder="1" applyAlignment="1" applyProtection="1">
      <alignment horizontal="center" vertical="center" wrapText="1"/>
    </xf>
    <xf numFmtId="167" fontId="36" fillId="0" borderId="23" xfId="0" applyNumberFormat="1" applyFont="1" applyBorder="1" applyAlignment="1" applyProtection="1">
      <alignment vertical="center"/>
    </xf>
    <xf numFmtId="4" fontId="36" fillId="2" borderId="23" xfId="0" applyNumberFormat="1" applyFont="1" applyFill="1" applyBorder="1" applyAlignment="1" applyProtection="1">
      <alignment vertical="center"/>
      <protection locked="0"/>
    </xf>
    <xf numFmtId="4" fontId="36" fillId="0" borderId="23" xfId="0" applyNumberFormat="1" applyFont="1" applyBorder="1" applyAlignment="1" applyProtection="1">
      <alignment vertical="center"/>
    </xf>
    <xf numFmtId="0" fontId="37" fillId="0" borderId="4" xfId="0" applyFont="1" applyBorder="1" applyAlignment="1">
      <alignment vertical="center"/>
    </xf>
    <xf numFmtId="0" fontId="36" fillId="2" borderId="15" xfId="0" applyFont="1" applyFill="1" applyBorder="1" applyAlignment="1" applyProtection="1">
      <alignment horizontal="left" vertical="center"/>
      <protection locked="0"/>
    </xf>
    <xf numFmtId="0" fontId="36" fillId="0" borderId="0" xfId="0" applyFont="1" applyBorder="1" applyAlignment="1" applyProtection="1">
      <alignment horizontal="center" vertical="center"/>
    </xf>
    <xf numFmtId="0" fontId="23" fillId="2" borderId="20" xfId="0" applyFont="1" applyFill="1" applyBorder="1" applyAlignment="1" applyProtection="1">
      <alignment horizontal="left" vertical="center"/>
      <protection locked="0"/>
    </xf>
    <xf numFmtId="0" fontId="23" fillId="0" borderId="21" xfId="0" applyFont="1" applyBorder="1" applyAlignment="1" applyProtection="1">
      <alignment horizontal="center" vertical="center"/>
    </xf>
    <xf numFmtId="166" fontId="23" fillId="0" borderId="21" xfId="0" applyNumberFormat="1" applyFont="1" applyBorder="1" applyAlignment="1" applyProtection="1">
      <alignment vertical="center"/>
    </xf>
    <xf numFmtId="166" fontId="23" fillId="0" borderId="22" xfId="0" applyNumberFormat="1" applyFont="1" applyBorder="1" applyAlignment="1" applyProtection="1">
      <alignment vertical="center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8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4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4" xfId="0" applyFont="1" applyBorder="1" applyAlignment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6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10" fillId="0" borderId="20" xfId="0" applyFont="1" applyBorder="1" applyAlignment="1" applyProtection="1">
      <alignment vertical="center"/>
    </xf>
    <xf numFmtId="0" fontId="10" fillId="0" borderId="21" xfId="0" applyFont="1" applyBorder="1" applyAlignment="1" applyProtection="1">
      <alignment vertical="center"/>
    </xf>
    <xf numFmtId="0" fontId="10" fillId="0" borderId="22" xfId="0" applyFont="1" applyBorder="1" applyAlignment="1" applyProtection="1">
      <alignment vertical="center"/>
    </xf>
    <xf numFmtId="0" fontId="39" fillId="0" borderId="0" xfId="0" applyFont="1" applyAlignment="1" applyProtection="1">
      <alignment vertical="center" wrapText="1"/>
    </xf>
    <xf numFmtId="0" fontId="0" fillId="0" borderId="0" xfId="0" applyAlignment="1">
      <alignment vertical="top"/>
    </xf>
    <xf numFmtId="0" fontId="40" fillId="0" borderId="24" xfId="0" applyFont="1" applyBorder="1" applyAlignment="1">
      <alignment vertical="center" wrapText="1"/>
    </xf>
    <xf numFmtId="0" fontId="40" fillId="0" borderId="25" xfId="0" applyFont="1" applyBorder="1" applyAlignment="1">
      <alignment vertical="center" wrapText="1"/>
    </xf>
    <xf numFmtId="0" fontId="40" fillId="0" borderId="26" xfId="0" applyFont="1" applyBorder="1" applyAlignment="1">
      <alignment vertical="center" wrapText="1"/>
    </xf>
    <xf numFmtId="0" fontId="40" fillId="0" borderId="27" xfId="0" applyFont="1" applyBorder="1" applyAlignment="1">
      <alignment horizontal="center" vertical="center" wrapText="1"/>
    </xf>
    <xf numFmtId="0" fontId="41" fillId="0" borderId="1" xfId="0" applyFont="1" applyBorder="1" applyAlignment="1">
      <alignment horizontal="center" vertical="center" wrapText="1"/>
    </xf>
    <xf numFmtId="0" fontId="40" fillId="0" borderId="28" xfId="0" applyFont="1" applyBorder="1" applyAlignment="1">
      <alignment horizontal="center" vertical="center" wrapText="1"/>
    </xf>
    <xf numFmtId="0" fontId="40" fillId="0" borderId="27" xfId="0" applyFont="1" applyBorder="1" applyAlignment="1">
      <alignment vertical="center" wrapText="1"/>
    </xf>
    <xf numFmtId="0" fontId="42" fillId="0" borderId="29" xfId="0" applyFont="1" applyBorder="1" applyAlignment="1">
      <alignment horizontal="left" wrapText="1"/>
    </xf>
    <xf numFmtId="0" fontId="40" fillId="0" borderId="28" xfId="0" applyFont="1" applyBorder="1" applyAlignment="1">
      <alignment vertical="center" wrapText="1"/>
    </xf>
    <xf numFmtId="0" fontId="42" fillId="0" borderId="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 wrapText="1"/>
    </xf>
    <xf numFmtId="0" fontId="44" fillId="0" borderId="27" xfId="0" applyFont="1" applyBorder="1" applyAlignment="1">
      <alignment vertical="center" wrapText="1"/>
    </xf>
    <xf numFmtId="0" fontId="43" fillId="0" borderId="1" xfId="0" applyFont="1" applyBorder="1" applyAlignment="1">
      <alignment vertical="center" wrapText="1"/>
    </xf>
    <xf numFmtId="0" fontId="43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vertical="center"/>
    </xf>
    <xf numFmtId="49" fontId="43" fillId="0" borderId="1" xfId="0" applyNumberFormat="1" applyFont="1" applyBorder="1" applyAlignment="1">
      <alignment horizontal="left" vertical="center" wrapText="1"/>
    </xf>
    <xf numFmtId="49" fontId="43" fillId="0" borderId="1" xfId="0" applyNumberFormat="1" applyFont="1" applyBorder="1" applyAlignment="1">
      <alignment vertical="center" wrapText="1"/>
    </xf>
    <xf numFmtId="0" fontId="40" fillId="0" borderId="30" xfId="0" applyFont="1" applyBorder="1" applyAlignment="1">
      <alignment vertical="center" wrapText="1"/>
    </xf>
    <xf numFmtId="0" fontId="45" fillId="0" borderId="29" xfId="0" applyFont="1" applyBorder="1" applyAlignment="1">
      <alignment vertical="center" wrapText="1"/>
    </xf>
    <xf numFmtId="0" fontId="40" fillId="0" borderId="31" xfId="0" applyFont="1" applyBorder="1" applyAlignment="1">
      <alignment vertical="center" wrapText="1"/>
    </xf>
    <xf numFmtId="0" fontId="40" fillId="0" borderId="1" xfId="0" applyFont="1" applyBorder="1" applyAlignment="1">
      <alignment vertical="top"/>
    </xf>
    <xf numFmtId="0" fontId="40" fillId="0" borderId="0" xfId="0" applyFont="1" applyAlignment="1">
      <alignment vertical="top"/>
    </xf>
    <xf numFmtId="0" fontId="40" fillId="0" borderId="24" xfId="0" applyFont="1" applyBorder="1" applyAlignment="1">
      <alignment horizontal="left" vertical="center"/>
    </xf>
    <xf numFmtId="0" fontId="40" fillId="0" borderId="25" xfId="0" applyFont="1" applyBorder="1" applyAlignment="1">
      <alignment horizontal="left" vertical="center"/>
    </xf>
    <xf numFmtId="0" fontId="40" fillId="0" borderId="26" xfId="0" applyFont="1" applyBorder="1" applyAlignment="1">
      <alignment horizontal="left" vertical="center"/>
    </xf>
    <xf numFmtId="0" fontId="40" fillId="0" borderId="27" xfId="0" applyFont="1" applyBorder="1" applyAlignment="1">
      <alignment horizontal="left" vertical="center"/>
    </xf>
    <xf numFmtId="0" fontId="41" fillId="0" borderId="1" xfId="0" applyFont="1" applyBorder="1" applyAlignment="1">
      <alignment horizontal="center" vertical="center"/>
    </xf>
    <xf numFmtId="0" fontId="40" fillId="0" borderId="28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center"/>
    </xf>
    <xf numFmtId="0" fontId="46" fillId="0" borderId="0" xfId="0" applyFont="1" applyAlignment="1">
      <alignment horizontal="left" vertical="center"/>
    </xf>
    <xf numFmtId="0" fontId="42" fillId="0" borderId="29" xfId="0" applyFont="1" applyBorder="1" applyAlignment="1">
      <alignment horizontal="left" vertical="center"/>
    </xf>
    <xf numFmtId="0" fontId="42" fillId="0" borderId="29" xfId="0" applyFont="1" applyBorder="1" applyAlignment="1">
      <alignment horizontal="center" vertical="center"/>
    </xf>
    <xf numFmtId="0" fontId="46" fillId="0" borderId="29" xfId="0" applyFont="1" applyBorder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4" fillId="0" borderId="0" xfId="0" applyFont="1" applyAlignment="1">
      <alignment horizontal="left" vertical="center"/>
    </xf>
    <xf numFmtId="0" fontId="48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horizontal="center" vertical="center"/>
    </xf>
    <xf numFmtId="0" fontId="43" fillId="0" borderId="0" xfId="0" applyFont="1" applyAlignment="1">
      <alignment horizontal="left" vertical="center"/>
    </xf>
    <xf numFmtId="0" fontId="44" fillId="0" borderId="27" xfId="0" applyFont="1" applyBorder="1" applyAlignment="1">
      <alignment horizontal="left" vertical="center"/>
    </xf>
    <xf numFmtId="0" fontId="43" fillId="0" borderId="1" xfId="0" applyFont="1" applyFill="1" applyBorder="1" applyAlignment="1">
      <alignment horizontal="left" vertical="center"/>
    </xf>
    <xf numFmtId="0" fontId="43" fillId="0" borderId="1" xfId="0" applyFont="1" applyFill="1" applyBorder="1" applyAlignment="1">
      <alignment horizontal="center" vertical="center"/>
    </xf>
    <xf numFmtId="0" fontId="40" fillId="0" borderId="30" xfId="0" applyFont="1" applyBorder="1" applyAlignment="1">
      <alignment horizontal="left" vertical="center"/>
    </xf>
    <xf numFmtId="0" fontId="45" fillId="0" borderId="29" xfId="0" applyFont="1" applyBorder="1" applyAlignment="1">
      <alignment horizontal="left" vertical="center"/>
    </xf>
    <xf numFmtId="0" fontId="40" fillId="0" borderId="31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4" fillId="0" borderId="29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center" vertical="center" wrapText="1"/>
    </xf>
    <xf numFmtId="0" fontId="40" fillId="0" borderId="24" xfId="0" applyFont="1" applyBorder="1" applyAlignment="1">
      <alignment horizontal="left" vertical="center" wrapText="1"/>
    </xf>
    <xf numFmtId="0" fontId="40" fillId="0" borderId="25" xfId="0" applyFont="1" applyBorder="1" applyAlignment="1">
      <alignment horizontal="left" vertical="center" wrapText="1"/>
    </xf>
    <xf numFmtId="0" fontId="40" fillId="0" borderId="26" xfId="0" applyFont="1" applyBorder="1" applyAlignment="1">
      <alignment horizontal="left" vertical="center" wrapText="1"/>
    </xf>
    <xf numFmtId="0" fontId="40" fillId="0" borderId="27" xfId="0" applyFont="1" applyBorder="1" applyAlignment="1">
      <alignment horizontal="left" vertical="center" wrapText="1"/>
    </xf>
    <xf numFmtId="0" fontId="40" fillId="0" borderId="28" xfId="0" applyFont="1" applyBorder="1" applyAlignment="1">
      <alignment horizontal="left" vertical="center" wrapText="1"/>
    </xf>
    <xf numFmtId="0" fontId="46" fillId="0" borderId="27" xfId="0" applyFont="1" applyBorder="1" applyAlignment="1">
      <alignment horizontal="left" vertical="center" wrapText="1"/>
    </xf>
    <xf numFmtId="0" fontId="46" fillId="0" borderId="28" xfId="0" applyFont="1" applyBorder="1" applyAlignment="1">
      <alignment horizontal="left" vertical="center" wrapText="1"/>
    </xf>
    <xf numFmtId="0" fontId="44" fillId="0" borderId="27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center"/>
    </xf>
    <xf numFmtId="0" fontId="44" fillId="0" borderId="28" xfId="0" applyFont="1" applyBorder="1" applyAlignment="1">
      <alignment horizontal="left" vertical="center" wrapText="1"/>
    </xf>
    <xf numFmtId="0" fontId="44" fillId="0" borderId="28" xfId="0" applyFont="1" applyBorder="1" applyAlignment="1">
      <alignment horizontal="left" vertical="center"/>
    </xf>
    <xf numFmtId="0" fontId="44" fillId="0" borderId="30" xfId="0" applyFont="1" applyBorder="1" applyAlignment="1">
      <alignment horizontal="left" vertical="center" wrapText="1"/>
    </xf>
    <xf numFmtId="0" fontId="44" fillId="0" borderId="29" xfId="0" applyFont="1" applyBorder="1" applyAlignment="1">
      <alignment horizontal="left" vertical="center" wrapText="1"/>
    </xf>
    <xf numFmtId="0" fontId="44" fillId="0" borderId="3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top"/>
    </xf>
    <xf numFmtId="0" fontId="43" fillId="0" borderId="1" xfId="0" applyFont="1" applyBorder="1" applyAlignment="1">
      <alignment horizontal="center" vertical="top"/>
    </xf>
    <xf numFmtId="0" fontId="44" fillId="0" borderId="30" xfId="0" applyFont="1" applyBorder="1" applyAlignment="1">
      <alignment horizontal="left" vertical="center"/>
    </xf>
    <xf numFmtId="0" fontId="44" fillId="0" borderId="31" xfId="0" applyFont="1" applyBorder="1" applyAlignment="1">
      <alignment horizontal="left" vertical="center"/>
    </xf>
    <xf numFmtId="0" fontId="44" fillId="0" borderId="1" xfId="0" applyFont="1" applyBorder="1" applyAlignment="1">
      <alignment horizontal="center" vertical="center"/>
    </xf>
    <xf numFmtId="0" fontId="46" fillId="0" borderId="0" xfId="0" applyFont="1" applyAlignment="1">
      <alignment vertical="center"/>
    </xf>
    <xf numFmtId="0" fontId="42" fillId="0" borderId="1" xfId="0" applyFont="1" applyBorder="1" applyAlignment="1">
      <alignment vertical="center"/>
    </xf>
    <xf numFmtId="0" fontId="46" fillId="0" borderId="29" xfId="0" applyFont="1" applyBorder="1" applyAlignment="1">
      <alignment vertical="center"/>
    </xf>
    <xf numFmtId="0" fontId="42" fillId="0" borderId="29" xfId="0" applyFont="1" applyBorder="1" applyAlignment="1">
      <alignment vertical="center"/>
    </xf>
    <xf numFmtId="0" fontId="43" fillId="0" borderId="1" xfId="0" applyFont="1" applyBorder="1" applyAlignment="1">
      <alignment vertical="top"/>
    </xf>
    <xf numFmtId="49" fontId="43" fillId="0" borderId="1" xfId="0" applyNumberFormat="1" applyFont="1" applyBorder="1" applyAlignment="1">
      <alignment horizontal="left" vertical="center"/>
    </xf>
    <xf numFmtId="0" fontId="49" fillId="0" borderId="27" xfId="0" applyFont="1" applyBorder="1" applyAlignment="1" applyProtection="1">
      <alignment horizontal="left" vertical="center"/>
    </xf>
    <xf numFmtId="0" fontId="50" fillId="0" borderId="1" xfId="0" applyFont="1" applyBorder="1" applyAlignment="1" applyProtection="1">
      <alignment vertical="top"/>
    </xf>
    <xf numFmtId="0" fontId="50" fillId="0" borderId="1" xfId="0" applyFont="1" applyBorder="1" applyAlignment="1" applyProtection="1">
      <alignment horizontal="left" vertical="center"/>
    </xf>
    <xf numFmtId="0" fontId="50" fillId="0" borderId="1" xfId="0" applyFont="1" applyBorder="1" applyAlignment="1" applyProtection="1">
      <alignment horizontal="center" vertical="center"/>
    </xf>
    <xf numFmtId="49" fontId="50" fillId="0" borderId="1" xfId="0" applyNumberFormat="1" applyFont="1" applyBorder="1" applyAlignment="1" applyProtection="1">
      <alignment horizontal="left" vertical="center"/>
    </xf>
    <xf numFmtId="0" fontId="49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42" fillId="0" borderId="29" xfId="0" applyFont="1" applyBorder="1" applyAlignment="1">
      <alignment horizontal="left"/>
    </xf>
    <xf numFmtId="0" fontId="46" fillId="0" borderId="29" xfId="0" applyFont="1" applyBorder="1" applyAlignment="1"/>
    <xf numFmtId="0" fontId="40" fillId="0" borderId="27" xfId="0" applyFont="1" applyBorder="1" applyAlignment="1">
      <alignment vertical="top"/>
    </xf>
    <xf numFmtId="0" fontId="40" fillId="0" borderId="28" xfId="0" applyFont="1" applyBorder="1" applyAlignment="1">
      <alignment vertical="top"/>
    </xf>
    <xf numFmtId="0" fontId="40" fillId="0" borderId="30" xfId="0" applyFont="1" applyBorder="1" applyAlignment="1">
      <alignment vertical="top"/>
    </xf>
    <xf numFmtId="0" fontId="40" fillId="0" borderId="29" xfId="0" applyFont="1" applyBorder="1" applyAlignment="1">
      <alignment vertical="top"/>
    </xf>
    <xf numFmtId="0" fontId="40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worksheet" Target="worksheets/sheet10.xml" /><Relationship Id="rId11" Type="http://schemas.openxmlformats.org/officeDocument/2006/relationships/worksheet" Target="worksheets/sheet11.xml" /><Relationship Id="rId12" Type="http://schemas.openxmlformats.org/officeDocument/2006/relationships/worksheet" Target="worksheets/sheet12.xml" /><Relationship Id="rId13" Type="http://schemas.openxmlformats.org/officeDocument/2006/relationships/worksheet" Target="worksheets/sheet13.xml" /><Relationship Id="rId14" Type="http://schemas.openxmlformats.org/officeDocument/2006/relationships/worksheet" Target="worksheets/sheet14.xml" /><Relationship Id="rId15" Type="http://schemas.openxmlformats.org/officeDocument/2006/relationships/worksheet" Target="worksheets/sheet15.xml" /><Relationship Id="rId16" Type="http://schemas.openxmlformats.org/officeDocument/2006/relationships/worksheet" Target="worksheets/sheet16.xml" /><Relationship Id="rId17" Type="http://schemas.openxmlformats.org/officeDocument/2006/relationships/worksheet" Target="worksheets/sheet17.xml" /><Relationship Id="rId18" Type="http://schemas.openxmlformats.org/officeDocument/2006/relationships/styles" Target="styles.xml" /><Relationship Id="rId19" Type="http://schemas.openxmlformats.org/officeDocument/2006/relationships/theme" Target="theme/theme1.xml" /><Relationship Id="rId20" Type="http://schemas.openxmlformats.org/officeDocument/2006/relationships/calcChain" Target="calcChain.xml" /><Relationship Id="rId21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10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1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1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1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1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15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16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6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7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8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9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10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2/111151102" TargetMode="External" /><Relationship Id="rId2" Type="http://schemas.openxmlformats.org/officeDocument/2006/relationships/hyperlink" Target="https://podminky.urs.cz/item/CS_URS_2024_02/121151113" TargetMode="External" /><Relationship Id="rId3" Type="http://schemas.openxmlformats.org/officeDocument/2006/relationships/hyperlink" Target="https://podminky.urs.cz/item/CS_URS_2024_02/122251104" TargetMode="External" /><Relationship Id="rId4" Type="http://schemas.openxmlformats.org/officeDocument/2006/relationships/hyperlink" Target="https://podminky.urs.cz/item/CS_URS_2024_02/162351103" TargetMode="External" /><Relationship Id="rId5" Type="http://schemas.openxmlformats.org/officeDocument/2006/relationships/hyperlink" Target="https://podminky.urs.cz/item/CS_URS_2024_02/162751117" TargetMode="External" /><Relationship Id="rId6" Type="http://schemas.openxmlformats.org/officeDocument/2006/relationships/hyperlink" Target="https://podminky.urs.cz/item/CS_URS_2024_02/167151101" TargetMode="External" /><Relationship Id="rId7" Type="http://schemas.openxmlformats.org/officeDocument/2006/relationships/hyperlink" Target="https://podminky.urs.cz/item/CS_URS_2024_02/171151103" TargetMode="External" /><Relationship Id="rId8" Type="http://schemas.openxmlformats.org/officeDocument/2006/relationships/hyperlink" Target="https://podminky.urs.cz/item/CS_URS_2024_02/171201231" TargetMode="External" /><Relationship Id="rId9" Type="http://schemas.openxmlformats.org/officeDocument/2006/relationships/hyperlink" Target="https://podminky.urs.cz/item/CS_URS_2024_02/171251201" TargetMode="External" /><Relationship Id="rId10" Type="http://schemas.openxmlformats.org/officeDocument/2006/relationships/hyperlink" Target="https://podminky.urs.cz/item/CS_URS_2024_02/181951112" TargetMode="External" /><Relationship Id="rId11" Type="http://schemas.openxmlformats.org/officeDocument/2006/relationships/hyperlink" Target="https://podminky.urs.cz/item/CS_URS_2024_02/561081111" TargetMode="External" /><Relationship Id="rId12" Type="http://schemas.openxmlformats.org/officeDocument/2006/relationships/hyperlink" Target="https://podminky.urs.cz/item/CS_URS_2024_02/564861111" TargetMode="External" /><Relationship Id="rId13" Type="http://schemas.openxmlformats.org/officeDocument/2006/relationships/hyperlink" Target="https://podminky.urs.cz/item/CS_URS_2024_02/565135111" TargetMode="External" /><Relationship Id="rId14" Type="http://schemas.openxmlformats.org/officeDocument/2006/relationships/hyperlink" Target="https://podminky.urs.cz/item/CS_URS_2024_02/567122114" TargetMode="External" /><Relationship Id="rId15" Type="http://schemas.openxmlformats.org/officeDocument/2006/relationships/hyperlink" Target="https://podminky.urs.cz/item/CS_URS_2024_02/573231106" TargetMode="External" /><Relationship Id="rId16" Type="http://schemas.openxmlformats.org/officeDocument/2006/relationships/hyperlink" Target="https://podminky.urs.cz/item/CS_URS_2024_02/577134111" TargetMode="External" /><Relationship Id="rId17" Type="http://schemas.openxmlformats.org/officeDocument/2006/relationships/hyperlink" Target="https://podminky.urs.cz/item/CS_URS_2024_02/577155112" TargetMode="External" /><Relationship Id="rId18" Type="http://schemas.openxmlformats.org/officeDocument/2006/relationships/hyperlink" Target="https://podminky.urs.cz/item/CS_URS_2024_02/914111111" TargetMode="External" /><Relationship Id="rId19" Type="http://schemas.openxmlformats.org/officeDocument/2006/relationships/hyperlink" Target="https://podminky.urs.cz/item/CS_URS_2024_02/914511112" TargetMode="External" /><Relationship Id="rId20" Type="http://schemas.openxmlformats.org/officeDocument/2006/relationships/hyperlink" Target="https://podminky.urs.cz/item/CS_URS_2024_02/916131213" TargetMode="External" /><Relationship Id="rId21" Type="http://schemas.openxmlformats.org/officeDocument/2006/relationships/hyperlink" Target="https://podminky.urs.cz/item/CS_URS_2024_02/916231293" TargetMode="External" /><Relationship Id="rId22" Type="http://schemas.openxmlformats.org/officeDocument/2006/relationships/hyperlink" Target="https://podminky.urs.cz/item/CS_URS_2024_02/919112233" TargetMode="External" /><Relationship Id="rId23" Type="http://schemas.openxmlformats.org/officeDocument/2006/relationships/hyperlink" Target="https://podminky.urs.cz/item/CS_URS_2024_02/919735112" TargetMode="External" /><Relationship Id="rId24" Type="http://schemas.openxmlformats.org/officeDocument/2006/relationships/hyperlink" Target="https://podminky.urs.cz/item/CS_URS_2024_02/998225111" TargetMode="External" /><Relationship Id="rId25" Type="http://schemas.openxmlformats.org/officeDocument/2006/relationships/drawing" Target="../drawings/drawing10.xml" /></Relationships>
</file>

<file path=xl/worksheets/_rels/sheet11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2/111151102" TargetMode="External" /><Relationship Id="rId2" Type="http://schemas.openxmlformats.org/officeDocument/2006/relationships/hyperlink" Target="https://podminky.urs.cz/item/CS_URS_2024_02/121151113" TargetMode="External" /><Relationship Id="rId3" Type="http://schemas.openxmlformats.org/officeDocument/2006/relationships/hyperlink" Target="https://podminky.urs.cz/item/CS_URS_2024_02/122251104" TargetMode="External" /><Relationship Id="rId4" Type="http://schemas.openxmlformats.org/officeDocument/2006/relationships/hyperlink" Target="https://podminky.urs.cz/item/CS_URS_2024_02/162351103" TargetMode="External" /><Relationship Id="rId5" Type="http://schemas.openxmlformats.org/officeDocument/2006/relationships/hyperlink" Target="https://podminky.urs.cz/item/CS_URS_2024_02/162751117" TargetMode="External" /><Relationship Id="rId6" Type="http://schemas.openxmlformats.org/officeDocument/2006/relationships/hyperlink" Target="https://podminky.urs.cz/item/CS_URS_2024_02/167151101" TargetMode="External" /><Relationship Id="rId7" Type="http://schemas.openxmlformats.org/officeDocument/2006/relationships/hyperlink" Target="https://podminky.urs.cz/item/CS_URS_2024_02/171151103" TargetMode="External" /><Relationship Id="rId8" Type="http://schemas.openxmlformats.org/officeDocument/2006/relationships/hyperlink" Target="https://podminky.urs.cz/item/CS_URS_2024_02/171201231" TargetMode="External" /><Relationship Id="rId9" Type="http://schemas.openxmlformats.org/officeDocument/2006/relationships/hyperlink" Target="https://podminky.urs.cz/item/CS_URS_2024_02/171251201" TargetMode="External" /><Relationship Id="rId10" Type="http://schemas.openxmlformats.org/officeDocument/2006/relationships/hyperlink" Target="https://podminky.urs.cz/item/CS_URS_2024_02/181951112" TargetMode="External" /><Relationship Id="rId11" Type="http://schemas.openxmlformats.org/officeDocument/2006/relationships/hyperlink" Target="https://podminky.urs.cz/item/CS_URS_2024_02/564871011" TargetMode="External" /><Relationship Id="rId12" Type="http://schemas.openxmlformats.org/officeDocument/2006/relationships/hyperlink" Target="https://podminky.urs.cz/item/CS_URS_2024_02/596211120" TargetMode="External" /><Relationship Id="rId13" Type="http://schemas.openxmlformats.org/officeDocument/2006/relationships/hyperlink" Target="https://podminky.urs.cz/item/CS_URS_2024_02/916231213" TargetMode="External" /><Relationship Id="rId14" Type="http://schemas.openxmlformats.org/officeDocument/2006/relationships/hyperlink" Target="https://podminky.urs.cz/item/CS_URS_2024_02/998223011" TargetMode="External" /><Relationship Id="rId15" Type="http://schemas.openxmlformats.org/officeDocument/2006/relationships/drawing" Target="../drawings/drawing11.xml" /></Relationships>
</file>

<file path=xl/worksheets/_rels/sheet1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2/111151102" TargetMode="External" /><Relationship Id="rId2" Type="http://schemas.openxmlformats.org/officeDocument/2006/relationships/hyperlink" Target="https://podminky.urs.cz/item/CS_URS_2024_02/113107163" TargetMode="External" /><Relationship Id="rId3" Type="http://schemas.openxmlformats.org/officeDocument/2006/relationships/hyperlink" Target="https://podminky.urs.cz/item/CS_URS_2024_02/113154522" TargetMode="External" /><Relationship Id="rId4" Type="http://schemas.openxmlformats.org/officeDocument/2006/relationships/hyperlink" Target="https://podminky.urs.cz/item/CS_URS_2024_02/113154524" TargetMode="External" /><Relationship Id="rId5" Type="http://schemas.openxmlformats.org/officeDocument/2006/relationships/hyperlink" Target="https://podminky.urs.cz/item/CS_URS_2024_02/121151113" TargetMode="External" /><Relationship Id="rId6" Type="http://schemas.openxmlformats.org/officeDocument/2006/relationships/hyperlink" Target="https://podminky.urs.cz/item/CS_URS_2024_02/122251104" TargetMode="External" /><Relationship Id="rId7" Type="http://schemas.openxmlformats.org/officeDocument/2006/relationships/hyperlink" Target="https://podminky.urs.cz/item/CS_URS_2024_02/162351103" TargetMode="External" /><Relationship Id="rId8" Type="http://schemas.openxmlformats.org/officeDocument/2006/relationships/hyperlink" Target="https://podminky.urs.cz/item/CS_URS_2024_02/162751117" TargetMode="External" /><Relationship Id="rId9" Type="http://schemas.openxmlformats.org/officeDocument/2006/relationships/hyperlink" Target="https://podminky.urs.cz/item/CS_URS_2024_02/167151101" TargetMode="External" /><Relationship Id="rId10" Type="http://schemas.openxmlformats.org/officeDocument/2006/relationships/hyperlink" Target="https://podminky.urs.cz/item/CS_URS_2024_02/171151103" TargetMode="External" /><Relationship Id="rId11" Type="http://schemas.openxmlformats.org/officeDocument/2006/relationships/hyperlink" Target="https://podminky.urs.cz/item/CS_URS_2024_02/171201231" TargetMode="External" /><Relationship Id="rId12" Type="http://schemas.openxmlformats.org/officeDocument/2006/relationships/hyperlink" Target="https://podminky.urs.cz/item/CS_URS_2024_02/171251201" TargetMode="External" /><Relationship Id="rId13" Type="http://schemas.openxmlformats.org/officeDocument/2006/relationships/hyperlink" Target="https://podminky.urs.cz/item/CS_URS_2024_02/181351103" TargetMode="External" /><Relationship Id="rId14" Type="http://schemas.openxmlformats.org/officeDocument/2006/relationships/hyperlink" Target="https://podminky.urs.cz/item/CS_URS_2024_02/181411131" TargetMode="External" /><Relationship Id="rId15" Type="http://schemas.openxmlformats.org/officeDocument/2006/relationships/hyperlink" Target="https://podminky.urs.cz/item/CS_URS_2024_02/181951111" TargetMode="External" /><Relationship Id="rId16" Type="http://schemas.openxmlformats.org/officeDocument/2006/relationships/hyperlink" Target="https://podminky.urs.cz/item/CS_URS_2024_02/181951112" TargetMode="External" /><Relationship Id="rId17" Type="http://schemas.openxmlformats.org/officeDocument/2006/relationships/hyperlink" Target="https://podminky.urs.cz/item/CS_URS_2024_02/182151111" TargetMode="External" /><Relationship Id="rId18" Type="http://schemas.openxmlformats.org/officeDocument/2006/relationships/hyperlink" Target="https://podminky.urs.cz/item/CS_URS_2024_02/185804312" TargetMode="External" /><Relationship Id="rId19" Type="http://schemas.openxmlformats.org/officeDocument/2006/relationships/hyperlink" Target="https://podminky.urs.cz/item/CS_URS_2024_02/185851121" TargetMode="External" /><Relationship Id="rId20" Type="http://schemas.openxmlformats.org/officeDocument/2006/relationships/hyperlink" Target="https://podminky.urs.cz/item/CS_URS_2024_02/185851129" TargetMode="External" /><Relationship Id="rId21" Type="http://schemas.openxmlformats.org/officeDocument/2006/relationships/hyperlink" Target="https://podminky.urs.cz/item/CS_URS_2024_02/561081111" TargetMode="External" /><Relationship Id="rId22" Type="http://schemas.openxmlformats.org/officeDocument/2006/relationships/hyperlink" Target="https://podminky.urs.cz/item/CS_URS_2024_02/564861111" TargetMode="External" /><Relationship Id="rId23" Type="http://schemas.openxmlformats.org/officeDocument/2006/relationships/hyperlink" Target="https://podminky.urs.cz/item/CS_URS_2024_02/565135111" TargetMode="External" /><Relationship Id="rId24" Type="http://schemas.openxmlformats.org/officeDocument/2006/relationships/hyperlink" Target="https://podminky.urs.cz/item/CS_URS_2024_02/567122114" TargetMode="External" /><Relationship Id="rId25" Type="http://schemas.openxmlformats.org/officeDocument/2006/relationships/hyperlink" Target="https://podminky.urs.cz/item/CS_URS_2024_02/569851111" TargetMode="External" /><Relationship Id="rId26" Type="http://schemas.openxmlformats.org/officeDocument/2006/relationships/hyperlink" Target="https://podminky.urs.cz/item/CS_URS_2024_02/569903311" TargetMode="External" /><Relationship Id="rId27" Type="http://schemas.openxmlformats.org/officeDocument/2006/relationships/hyperlink" Target="https://podminky.urs.cz/item/CS_URS_2024_02/573231106" TargetMode="External" /><Relationship Id="rId28" Type="http://schemas.openxmlformats.org/officeDocument/2006/relationships/hyperlink" Target="https://podminky.urs.cz/item/CS_URS_2024_02/577134111" TargetMode="External" /><Relationship Id="rId29" Type="http://schemas.openxmlformats.org/officeDocument/2006/relationships/hyperlink" Target="https://podminky.urs.cz/item/CS_URS_2024_02/577155112" TargetMode="External" /><Relationship Id="rId30" Type="http://schemas.openxmlformats.org/officeDocument/2006/relationships/hyperlink" Target="https://podminky.urs.cz/item/CS_URS_2024_02/997221551" TargetMode="External" /><Relationship Id="rId31" Type="http://schemas.openxmlformats.org/officeDocument/2006/relationships/hyperlink" Target="https://podminky.urs.cz/item/CS_URS_2024_02/997221579" TargetMode="External" /><Relationship Id="rId32" Type="http://schemas.openxmlformats.org/officeDocument/2006/relationships/hyperlink" Target="https://podminky.urs.cz/item/CS_URS_2024_02/997221873" TargetMode="External" /><Relationship Id="rId33" Type="http://schemas.openxmlformats.org/officeDocument/2006/relationships/hyperlink" Target="https://podminky.urs.cz/item/CS_URS_2024_02/997221875" TargetMode="External" /><Relationship Id="rId34" Type="http://schemas.openxmlformats.org/officeDocument/2006/relationships/hyperlink" Target="https://podminky.urs.cz/item/CS_URS_2024_02/998225111" TargetMode="External" /><Relationship Id="rId35" Type="http://schemas.openxmlformats.org/officeDocument/2006/relationships/drawing" Target="../drawings/drawing12.xml" /></Relationships>
</file>

<file path=xl/worksheets/_rels/sheet13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2/111151102" TargetMode="External" /><Relationship Id="rId2" Type="http://schemas.openxmlformats.org/officeDocument/2006/relationships/hyperlink" Target="https://podminky.urs.cz/item/CS_URS_2024_02/121151113" TargetMode="External" /><Relationship Id="rId3" Type="http://schemas.openxmlformats.org/officeDocument/2006/relationships/hyperlink" Target="https://podminky.urs.cz/item/CS_URS_2024_02/122251104" TargetMode="External" /><Relationship Id="rId4" Type="http://schemas.openxmlformats.org/officeDocument/2006/relationships/hyperlink" Target="https://podminky.urs.cz/item/CS_URS_2024_02/162351103" TargetMode="External" /><Relationship Id="rId5" Type="http://schemas.openxmlformats.org/officeDocument/2006/relationships/hyperlink" Target="https://podminky.urs.cz/item/CS_URS_2024_02/162751117" TargetMode="External" /><Relationship Id="rId6" Type="http://schemas.openxmlformats.org/officeDocument/2006/relationships/hyperlink" Target="https://podminky.urs.cz/item/CS_URS_2024_02/171201231" TargetMode="External" /><Relationship Id="rId7" Type="http://schemas.openxmlformats.org/officeDocument/2006/relationships/hyperlink" Target="https://podminky.urs.cz/item/CS_URS_2024_02/171251201" TargetMode="External" /><Relationship Id="rId8" Type="http://schemas.openxmlformats.org/officeDocument/2006/relationships/hyperlink" Target="https://podminky.urs.cz/item/CS_URS_2024_02/181951112" TargetMode="External" /><Relationship Id="rId9" Type="http://schemas.openxmlformats.org/officeDocument/2006/relationships/hyperlink" Target="https://podminky.urs.cz/item/CS_URS_2024_02/561081111" TargetMode="External" /><Relationship Id="rId10" Type="http://schemas.openxmlformats.org/officeDocument/2006/relationships/hyperlink" Target="https://podminky.urs.cz/item/CS_URS_2024_02/564861111" TargetMode="External" /><Relationship Id="rId11" Type="http://schemas.openxmlformats.org/officeDocument/2006/relationships/hyperlink" Target="https://podminky.urs.cz/item/CS_URS_2024_02/565135111" TargetMode="External" /><Relationship Id="rId12" Type="http://schemas.openxmlformats.org/officeDocument/2006/relationships/hyperlink" Target="https://podminky.urs.cz/item/CS_URS_2024_02/567122114" TargetMode="External" /><Relationship Id="rId13" Type="http://schemas.openxmlformats.org/officeDocument/2006/relationships/hyperlink" Target="https://podminky.urs.cz/item/CS_URS_2024_02/573231106" TargetMode="External" /><Relationship Id="rId14" Type="http://schemas.openxmlformats.org/officeDocument/2006/relationships/hyperlink" Target="https://podminky.urs.cz/item/CS_URS_2024_02/577134111" TargetMode="External" /><Relationship Id="rId15" Type="http://schemas.openxmlformats.org/officeDocument/2006/relationships/hyperlink" Target="https://podminky.urs.cz/item/CS_URS_2024_02/577155112" TargetMode="External" /><Relationship Id="rId16" Type="http://schemas.openxmlformats.org/officeDocument/2006/relationships/hyperlink" Target="https://podminky.urs.cz/item/CS_URS_2024_02/914111111" TargetMode="External" /><Relationship Id="rId17" Type="http://schemas.openxmlformats.org/officeDocument/2006/relationships/hyperlink" Target="https://podminky.urs.cz/item/CS_URS_2024_02/914511112" TargetMode="External" /><Relationship Id="rId18" Type="http://schemas.openxmlformats.org/officeDocument/2006/relationships/hyperlink" Target="https://podminky.urs.cz/item/CS_URS_2024_02/916131213" TargetMode="External" /><Relationship Id="rId19" Type="http://schemas.openxmlformats.org/officeDocument/2006/relationships/hyperlink" Target="https://podminky.urs.cz/item/CS_URS_2024_02/916231293" TargetMode="External" /><Relationship Id="rId20" Type="http://schemas.openxmlformats.org/officeDocument/2006/relationships/hyperlink" Target="https://podminky.urs.cz/item/CS_URS_2024_02/919112233" TargetMode="External" /><Relationship Id="rId21" Type="http://schemas.openxmlformats.org/officeDocument/2006/relationships/hyperlink" Target="https://podminky.urs.cz/item/CS_URS_2024_02/919735112" TargetMode="External" /><Relationship Id="rId22" Type="http://schemas.openxmlformats.org/officeDocument/2006/relationships/hyperlink" Target="https://podminky.urs.cz/item/CS_URS_2024_02/998225111" TargetMode="External" /><Relationship Id="rId23" Type="http://schemas.openxmlformats.org/officeDocument/2006/relationships/drawing" Target="../drawings/drawing13.xml" /></Relationships>
</file>

<file path=xl/worksheets/_rels/sheet14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2/115101201" TargetMode="External" /><Relationship Id="rId2" Type="http://schemas.openxmlformats.org/officeDocument/2006/relationships/hyperlink" Target="https://podminky.urs.cz/item/CS_URS_2024_02/115101301" TargetMode="External" /><Relationship Id="rId3" Type="http://schemas.openxmlformats.org/officeDocument/2006/relationships/hyperlink" Target="https://podminky.urs.cz/item/CS_URS_2024_02/132254202" TargetMode="External" /><Relationship Id="rId4" Type="http://schemas.openxmlformats.org/officeDocument/2006/relationships/hyperlink" Target="https://podminky.urs.cz/item/CS_URS_2024_02/132354202" TargetMode="External" /><Relationship Id="rId5" Type="http://schemas.openxmlformats.org/officeDocument/2006/relationships/hyperlink" Target="https://podminky.urs.cz/item/CS_URS_2024_02/151101101" TargetMode="External" /><Relationship Id="rId6" Type="http://schemas.openxmlformats.org/officeDocument/2006/relationships/hyperlink" Target="https://podminky.urs.cz/item/CS_URS_2024_02/151101111" TargetMode="External" /><Relationship Id="rId7" Type="http://schemas.openxmlformats.org/officeDocument/2006/relationships/hyperlink" Target="https://podminky.urs.cz/item/CS_URS_2024_02/162751117" TargetMode="External" /><Relationship Id="rId8" Type="http://schemas.openxmlformats.org/officeDocument/2006/relationships/hyperlink" Target="https://podminky.urs.cz/item/CS_URS_2024_02/162751119" TargetMode="External" /><Relationship Id="rId9" Type="http://schemas.openxmlformats.org/officeDocument/2006/relationships/hyperlink" Target="https://podminky.urs.cz/item/CS_URS_2024_02/167151101" TargetMode="External" /><Relationship Id="rId10" Type="http://schemas.openxmlformats.org/officeDocument/2006/relationships/hyperlink" Target="https://podminky.urs.cz/item/CS_URS_2024_02/171201231" TargetMode="External" /><Relationship Id="rId11" Type="http://schemas.openxmlformats.org/officeDocument/2006/relationships/hyperlink" Target="https://podminky.urs.cz/item/CS_URS_2024_02/174151101" TargetMode="External" /><Relationship Id="rId12" Type="http://schemas.openxmlformats.org/officeDocument/2006/relationships/hyperlink" Target="https://podminky.urs.cz/item/CS_URS_2024_02/175151101" TargetMode="External" /><Relationship Id="rId13" Type="http://schemas.openxmlformats.org/officeDocument/2006/relationships/hyperlink" Target="https://podminky.urs.cz/item/CS_URS_2024_02/181101132" TargetMode="External" /><Relationship Id="rId14" Type="http://schemas.openxmlformats.org/officeDocument/2006/relationships/hyperlink" Target="https://podminky.urs.cz/item/CS_URS_2024_02/451572111" TargetMode="External" /><Relationship Id="rId15" Type="http://schemas.openxmlformats.org/officeDocument/2006/relationships/hyperlink" Target="https://podminky.urs.cz/item/CS_URS_2024_02/461991111" TargetMode="External" /><Relationship Id="rId16" Type="http://schemas.openxmlformats.org/officeDocument/2006/relationships/hyperlink" Target="https://podminky.urs.cz/item/CS_URS_2024_02/871353121" TargetMode="External" /><Relationship Id="rId17" Type="http://schemas.openxmlformats.org/officeDocument/2006/relationships/hyperlink" Target="https://podminky.urs.cz/item/CS_URS_2024_02/877350310" TargetMode="External" /><Relationship Id="rId18" Type="http://schemas.openxmlformats.org/officeDocument/2006/relationships/hyperlink" Target="https://podminky.urs.cz/item/CS_URS_2024_02/877350330" TargetMode="External" /><Relationship Id="rId19" Type="http://schemas.openxmlformats.org/officeDocument/2006/relationships/hyperlink" Target="https://podminky.urs.cz/item/CS_URS_2024_02/894812205" TargetMode="External" /><Relationship Id="rId20" Type="http://schemas.openxmlformats.org/officeDocument/2006/relationships/hyperlink" Target="https://podminky.urs.cz/item/CS_URS_2024_02/894812242" TargetMode="External" /><Relationship Id="rId21" Type="http://schemas.openxmlformats.org/officeDocument/2006/relationships/hyperlink" Target="https://podminky.urs.cz/item/CS_URS_2024_02/894812249" TargetMode="External" /><Relationship Id="rId22" Type="http://schemas.openxmlformats.org/officeDocument/2006/relationships/hyperlink" Target="https://podminky.urs.cz/item/CS_URS_2024_02/894812267" TargetMode="External" /><Relationship Id="rId23" Type="http://schemas.openxmlformats.org/officeDocument/2006/relationships/hyperlink" Target="https://podminky.urs.cz/item/CS_URS_2024_02/998276101" TargetMode="External" /><Relationship Id="rId24" Type="http://schemas.openxmlformats.org/officeDocument/2006/relationships/hyperlink" Target="https://podminky.urs.cz/item/CS_URS_2024_02/013294000" TargetMode="External" /><Relationship Id="rId25" Type="http://schemas.openxmlformats.org/officeDocument/2006/relationships/drawing" Target="../drawings/drawing14.xml" /></Relationships>
</file>

<file path=xl/worksheets/_rels/sheet15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2/111151102" TargetMode="External" /><Relationship Id="rId2" Type="http://schemas.openxmlformats.org/officeDocument/2006/relationships/hyperlink" Target="https://podminky.urs.cz/item/CS_URS_2024_02/121151113" TargetMode="External" /><Relationship Id="rId3" Type="http://schemas.openxmlformats.org/officeDocument/2006/relationships/hyperlink" Target="https://podminky.urs.cz/item/CS_URS_2024_02/122251104" TargetMode="External" /><Relationship Id="rId4" Type="http://schemas.openxmlformats.org/officeDocument/2006/relationships/hyperlink" Target="https://podminky.urs.cz/item/CS_URS_2024_02/162351103" TargetMode="External" /><Relationship Id="rId5" Type="http://schemas.openxmlformats.org/officeDocument/2006/relationships/hyperlink" Target="https://podminky.urs.cz/item/CS_URS_2024_02/162751117" TargetMode="External" /><Relationship Id="rId6" Type="http://schemas.openxmlformats.org/officeDocument/2006/relationships/hyperlink" Target="https://podminky.urs.cz/item/CS_URS_2024_02/167151101" TargetMode="External" /><Relationship Id="rId7" Type="http://schemas.openxmlformats.org/officeDocument/2006/relationships/hyperlink" Target="https://podminky.urs.cz/item/CS_URS_2024_02/171151103" TargetMode="External" /><Relationship Id="rId8" Type="http://schemas.openxmlformats.org/officeDocument/2006/relationships/hyperlink" Target="https://podminky.urs.cz/item/CS_URS_2024_02/171201231" TargetMode="External" /><Relationship Id="rId9" Type="http://schemas.openxmlformats.org/officeDocument/2006/relationships/hyperlink" Target="https://podminky.urs.cz/item/CS_URS_2024_02/171251201" TargetMode="External" /><Relationship Id="rId10" Type="http://schemas.openxmlformats.org/officeDocument/2006/relationships/hyperlink" Target="https://podminky.urs.cz/item/CS_URS_2024_02/181951112" TargetMode="External" /><Relationship Id="rId11" Type="http://schemas.openxmlformats.org/officeDocument/2006/relationships/hyperlink" Target="https://podminky.urs.cz/item/CS_URS_2024_02/564871011" TargetMode="External" /><Relationship Id="rId12" Type="http://schemas.openxmlformats.org/officeDocument/2006/relationships/hyperlink" Target="https://podminky.urs.cz/item/CS_URS_2024_02/596211120" TargetMode="External" /><Relationship Id="rId13" Type="http://schemas.openxmlformats.org/officeDocument/2006/relationships/hyperlink" Target="https://podminky.urs.cz/item/CS_URS_2024_02/916231213" TargetMode="External" /><Relationship Id="rId14" Type="http://schemas.openxmlformats.org/officeDocument/2006/relationships/hyperlink" Target="https://podminky.urs.cz/item/CS_URS_2024_02/998223011" TargetMode="External" /><Relationship Id="rId15" Type="http://schemas.openxmlformats.org/officeDocument/2006/relationships/drawing" Target="../drawings/drawing15.xml" /></Relationships>
</file>

<file path=xl/worksheets/_rels/sheet16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2/111151102" TargetMode="External" /><Relationship Id="rId2" Type="http://schemas.openxmlformats.org/officeDocument/2006/relationships/hyperlink" Target="https://podminky.urs.cz/item/CS_URS_2024_02/113107163" TargetMode="External" /><Relationship Id="rId3" Type="http://schemas.openxmlformats.org/officeDocument/2006/relationships/hyperlink" Target="https://podminky.urs.cz/item/CS_URS_2024_02/113154522" TargetMode="External" /><Relationship Id="rId4" Type="http://schemas.openxmlformats.org/officeDocument/2006/relationships/hyperlink" Target="https://podminky.urs.cz/item/CS_URS_2024_02/113154524" TargetMode="External" /><Relationship Id="rId5" Type="http://schemas.openxmlformats.org/officeDocument/2006/relationships/hyperlink" Target="https://podminky.urs.cz/item/CS_URS_2024_02/121151113" TargetMode="External" /><Relationship Id="rId6" Type="http://schemas.openxmlformats.org/officeDocument/2006/relationships/hyperlink" Target="https://podminky.urs.cz/item/CS_URS_2024_02/122251104" TargetMode="External" /><Relationship Id="rId7" Type="http://schemas.openxmlformats.org/officeDocument/2006/relationships/hyperlink" Target="https://podminky.urs.cz/item/CS_URS_2024_02/162351103" TargetMode="External" /><Relationship Id="rId8" Type="http://schemas.openxmlformats.org/officeDocument/2006/relationships/hyperlink" Target="https://podminky.urs.cz/item/CS_URS_2024_02/162751117" TargetMode="External" /><Relationship Id="rId9" Type="http://schemas.openxmlformats.org/officeDocument/2006/relationships/hyperlink" Target="https://podminky.urs.cz/item/CS_URS_2024_02/167151101" TargetMode="External" /><Relationship Id="rId10" Type="http://schemas.openxmlformats.org/officeDocument/2006/relationships/hyperlink" Target="https://podminky.urs.cz/item/CS_URS_2024_02/171151103" TargetMode="External" /><Relationship Id="rId11" Type="http://schemas.openxmlformats.org/officeDocument/2006/relationships/hyperlink" Target="https://podminky.urs.cz/item/CS_URS_2024_02/171201231" TargetMode="External" /><Relationship Id="rId12" Type="http://schemas.openxmlformats.org/officeDocument/2006/relationships/hyperlink" Target="https://podminky.urs.cz/item/CS_URS_2024_02/171251201" TargetMode="External" /><Relationship Id="rId13" Type="http://schemas.openxmlformats.org/officeDocument/2006/relationships/hyperlink" Target="https://podminky.urs.cz/item/CS_URS_2024_02/181351103" TargetMode="External" /><Relationship Id="rId14" Type="http://schemas.openxmlformats.org/officeDocument/2006/relationships/hyperlink" Target="https://podminky.urs.cz/item/CS_URS_2024_02/181411131" TargetMode="External" /><Relationship Id="rId15" Type="http://schemas.openxmlformats.org/officeDocument/2006/relationships/hyperlink" Target="https://podminky.urs.cz/item/CS_URS_2024_02/181951111" TargetMode="External" /><Relationship Id="rId16" Type="http://schemas.openxmlformats.org/officeDocument/2006/relationships/hyperlink" Target="https://podminky.urs.cz/item/CS_URS_2024_02/181951112" TargetMode="External" /><Relationship Id="rId17" Type="http://schemas.openxmlformats.org/officeDocument/2006/relationships/hyperlink" Target="https://podminky.urs.cz/item/CS_URS_2024_02/182151111" TargetMode="External" /><Relationship Id="rId18" Type="http://schemas.openxmlformats.org/officeDocument/2006/relationships/hyperlink" Target="https://podminky.urs.cz/item/CS_URS_2024_02/185804312" TargetMode="External" /><Relationship Id="rId19" Type="http://schemas.openxmlformats.org/officeDocument/2006/relationships/hyperlink" Target="https://podminky.urs.cz/item/CS_URS_2024_02/185851121" TargetMode="External" /><Relationship Id="rId20" Type="http://schemas.openxmlformats.org/officeDocument/2006/relationships/hyperlink" Target="https://podminky.urs.cz/item/CS_URS_2024_02/185851129" TargetMode="External" /><Relationship Id="rId21" Type="http://schemas.openxmlformats.org/officeDocument/2006/relationships/hyperlink" Target="https://podminky.urs.cz/item/CS_URS_2024_02/561081111" TargetMode="External" /><Relationship Id="rId22" Type="http://schemas.openxmlformats.org/officeDocument/2006/relationships/hyperlink" Target="https://podminky.urs.cz/item/CS_URS_2024_02/564861111" TargetMode="External" /><Relationship Id="rId23" Type="http://schemas.openxmlformats.org/officeDocument/2006/relationships/hyperlink" Target="https://podminky.urs.cz/item/CS_URS_2024_02/565135111" TargetMode="External" /><Relationship Id="rId24" Type="http://schemas.openxmlformats.org/officeDocument/2006/relationships/hyperlink" Target="https://podminky.urs.cz/item/CS_URS_2024_02/567122114" TargetMode="External" /><Relationship Id="rId25" Type="http://schemas.openxmlformats.org/officeDocument/2006/relationships/hyperlink" Target="https://podminky.urs.cz/item/CS_URS_2024_02/569851111" TargetMode="External" /><Relationship Id="rId26" Type="http://schemas.openxmlformats.org/officeDocument/2006/relationships/hyperlink" Target="https://podminky.urs.cz/item/CS_URS_2024_02/569903311" TargetMode="External" /><Relationship Id="rId27" Type="http://schemas.openxmlformats.org/officeDocument/2006/relationships/hyperlink" Target="https://podminky.urs.cz/item/CS_URS_2024_02/573231106" TargetMode="External" /><Relationship Id="rId28" Type="http://schemas.openxmlformats.org/officeDocument/2006/relationships/hyperlink" Target="https://podminky.urs.cz/item/CS_URS_2024_02/577134111" TargetMode="External" /><Relationship Id="rId29" Type="http://schemas.openxmlformats.org/officeDocument/2006/relationships/hyperlink" Target="https://podminky.urs.cz/item/CS_URS_2024_02/577155112" TargetMode="External" /><Relationship Id="rId30" Type="http://schemas.openxmlformats.org/officeDocument/2006/relationships/hyperlink" Target="https://podminky.urs.cz/item/CS_URS_2024_02/919735112" TargetMode="External" /><Relationship Id="rId31" Type="http://schemas.openxmlformats.org/officeDocument/2006/relationships/hyperlink" Target="https://podminky.urs.cz/item/CS_URS_2024_02/997221551" TargetMode="External" /><Relationship Id="rId32" Type="http://schemas.openxmlformats.org/officeDocument/2006/relationships/hyperlink" Target="https://podminky.urs.cz/item/CS_URS_2024_02/997221579" TargetMode="External" /><Relationship Id="rId33" Type="http://schemas.openxmlformats.org/officeDocument/2006/relationships/hyperlink" Target="https://podminky.urs.cz/item/CS_URS_2024_02/997221873" TargetMode="External" /><Relationship Id="rId34" Type="http://schemas.openxmlformats.org/officeDocument/2006/relationships/hyperlink" Target="https://podminky.urs.cz/item/CS_URS_2024_02/997221875" TargetMode="External" /><Relationship Id="rId35" Type="http://schemas.openxmlformats.org/officeDocument/2006/relationships/hyperlink" Target="https://podminky.urs.cz/item/CS_URS_2024_02/998225111" TargetMode="External" /><Relationship Id="rId36" Type="http://schemas.openxmlformats.org/officeDocument/2006/relationships/drawing" Target="../drawings/drawing16.xml" /></Relationships>
</file>

<file path=xl/worksheets/_rels/sheet17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2/012103000" TargetMode="External" /><Relationship Id="rId2" Type="http://schemas.openxmlformats.org/officeDocument/2006/relationships/hyperlink" Target="https://podminky.urs.cz/item/CS_URS_2024_02/012303000" TargetMode="External" /><Relationship Id="rId3" Type="http://schemas.openxmlformats.org/officeDocument/2006/relationships/hyperlink" Target="https://podminky.urs.cz/item/CS_URS_2024_02/012444000" TargetMode="External" /><Relationship Id="rId4" Type="http://schemas.openxmlformats.org/officeDocument/2006/relationships/hyperlink" Target="https://podminky.urs.cz/item/CS_URS_2024_02/013002000" TargetMode="External" /><Relationship Id="rId5" Type="http://schemas.openxmlformats.org/officeDocument/2006/relationships/hyperlink" Target="https://podminky.urs.cz/item/CS_URS_2024_02/013244000" TargetMode="External" /><Relationship Id="rId6" Type="http://schemas.openxmlformats.org/officeDocument/2006/relationships/hyperlink" Target="https://podminky.urs.cz/item/CS_URS_2024_02/013254000" TargetMode="External" /><Relationship Id="rId7" Type="http://schemas.openxmlformats.org/officeDocument/2006/relationships/hyperlink" Target="https://podminky.urs.cz/item/CS_URS_2024_02/013294000" TargetMode="External" /><Relationship Id="rId8" Type="http://schemas.openxmlformats.org/officeDocument/2006/relationships/hyperlink" Target="https://podminky.urs.cz/item/CS_URS_2024_02/021002000" TargetMode="External" /><Relationship Id="rId9" Type="http://schemas.openxmlformats.org/officeDocument/2006/relationships/hyperlink" Target="https://podminky.urs.cz/item/CS_URS_2024_02/032002000" TargetMode="External" /><Relationship Id="rId10" Type="http://schemas.openxmlformats.org/officeDocument/2006/relationships/hyperlink" Target="https://podminky.urs.cz/item/CS_URS_2024_02/034303000" TargetMode="External" /><Relationship Id="rId11" Type="http://schemas.openxmlformats.org/officeDocument/2006/relationships/hyperlink" Target="https://podminky.urs.cz/item/CS_URS_2024_02/034503000" TargetMode="External" /><Relationship Id="rId12" Type="http://schemas.openxmlformats.org/officeDocument/2006/relationships/hyperlink" Target="https://podminky.urs.cz/item/CS_URS_2024_02/041103000" TargetMode="External" /><Relationship Id="rId13" Type="http://schemas.openxmlformats.org/officeDocument/2006/relationships/hyperlink" Target="https://podminky.urs.cz/item/CS_URS_2024_02/043002000" TargetMode="External" /><Relationship Id="rId14" Type="http://schemas.openxmlformats.org/officeDocument/2006/relationships/hyperlink" Target="https://podminky.urs.cz/item/CS_URS_2024_02/043103000" TargetMode="External" /><Relationship Id="rId15" Type="http://schemas.openxmlformats.org/officeDocument/2006/relationships/hyperlink" Target="https://podminky.urs.cz/item/CS_URS_2024_02/094002000" TargetMode="External" /><Relationship Id="rId16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2/210280003" TargetMode="External" /><Relationship Id="rId2" Type="http://schemas.openxmlformats.org/officeDocument/2006/relationships/hyperlink" Target="https://podminky.urs.cz/item/CS_URS_2024_02/997221571" TargetMode="External" /><Relationship Id="rId3" Type="http://schemas.openxmlformats.org/officeDocument/2006/relationships/hyperlink" Target="https://podminky.urs.cz/item/CS_URS_2024_02/997221579" TargetMode="External" /><Relationship Id="rId4" Type="http://schemas.openxmlformats.org/officeDocument/2006/relationships/hyperlink" Target="https://podminky.urs.cz/item/CS_URS_2024_02/997221873" TargetMode="External" /><Relationship Id="rId5" Type="http://schemas.openxmlformats.org/officeDocument/2006/relationships/hyperlink" Target="https://podminky.urs.cz/item/CS_URS_2024_02/210100422" TargetMode="External" /><Relationship Id="rId6" Type="http://schemas.openxmlformats.org/officeDocument/2006/relationships/hyperlink" Target="https://podminky.urs.cz/item/CS_URS_2024_01/218100003v1" TargetMode="External" /><Relationship Id="rId7" Type="http://schemas.openxmlformats.org/officeDocument/2006/relationships/hyperlink" Target="https://podminky.urs.cz/item/CS_URS_2024_02/210191509" TargetMode="External" /><Relationship Id="rId8" Type="http://schemas.openxmlformats.org/officeDocument/2006/relationships/hyperlink" Target="https://podminky.urs.cz/item/CS_URS_2024_02/210202013" TargetMode="External" /><Relationship Id="rId9" Type="http://schemas.openxmlformats.org/officeDocument/2006/relationships/hyperlink" Target="https://podminky.urs.cz/item/CS_URS_2024_02/210204011" TargetMode="External" /><Relationship Id="rId10" Type="http://schemas.openxmlformats.org/officeDocument/2006/relationships/hyperlink" Target="https://podminky.urs.cz/item/CS_URS_2024_02/210204103" TargetMode="External" /><Relationship Id="rId11" Type="http://schemas.openxmlformats.org/officeDocument/2006/relationships/hyperlink" Target="https://podminky.urs.cz/item/CS_URS_2024_02/210204202" TargetMode="External" /><Relationship Id="rId12" Type="http://schemas.openxmlformats.org/officeDocument/2006/relationships/hyperlink" Target="https://podminky.urs.cz/item/CS_URS_2024_02/210220022" TargetMode="External" /><Relationship Id="rId13" Type="http://schemas.openxmlformats.org/officeDocument/2006/relationships/hyperlink" Target="https://podminky.urs.cz/item/CS_URS_2024_02/210280211" TargetMode="External" /><Relationship Id="rId14" Type="http://schemas.openxmlformats.org/officeDocument/2006/relationships/hyperlink" Target="https://podminky.urs.cz/item/CS_URS_2024_02/210280712" TargetMode="External" /><Relationship Id="rId15" Type="http://schemas.openxmlformats.org/officeDocument/2006/relationships/hyperlink" Target="https://podminky.urs.cz/item/CS_URS_2024_02/210812035" TargetMode="External" /><Relationship Id="rId16" Type="http://schemas.openxmlformats.org/officeDocument/2006/relationships/hyperlink" Target="https://podminky.urs.cz/item/CS_URS_2024_02/220180201" TargetMode="External" /><Relationship Id="rId17" Type="http://schemas.openxmlformats.org/officeDocument/2006/relationships/hyperlink" Target="https://podminky.urs.cz/item/CS_URS_2024_02/220182002" TargetMode="External" /><Relationship Id="rId18" Type="http://schemas.openxmlformats.org/officeDocument/2006/relationships/hyperlink" Target="https://podminky.urs.cz/item/CS_URS_2024_02/460641112" TargetMode="External" /><Relationship Id="rId19" Type="http://schemas.openxmlformats.org/officeDocument/2006/relationships/hyperlink" Target="https://podminky.urs.cz/item/CS_URS_2024_02/460161272" TargetMode="External" /><Relationship Id="rId20" Type="http://schemas.openxmlformats.org/officeDocument/2006/relationships/hyperlink" Target="https://podminky.urs.cz/item/CS_URS_2024_02/460161682" TargetMode="External" /><Relationship Id="rId21" Type="http://schemas.openxmlformats.org/officeDocument/2006/relationships/hyperlink" Target="https://podminky.urs.cz/item/CS_URS_2024_02/460431282" TargetMode="External" /><Relationship Id="rId22" Type="http://schemas.openxmlformats.org/officeDocument/2006/relationships/hyperlink" Target="https://podminky.urs.cz/item/CS_URS_2024_02/460431712" TargetMode="External" /><Relationship Id="rId23" Type="http://schemas.openxmlformats.org/officeDocument/2006/relationships/hyperlink" Target="https://podminky.urs.cz/item/CS_URS_2024_02/460470001" TargetMode="External" /><Relationship Id="rId24" Type="http://schemas.openxmlformats.org/officeDocument/2006/relationships/hyperlink" Target="https://podminky.urs.cz/item/CS_URS_2024_02/460470011" TargetMode="External" /><Relationship Id="rId25" Type="http://schemas.openxmlformats.org/officeDocument/2006/relationships/hyperlink" Target="https://podminky.urs.cz/item/CS_URS_2024_02/460671113" TargetMode="External" /><Relationship Id="rId26" Type="http://schemas.openxmlformats.org/officeDocument/2006/relationships/hyperlink" Target="https://podminky.urs.cz/item/CS_URS_2024_02/460742121" TargetMode="External" /><Relationship Id="rId27" Type="http://schemas.openxmlformats.org/officeDocument/2006/relationships/hyperlink" Target="https://podminky.urs.cz/item/CS_URS_2024_02/460742132" TargetMode="External" /><Relationship Id="rId28" Type="http://schemas.openxmlformats.org/officeDocument/2006/relationships/hyperlink" Target="https://podminky.urs.cz/item/CS_URS_2024_02/460661112" TargetMode="External" /><Relationship Id="rId29" Type="http://schemas.openxmlformats.org/officeDocument/2006/relationships/hyperlink" Target="https://podminky.urs.cz/item/CS_URS_2024_02/460661114" TargetMode="External" /><Relationship Id="rId30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2/111151102" TargetMode="External" /><Relationship Id="rId2" Type="http://schemas.openxmlformats.org/officeDocument/2006/relationships/hyperlink" Target="https://podminky.urs.cz/item/CS_URS_2024_02/112251101" TargetMode="External" /><Relationship Id="rId3" Type="http://schemas.openxmlformats.org/officeDocument/2006/relationships/hyperlink" Target="https://podminky.urs.cz/item/CS_URS_2024_02/112251102" TargetMode="External" /><Relationship Id="rId4" Type="http://schemas.openxmlformats.org/officeDocument/2006/relationships/hyperlink" Target="https://podminky.urs.cz/item/CS_URS_2024_02/112251104" TargetMode="External" /><Relationship Id="rId5" Type="http://schemas.openxmlformats.org/officeDocument/2006/relationships/hyperlink" Target="https://podminky.urs.cz/item/CS_URS_2024_02/112251105" TargetMode="External" /><Relationship Id="rId6" Type="http://schemas.openxmlformats.org/officeDocument/2006/relationships/hyperlink" Target="https://podminky.urs.cz/item/CS_URS_2024_02/113106134" TargetMode="External" /><Relationship Id="rId7" Type="http://schemas.openxmlformats.org/officeDocument/2006/relationships/hyperlink" Target="https://podminky.urs.cz/item/CS_URS_2024_02/113106187" TargetMode="External" /><Relationship Id="rId8" Type="http://schemas.openxmlformats.org/officeDocument/2006/relationships/hyperlink" Target="https://podminky.urs.cz/item/CS_URS_2024_02/113106240" TargetMode="External" /><Relationship Id="rId9" Type="http://schemas.openxmlformats.org/officeDocument/2006/relationships/hyperlink" Target="https://podminky.urs.cz/item/CS_URS_2024_02/113107162" TargetMode="External" /><Relationship Id="rId10" Type="http://schemas.openxmlformats.org/officeDocument/2006/relationships/hyperlink" Target="https://podminky.urs.cz/item/CS_URS_2024_02/113107171" TargetMode="External" /><Relationship Id="rId11" Type="http://schemas.openxmlformats.org/officeDocument/2006/relationships/hyperlink" Target="https://podminky.urs.cz/item/CS_URS_2024_02/113154522" TargetMode="External" /><Relationship Id="rId12" Type="http://schemas.openxmlformats.org/officeDocument/2006/relationships/hyperlink" Target="https://podminky.urs.cz/item/CS_URS_2024_02/113154523" TargetMode="External" /><Relationship Id="rId13" Type="http://schemas.openxmlformats.org/officeDocument/2006/relationships/hyperlink" Target="https://podminky.urs.cz/item/CS_URS_2024_02/113154524" TargetMode="External" /><Relationship Id="rId14" Type="http://schemas.openxmlformats.org/officeDocument/2006/relationships/hyperlink" Target="https://podminky.urs.cz/item/CS_URS_2024_02/113201112" TargetMode="External" /><Relationship Id="rId15" Type="http://schemas.openxmlformats.org/officeDocument/2006/relationships/hyperlink" Target="https://podminky.urs.cz/item/CS_URS_2024_02/113202111" TargetMode="External" /><Relationship Id="rId16" Type="http://schemas.openxmlformats.org/officeDocument/2006/relationships/hyperlink" Target="https://podminky.urs.cz/item/CS_URS_2024_02/121151113" TargetMode="External" /><Relationship Id="rId17" Type="http://schemas.openxmlformats.org/officeDocument/2006/relationships/hyperlink" Target="https://podminky.urs.cz/item/CS_URS_2024_02/122251106" TargetMode="External" /><Relationship Id="rId18" Type="http://schemas.openxmlformats.org/officeDocument/2006/relationships/hyperlink" Target="https://podminky.urs.cz/item/CS_URS_2024_02/131251103" TargetMode="External" /><Relationship Id="rId19" Type="http://schemas.openxmlformats.org/officeDocument/2006/relationships/hyperlink" Target="https://podminky.urs.cz/item/CS_URS_2024_02/131251202" TargetMode="External" /><Relationship Id="rId20" Type="http://schemas.openxmlformats.org/officeDocument/2006/relationships/hyperlink" Target="https://podminky.urs.cz/item/CS_URS_2024_02/132251103" TargetMode="External" /><Relationship Id="rId21" Type="http://schemas.openxmlformats.org/officeDocument/2006/relationships/hyperlink" Target="https://podminky.urs.cz/item/CS_URS_2024_02/162201411" TargetMode="External" /><Relationship Id="rId22" Type="http://schemas.openxmlformats.org/officeDocument/2006/relationships/hyperlink" Target="https://podminky.urs.cz/item/CS_URS_2024_02/162201412" TargetMode="External" /><Relationship Id="rId23" Type="http://schemas.openxmlformats.org/officeDocument/2006/relationships/hyperlink" Target="https://podminky.urs.cz/item/CS_URS_2024_02/162201414" TargetMode="External" /><Relationship Id="rId24" Type="http://schemas.openxmlformats.org/officeDocument/2006/relationships/hyperlink" Target="https://podminky.urs.cz/item/CS_URS_2024_02/162201415" TargetMode="External" /><Relationship Id="rId25" Type="http://schemas.openxmlformats.org/officeDocument/2006/relationships/hyperlink" Target="https://podminky.urs.cz/item/CS_URS_2024_02/162201421" TargetMode="External" /><Relationship Id="rId26" Type="http://schemas.openxmlformats.org/officeDocument/2006/relationships/hyperlink" Target="https://podminky.urs.cz/item/CS_URS_2024_02/162201422" TargetMode="External" /><Relationship Id="rId27" Type="http://schemas.openxmlformats.org/officeDocument/2006/relationships/hyperlink" Target="https://podminky.urs.cz/item/CS_URS_2024_02/162201424" TargetMode="External" /><Relationship Id="rId28" Type="http://schemas.openxmlformats.org/officeDocument/2006/relationships/hyperlink" Target="https://podminky.urs.cz/item/CS_URS_2024_02/162201510" TargetMode="External" /><Relationship Id="rId29" Type="http://schemas.openxmlformats.org/officeDocument/2006/relationships/hyperlink" Target="https://podminky.urs.cz/item/CS_URS_2024_02/162201520" TargetMode="External" /><Relationship Id="rId30" Type="http://schemas.openxmlformats.org/officeDocument/2006/relationships/hyperlink" Target="https://podminky.urs.cz/item/CS_URS_2024_02/162301951" TargetMode="External" /><Relationship Id="rId31" Type="http://schemas.openxmlformats.org/officeDocument/2006/relationships/hyperlink" Target="https://podminky.urs.cz/item/CS_URS_2024_02/162301952" TargetMode="External" /><Relationship Id="rId32" Type="http://schemas.openxmlformats.org/officeDocument/2006/relationships/hyperlink" Target="https://podminky.urs.cz/item/CS_URS_2024_02/162301954" TargetMode="External" /><Relationship Id="rId33" Type="http://schemas.openxmlformats.org/officeDocument/2006/relationships/hyperlink" Target="https://podminky.urs.cz/item/CS_URS_2024_02/162301955" TargetMode="External" /><Relationship Id="rId34" Type="http://schemas.openxmlformats.org/officeDocument/2006/relationships/hyperlink" Target="https://podminky.urs.cz/item/CS_URS_2024_02/162301961" TargetMode="External" /><Relationship Id="rId35" Type="http://schemas.openxmlformats.org/officeDocument/2006/relationships/hyperlink" Target="https://podminky.urs.cz/item/CS_URS_2024_02/162301971" TargetMode="External" /><Relationship Id="rId36" Type="http://schemas.openxmlformats.org/officeDocument/2006/relationships/hyperlink" Target="https://podminky.urs.cz/item/CS_URS_2024_02/162301972" TargetMode="External" /><Relationship Id="rId37" Type="http://schemas.openxmlformats.org/officeDocument/2006/relationships/hyperlink" Target="https://podminky.urs.cz/item/CS_URS_2024_02/162301974" TargetMode="External" /><Relationship Id="rId38" Type="http://schemas.openxmlformats.org/officeDocument/2006/relationships/hyperlink" Target="https://podminky.urs.cz/item/CS_URS_2024_02/162301975" TargetMode="External" /><Relationship Id="rId39" Type="http://schemas.openxmlformats.org/officeDocument/2006/relationships/hyperlink" Target="https://podminky.urs.cz/item/CS_URS_2024_02/162351103" TargetMode="External" /><Relationship Id="rId40" Type="http://schemas.openxmlformats.org/officeDocument/2006/relationships/hyperlink" Target="https://podminky.urs.cz/item/CS_URS_2024_02/162751117" TargetMode="External" /><Relationship Id="rId41" Type="http://schemas.openxmlformats.org/officeDocument/2006/relationships/hyperlink" Target="https://podminky.urs.cz/item/CS_URS_2024_02/167151101" TargetMode="External" /><Relationship Id="rId42" Type="http://schemas.openxmlformats.org/officeDocument/2006/relationships/hyperlink" Target="https://podminky.urs.cz/item/CS_URS_2024_02/171151103" TargetMode="External" /><Relationship Id="rId43" Type="http://schemas.openxmlformats.org/officeDocument/2006/relationships/hyperlink" Target="https://podminky.urs.cz/item/CS_URS_2024_02/171201231" TargetMode="External" /><Relationship Id="rId44" Type="http://schemas.openxmlformats.org/officeDocument/2006/relationships/hyperlink" Target="https://podminky.urs.cz/item/CS_URS_2024_02/171251201" TargetMode="External" /><Relationship Id="rId45" Type="http://schemas.openxmlformats.org/officeDocument/2006/relationships/hyperlink" Target="https://podminky.urs.cz/item/CS_URS_2024_02/174151101" TargetMode="External" /><Relationship Id="rId46" Type="http://schemas.openxmlformats.org/officeDocument/2006/relationships/hyperlink" Target="https://podminky.urs.cz/item/CS_URS_2024_02/181351103" TargetMode="External" /><Relationship Id="rId47" Type="http://schemas.openxmlformats.org/officeDocument/2006/relationships/hyperlink" Target="https://podminky.urs.cz/item/CS_URS_2024_02/181411131" TargetMode="External" /><Relationship Id="rId48" Type="http://schemas.openxmlformats.org/officeDocument/2006/relationships/hyperlink" Target="https://podminky.urs.cz/item/CS_URS_2024_02/181951111" TargetMode="External" /><Relationship Id="rId49" Type="http://schemas.openxmlformats.org/officeDocument/2006/relationships/hyperlink" Target="https://podminky.urs.cz/item/CS_URS_2024_02/181951112" TargetMode="External" /><Relationship Id="rId50" Type="http://schemas.openxmlformats.org/officeDocument/2006/relationships/hyperlink" Target="https://podminky.urs.cz/item/CS_URS_2024_02/182151111" TargetMode="External" /><Relationship Id="rId51" Type="http://schemas.openxmlformats.org/officeDocument/2006/relationships/hyperlink" Target="https://podminky.urs.cz/item/CS_URS_2024_02/185804312" TargetMode="External" /><Relationship Id="rId52" Type="http://schemas.openxmlformats.org/officeDocument/2006/relationships/hyperlink" Target="https://podminky.urs.cz/item/CS_URS_2024_02/185851121" TargetMode="External" /><Relationship Id="rId53" Type="http://schemas.openxmlformats.org/officeDocument/2006/relationships/hyperlink" Target="https://podminky.urs.cz/item/CS_URS_2024_02/185851129" TargetMode="External" /><Relationship Id="rId54" Type="http://schemas.openxmlformats.org/officeDocument/2006/relationships/hyperlink" Target="https://podminky.urs.cz/item/CS_URS_2024_02/211971121" TargetMode="External" /><Relationship Id="rId55" Type="http://schemas.openxmlformats.org/officeDocument/2006/relationships/hyperlink" Target="https://podminky.urs.cz/item/CS_URS_2024_02/212752102" TargetMode="External" /><Relationship Id="rId56" Type="http://schemas.openxmlformats.org/officeDocument/2006/relationships/hyperlink" Target="https://podminky.urs.cz/item/CS_URS_2024_02/338171113" TargetMode="External" /><Relationship Id="rId57" Type="http://schemas.openxmlformats.org/officeDocument/2006/relationships/hyperlink" Target="https://podminky.urs.cz/item/CS_URS_2024_02/348401130" TargetMode="External" /><Relationship Id="rId58" Type="http://schemas.openxmlformats.org/officeDocument/2006/relationships/hyperlink" Target="https://podminky.urs.cz/item/CS_URS_2024_02/358315114" TargetMode="External" /><Relationship Id="rId59" Type="http://schemas.openxmlformats.org/officeDocument/2006/relationships/hyperlink" Target="https://podminky.urs.cz/item/CS_URS_2024_02/561081111" TargetMode="External" /><Relationship Id="rId60" Type="http://schemas.openxmlformats.org/officeDocument/2006/relationships/hyperlink" Target="https://podminky.urs.cz/item/CS_URS_2024_02/564861111" TargetMode="External" /><Relationship Id="rId61" Type="http://schemas.openxmlformats.org/officeDocument/2006/relationships/hyperlink" Target="https://podminky.urs.cz/item/CS_URS_2024_02/565135111" TargetMode="External" /><Relationship Id="rId62" Type="http://schemas.openxmlformats.org/officeDocument/2006/relationships/hyperlink" Target="https://podminky.urs.cz/item/CS_URS_2024_02/567122114" TargetMode="External" /><Relationship Id="rId63" Type="http://schemas.openxmlformats.org/officeDocument/2006/relationships/hyperlink" Target="https://podminky.urs.cz/item/CS_URS_2024_02/569903311" TargetMode="External" /><Relationship Id="rId64" Type="http://schemas.openxmlformats.org/officeDocument/2006/relationships/hyperlink" Target="https://podminky.urs.cz/item/CS_URS_2024_02/573231106" TargetMode="External" /><Relationship Id="rId65" Type="http://schemas.openxmlformats.org/officeDocument/2006/relationships/hyperlink" Target="https://podminky.urs.cz/item/CS_URS_2024_02/577134111" TargetMode="External" /><Relationship Id="rId66" Type="http://schemas.openxmlformats.org/officeDocument/2006/relationships/hyperlink" Target="https://podminky.urs.cz/item/CS_URS_2024_02/577155112" TargetMode="External" /><Relationship Id="rId67" Type="http://schemas.openxmlformats.org/officeDocument/2006/relationships/hyperlink" Target="https://podminky.urs.cz/item/CS_URS_2024_02/914111111" TargetMode="External" /><Relationship Id="rId68" Type="http://schemas.openxmlformats.org/officeDocument/2006/relationships/hyperlink" Target="https://podminky.urs.cz/item/CS_URS_2024_02/914511113" TargetMode="External" /><Relationship Id="rId69" Type="http://schemas.openxmlformats.org/officeDocument/2006/relationships/hyperlink" Target="https://podminky.urs.cz/item/CS_URS_2024_02/916131213" TargetMode="External" /><Relationship Id="rId70" Type="http://schemas.openxmlformats.org/officeDocument/2006/relationships/hyperlink" Target="https://podminky.urs.cz/item/CS_URS_2024_02/916231293" TargetMode="External" /><Relationship Id="rId71" Type="http://schemas.openxmlformats.org/officeDocument/2006/relationships/hyperlink" Target="https://podminky.urs.cz/item/CS_URS_2024_02/961044111" TargetMode="External" /><Relationship Id="rId72" Type="http://schemas.openxmlformats.org/officeDocument/2006/relationships/hyperlink" Target="https://podminky.urs.cz/item/CS_URS_2024_02/961055111" TargetMode="External" /><Relationship Id="rId73" Type="http://schemas.openxmlformats.org/officeDocument/2006/relationships/hyperlink" Target="https://podminky.urs.cz/item/CS_URS_2024_02/962032241" TargetMode="External" /><Relationship Id="rId74" Type="http://schemas.openxmlformats.org/officeDocument/2006/relationships/hyperlink" Target="https://podminky.urs.cz/item/CS_URS_2024_02/962052211" TargetMode="External" /><Relationship Id="rId75" Type="http://schemas.openxmlformats.org/officeDocument/2006/relationships/hyperlink" Target="https://podminky.urs.cz/item/CS_URS_2024_02/966006132" TargetMode="External" /><Relationship Id="rId76" Type="http://schemas.openxmlformats.org/officeDocument/2006/relationships/hyperlink" Target="https://podminky.urs.cz/item/CS_URS_2024_02/966071822" TargetMode="External" /><Relationship Id="rId77" Type="http://schemas.openxmlformats.org/officeDocument/2006/relationships/hyperlink" Target="https://podminky.urs.cz/item/CS_URS_2024_02/966072820" TargetMode="External" /><Relationship Id="rId78" Type="http://schemas.openxmlformats.org/officeDocument/2006/relationships/hyperlink" Target="https://podminky.urs.cz/item/CS_URS_2024_02/997013811" TargetMode="External" /><Relationship Id="rId79" Type="http://schemas.openxmlformats.org/officeDocument/2006/relationships/hyperlink" Target="https://podminky.urs.cz/item/CS_URS_2024_02/997013863" TargetMode="External" /><Relationship Id="rId80" Type="http://schemas.openxmlformats.org/officeDocument/2006/relationships/hyperlink" Target="https://podminky.urs.cz/item/CS_URS_2024_02/997221551" TargetMode="External" /><Relationship Id="rId81" Type="http://schemas.openxmlformats.org/officeDocument/2006/relationships/hyperlink" Target="https://podminky.urs.cz/item/CS_URS_2024_02/997221579" TargetMode="External" /><Relationship Id="rId82" Type="http://schemas.openxmlformats.org/officeDocument/2006/relationships/hyperlink" Target="https://podminky.urs.cz/item/CS_URS_2024_02/997221611" TargetMode="External" /><Relationship Id="rId83" Type="http://schemas.openxmlformats.org/officeDocument/2006/relationships/hyperlink" Target="https://podminky.urs.cz/item/CS_URS_2024_02/997221861" TargetMode="External" /><Relationship Id="rId84" Type="http://schemas.openxmlformats.org/officeDocument/2006/relationships/hyperlink" Target="https://podminky.urs.cz/item/CS_URS_2024_02/997221862" TargetMode="External" /><Relationship Id="rId85" Type="http://schemas.openxmlformats.org/officeDocument/2006/relationships/hyperlink" Target="https://podminky.urs.cz/item/CS_URS_2024_02/997221873" TargetMode="External" /><Relationship Id="rId86" Type="http://schemas.openxmlformats.org/officeDocument/2006/relationships/hyperlink" Target="https://podminky.urs.cz/item/CS_URS_2024_02/997221875" TargetMode="External" /><Relationship Id="rId87" Type="http://schemas.openxmlformats.org/officeDocument/2006/relationships/hyperlink" Target="https://podminky.urs.cz/item/CS_URS_2024_02/998225111" TargetMode="External" /><Relationship Id="rId88" Type="http://schemas.openxmlformats.org/officeDocument/2006/relationships/hyperlink" Target="https://podminky.urs.cz/item/CS_URS_2024_02/460791116" TargetMode="External" /><Relationship Id="rId89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2/111151102" TargetMode="External" /><Relationship Id="rId2" Type="http://schemas.openxmlformats.org/officeDocument/2006/relationships/hyperlink" Target="https://podminky.urs.cz/item/CS_URS_2024_02/121151113" TargetMode="External" /><Relationship Id="rId3" Type="http://schemas.openxmlformats.org/officeDocument/2006/relationships/hyperlink" Target="https://podminky.urs.cz/item/CS_URS_2024_02/162351103" TargetMode="External" /><Relationship Id="rId4" Type="http://schemas.openxmlformats.org/officeDocument/2006/relationships/hyperlink" Target="https://podminky.urs.cz/item/CS_URS_2024_02/167151101" TargetMode="External" /><Relationship Id="rId5" Type="http://schemas.openxmlformats.org/officeDocument/2006/relationships/hyperlink" Target="https://podminky.urs.cz/item/CS_URS_2024_02/171251201" TargetMode="External" /><Relationship Id="rId6" Type="http://schemas.openxmlformats.org/officeDocument/2006/relationships/hyperlink" Target="https://podminky.urs.cz/item/CS_URS_2024_02/181351103" TargetMode="External" /><Relationship Id="rId7" Type="http://schemas.openxmlformats.org/officeDocument/2006/relationships/hyperlink" Target="https://podminky.urs.cz/item/CS_URS_2024_02/181411131" TargetMode="External" /><Relationship Id="rId8" Type="http://schemas.openxmlformats.org/officeDocument/2006/relationships/hyperlink" Target="https://podminky.urs.cz/item/CS_URS_2024_02/181951111" TargetMode="External" /><Relationship Id="rId9" Type="http://schemas.openxmlformats.org/officeDocument/2006/relationships/hyperlink" Target="https://podminky.urs.cz/item/CS_URS_2024_02/181951112" TargetMode="External" /><Relationship Id="rId10" Type="http://schemas.openxmlformats.org/officeDocument/2006/relationships/hyperlink" Target="https://podminky.urs.cz/item/CS_URS_2024_02/185804312" TargetMode="External" /><Relationship Id="rId11" Type="http://schemas.openxmlformats.org/officeDocument/2006/relationships/hyperlink" Target="https://podminky.urs.cz/item/CS_URS_2024_02/185851121" TargetMode="External" /><Relationship Id="rId12" Type="http://schemas.openxmlformats.org/officeDocument/2006/relationships/hyperlink" Target="https://podminky.urs.cz/item/CS_URS_2024_02/185851129" TargetMode="External" /><Relationship Id="rId13" Type="http://schemas.openxmlformats.org/officeDocument/2006/relationships/hyperlink" Target="https://podminky.urs.cz/item/CS_URS_2024_02/564871011" TargetMode="External" /><Relationship Id="rId14" Type="http://schemas.openxmlformats.org/officeDocument/2006/relationships/hyperlink" Target="https://podminky.urs.cz/item/CS_URS_2024_02/596211120" TargetMode="External" /><Relationship Id="rId15" Type="http://schemas.openxmlformats.org/officeDocument/2006/relationships/hyperlink" Target="https://podminky.urs.cz/item/CS_URS_2024_02/916231213" TargetMode="External" /><Relationship Id="rId16" Type="http://schemas.openxmlformats.org/officeDocument/2006/relationships/hyperlink" Target="https://podminky.urs.cz/item/CS_URS_2024_02/916231293" TargetMode="External" /><Relationship Id="rId17" Type="http://schemas.openxmlformats.org/officeDocument/2006/relationships/hyperlink" Target="https://podminky.urs.cz/item/CS_URS_2024_02/998223011" TargetMode="External" /><Relationship Id="rId18" Type="http://schemas.openxmlformats.org/officeDocument/2006/relationships/drawing" Target="../drawings/drawing6.xml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2/113107412" TargetMode="External" /><Relationship Id="rId2" Type="http://schemas.openxmlformats.org/officeDocument/2006/relationships/hyperlink" Target="https://podminky.urs.cz/item/CS_URS_2024_02/113107423" TargetMode="External" /><Relationship Id="rId3" Type="http://schemas.openxmlformats.org/officeDocument/2006/relationships/hyperlink" Target="https://podminky.urs.cz/item/CS_URS_2024_02/113107443" TargetMode="External" /><Relationship Id="rId4" Type="http://schemas.openxmlformats.org/officeDocument/2006/relationships/hyperlink" Target="https://podminky.urs.cz/item/CS_URS_2024_02/115101201" TargetMode="External" /><Relationship Id="rId5" Type="http://schemas.openxmlformats.org/officeDocument/2006/relationships/hyperlink" Target="https://podminky.urs.cz/item/CS_URS_2024_02/115101301" TargetMode="External" /><Relationship Id="rId6" Type="http://schemas.openxmlformats.org/officeDocument/2006/relationships/hyperlink" Target="https://podminky.urs.cz/item/CS_URS_2024_02/119001402" TargetMode="External" /><Relationship Id="rId7" Type="http://schemas.openxmlformats.org/officeDocument/2006/relationships/hyperlink" Target="https://podminky.urs.cz/item/CS_URS_2024_02/119001421" TargetMode="External" /><Relationship Id="rId8" Type="http://schemas.openxmlformats.org/officeDocument/2006/relationships/hyperlink" Target="https://podminky.urs.cz/item/CS_URS_2024_02/132212132" TargetMode="External" /><Relationship Id="rId9" Type="http://schemas.openxmlformats.org/officeDocument/2006/relationships/hyperlink" Target="https://podminky.urs.cz/item/CS_URS_2024_02/132254204" TargetMode="External" /><Relationship Id="rId10" Type="http://schemas.openxmlformats.org/officeDocument/2006/relationships/hyperlink" Target="https://podminky.urs.cz/item/CS_URS_2024_02/132354202" TargetMode="External" /><Relationship Id="rId11" Type="http://schemas.openxmlformats.org/officeDocument/2006/relationships/hyperlink" Target="https://podminky.urs.cz/item/CS_URS_2024_02/139001101" TargetMode="External" /><Relationship Id="rId12" Type="http://schemas.openxmlformats.org/officeDocument/2006/relationships/hyperlink" Target="https://podminky.urs.cz/item/CS_URS_2024_02/151101101" TargetMode="External" /><Relationship Id="rId13" Type="http://schemas.openxmlformats.org/officeDocument/2006/relationships/hyperlink" Target="https://podminky.urs.cz/item/CS_URS_2024_02/151101111" TargetMode="External" /><Relationship Id="rId14" Type="http://schemas.openxmlformats.org/officeDocument/2006/relationships/hyperlink" Target="https://podminky.urs.cz/item/CS_URS_2024_02/162751117" TargetMode="External" /><Relationship Id="rId15" Type="http://schemas.openxmlformats.org/officeDocument/2006/relationships/hyperlink" Target="https://podminky.urs.cz/item/CS_URS_2024_02/167151111" TargetMode="External" /><Relationship Id="rId16" Type="http://schemas.openxmlformats.org/officeDocument/2006/relationships/hyperlink" Target="https://podminky.urs.cz/item/CS_URS_2024_02/171201231" TargetMode="External" /><Relationship Id="rId17" Type="http://schemas.openxmlformats.org/officeDocument/2006/relationships/hyperlink" Target="https://podminky.urs.cz/item/CS_URS_2024_02/174151101" TargetMode="External" /><Relationship Id="rId18" Type="http://schemas.openxmlformats.org/officeDocument/2006/relationships/hyperlink" Target="https://podminky.urs.cz/item/CS_URS_2024_02/175151101" TargetMode="External" /><Relationship Id="rId19" Type="http://schemas.openxmlformats.org/officeDocument/2006/relationships/hyperlink" Target="https://podminky.urs.cz/item/CS_URS_2024_02/451572111" TargetMode="External" /><Relationship Id="rId20" Type="http://schemas.openxmlformats.org/officeDocument/2006/relationships/hyperlink" Target="https://podminky.urs.cz/item/CS_URS_2024_02/452313161" TargetMode="External" /><Relationship Id="rId21" Type="http://schemas.openxmlformats.org/officeDocument/2006/relationships/hyperlink" Target="https://podminky.urs.cz/item/CS_URS_2024_02/850365121" TargetMode="External" /><Relationship Id="rId22" Type="http://schemas.openxmlformats.org/officeDocument/2006/relationships/hyperlink" Target="https://podminky.urs.cz/item/CS_URS_2024_02/852361122" TargetMode="External" /><Relationship Id="rId23" Type="http://schemas.openxmlformats.org/officeDocument/2006/relationships/hyperlink" Target="https://podminky.urs.cz/item/CS_URS_2024_02/857242122" TargetMode="External" /><Relationship Id="rId24" Type="http://schemas.openxmlformats.org/officeDocument/2006/relationships/hyperlink" Target="https://podminky.urs.cz/item/CS_URS_2024_02/857362122" TargetMode="External" /><Relationship Id="rId25" Type="http://schemas.openxmlformats.org/officeDocument/2006/relationships/hyperlink" Target="https://podminky.urs.cz/item/CS_URS_2024_02/857363131" TargetMode="External" /><Relationship Id="rId26" Type="http://schemas.openxmlformats.org/officeDocument/2006/relationships/hyperlink" Target="https://podminky.urs.cz/item/CS_URS_2024_02/857364122" TargetMode="External" /><Relationship Id="rId27" Type="http://schemas.openxmlformats.org/officeDocument/2006/relationships/hyperlink" Target="https://podminky.urs.cz/item/CS_URS_2024_02/871161141" TargetMode="External" /><Relationship Id="rId28" Type="http://schemas.openxmlformats.org/officeDocument/2006/relationships/hyperlink" Target="https://podminky.urs.cz/item/CS_URS_2024_02/891241112" TargetMode="External" /><Relationship Id="rId29" Type="http://schemas.openxmlformats.org/officeDocument/2006/relationships/hyperlink" Target="https://podminky.urs.cz/item/CS_URS_2024_02/891247112" TargetMode="External" /><Relationship Id="rId30" Type="http://schemas.openxmlformats.org/officeDocument/2006/relationships/hyperlink" Target="https://podminky.urs.cz/item/CS_URS_2024_02/891361112" TargetMode="External" /><Relationship Id="rId31" Type="http://schemas.openxmlformats.org/officeDocument/2006/relationships/hyperlink" Target="https://podminky.urs.cz/item/CS_URS_2024_02/892241111" TargetMode="External" /><Relationship Id="rId32" Type="http://schemas.openxmlformats.org/officeDocument/2006/relationships/hyperlink" Target="https://podminky.urs.cz/item/CS_URS_2024_02/892273122" TargetMode="External" /><Relationship Id="rId33" Type="http://schemas.openxmlformats.org/officeDocument/2006/relationships/hyperlink" Target="https://podminky.urs.cz/item/CS_URS_2024_02/892372111" TargetMode="External" /><Relationship Id="rId34" Type="http://schemas.openxmlformats.org/officeDocument/2006/relationships/hyperlink" Target="https://podminky.urs.cz/item/CS_URS_2024_02/892381111" TargetMode="External" /><Relationship Id="rId35" Type="http://schemas.openxmlformats.org/officeDocument/2006/relationships/hyperlink" Target="https://podminky.urs.cz/item/CS_URS_2024_02/892383122" TargetMode="External" /><Relationship Id="rId36" Type="http://schemas.openxmlformats.org/officeDocument/2006/relationships/hyperlink" Target="https://podminky.urs.cz/item/CS_URS_2024_02/899401112" TargetMode="External" /><Relationship Id="rId37" Type="http://schemas.openxmlformats.org/officeDocument/2006/relationships/hyperlink" Target="https://podminky.urs.cz/item/CS_URS_2024_02/899401113" TargetMode="External" /><Relationship Id="rId38" Type="http://schemas.openxmlformats.org/officeDocument/2006/relationships/hyperlink" Target="https://podminky.urs.cz/item/CS_URS_2024_02/899713111" TargetMode="External" /><Relationship Id="rId39" Type="http://schemas.openxmlformats.org/officeDocument/2006/relationships/hyperlink" Target="https://podminky.urs.cz/item/CS_URS_2024_02/899721111" TargetMode="External" /><Relationship Id="rId40" Type="http://schemas.openxmlformats.org/officeDocument/2006/relationships/hyperlink" Target="https://podminky.urs.cz/item/CS_URS_2024_02/899722111" TargetMode="External" /><Relationship Id="rId41" Type="http://schemas.openxmlformats.org/officeDocument/2006/relationships/hyperlink" Target="https://podminky.urs.cz/item/CS_URS_2024_02/916111122" TargetMode="External" /><Relationship Id="rId42" Type="http://schemas.openxmlformats.org/officeDocument/2006/relationships/hyperlink" Target="https://podminky.urs.cz/item/CS_URS_2024_02/997006511" TargetMode="External" /><Relationship Id="rId43" Type="http://schemas.openxmlformats.org/officeDocument/2006/relationships/hyperlink" Target="https://podminky.urs.cz/item/CS_URS_2024_02/997006512" TargetMode="External" /><Relationship Id="rId44" Type="http://schemas.openxmlformats.org/officeDocument/2006/relationships/hyperlink" Target="https://podminky.urs.cz/item/CS_URS_2024_02/997006519" TargetMode="External" /><Relationship Id="rId45" Type="http://schemas.openxmlformats.org/officeDocument/2006/relationships/hyperlink" Target="https://podminky.urs.cz/item/CS_URS_2024_02/997221611" TargetMode="External" /><Relationship Id="rId46" Type="http://schemas.openxmlformats.org/officeDocument/2006/relationships/hyperlink" Target="https://podminky.urs.cz/item/CS_URS_2024_02/997221873" TargetMode="External" /><Relationship Id="rId47" Type="http://schemas.openxmlformats.org/officeDocument/2006/relationships/hyperlink" Target="https://podminky.urs.cz/item/CS_URS_2024_02/997221875" TargetMode="External" /><Relationship Id="rId48" Type="http://schemas.openxmlformats.org/officeDocument/2006/relationships/hyperlink" Target="https://podminky.urs.cz/item/CS_URS_2024_02/998273102" TargetMode="External" /><Relationship Id="rId49" Type="http://schemas.openxmlformats.org/officeDocument/2006/relationships/drawing" Target="../drawings/drawing7.xml" /></Relationships>
</file>

<file path=xl/worksheets/_rels/sheet8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2/113107412" TargetMode="External" /><Relationship Id="rId2" Type="http://schemas.openxmlformats.org/officeDocument/2006/relationships/hyperlink" Target="https://podminky.urs.cz/item/CS_URS_2024_02/113107423" TargetMode="External" /><Relationship Id="rId3" Type="http://schemas.openxmlformats.org/officeDocument/2006/relationships/hyperlink" Target="https://podminky.urs.cz/item/CS_URS_2024_02/113107443" TargetMode="External" /><Relationship Id="rId4" Type="http://schemas.openxmlformats.org/officeDocument/2006/relationships/hyperlink" Target="https://podminky.urs.cz/item/CS_URS_2024_02/115101201" TargetMode="External" /><Relationship Id="rId5" Type="http://schemas.openxmlformats.org/officeDocument/2006/relationships/hyperlink" Target="https://podminky.urs.cz/item/CS_URS_2024_02/115101301" TargetMode="External" /><Relationship Id="rId6" Type="http://schemas.openxmlformats.org/officeDocument/2006/relationships/hyperlink" Target="https://podminky.urs.cz/item/CS_URS_2024_02/119001402" TargetMode="External" /><Relationship Id="rId7" Type="http://schemas.openxmlformats.org/officeDocument/2006/relationships/hyperlink" Target="https://podminky.urs.cz/item/CS_URS_2024_02/119001421" TargetMode="External" /><Relationship Id="rId8" Type="http://schemas.openxmlformats.org/officeDocument/2006/relationships/hyperlink" Target="https://podminky.urs.cz/item/CS_URS_2024_02/132212132" TargetMode="External" /><Relationship Id="rId9" Type="http://schemas.openxmlformats.org/officeDocument/2006/relationships/hyperlink" Target="https://podminky.urs.cz/item/CS_URS_2024_02/132254205" TargetMode="External" /><Relationship Id="rId10" Type="http://schemas.openxmlformats.org/officeDocument/2006/relationships/hyperlink" Target="https://podminky.urs.cz/item/CS_URS_2024_02/132351253" TargetMode="External" /><Relationship Id="rId11" Type="http://schemas.openxmlformats.org/officeDocument/2006/relationships/hyperlink" Target="https://podminky.urs.cz/item/CS_URS_2024_02/139001101" TargetMode="External" /><Relationship Id="rId12" Type="http://schemas.openxmlformats.org/officeDocument/2006/relationships/hyperlink" Target="https://podminky.urs.cz/item/CS_URS_2024_02/139911123" TargetMode="External" /><Relationship Id="rId13" Type="http://schemas.openxmlformats.org/officeDocument/2006/relationships/hyperlink" Target="https://podminky.urs.cz/item/CS_URS_2024_02/151101101" TargetMode="External" /><Relationship Id="rId14" Type="http://schemas.openxmlformats.org/officeDocument/2006/relationships/hyperlink" Target="https://podminky.urs.cz/item/CS_URS_2024_02/151101102" TargetMode="External" /><Relationship Id="rId15" Type="http://schemas.openxmlformats.org/officeDocument/2006/relationships/hyperlink" Target="https://podminky.urs.cz/item/CS_URS_2024_02/151101103" TargetMode="External" /><Relationship Id="rId16" Type="http://schemas.openxmlformats.org/officeDocument/2006/relationships/hyperlink" Target="https://podminky.urs.cz/item/CS_URS_2024_02/151101111" TargetMode="External" /><Relationship Id="rId17" Type="http://schemas.openxmlformats.org/officeDocument/2006/relationships/hyperlink" Target="https://podminky.urs.cz/item/CS_URS_2024_02/151101112" TargetMode="External" /><Relationship Id="rId18" Type="http://schemas.openxmlformats.org/officeDocument/2006/relationships/hyperlink" Target="https://podminky.urs.cz/item/CS_URS_2024_02/151101113" TargetMode="External" /><Relationship Id="rId19" Type="http://schemas.openxmlformats.org/officeDocument/2006/relationships/hyperlink" Target="https://podminky.urs.cz/item/CS_URS_2024_02/162751117" TargetMode="External" /><Relationship Id="rId20" Type="http://schemas.openxmlformats.org/officeDocument/2006/relationships/hyperlink" Target="https://podminky.urs.cz/item/CS_URS_2024_02/167151111" TargetMode="External" /><Relationship Id="rId21" Type="http://schemas.openxmlformats.org/officeDocument/2006/relationships/hyperlink" Target="https://podminky.urs.cz/item/CS_URS_2024_02/171201231" TargetMode="External" /><Relationship Id="rId22" Type="http://schemas.openxmlformats.org/officeDocument/2006/relationships/hyperlink" Target="https://podminky.urs.cz/item/CS_URS_2024_02/174151101" TargetMode="External" /><Relationship Id="rId23" Type="http://schemas.openxmlformats.org/officeDocument/2006/relationships/hyperlink" Target="https://podminky.urs.cz/item/CS_URS_2024_02/175151101" TargetMode="External" /><Relationship Id="rId24" Type="http://schemas.openxmlformats.org/officeDocument/2006/relationships/hyperlink" Target="https://podminky.urs.cz/item/CS_URS_2024_02/359901111" TargetMode="External" /><Relationship Id="rId25" Type="http://schemas.openxmlformats.org/officeDocument/2006/relationships/hyperlink" Target="https://podminky.urs.cz/item/CS_URS_2024_02/359901211" TargetMode="External" /><Relationship Id="rId26" Type="http://schemas.openxmlformats.org/officeDocument/2006/relationships/hyperlink" Target="https://podminky.urs.cz/item/CS_URS_2024_02/451572111" TargetMode="External" /><Relationship Id="rId27" Type="http://schemas.openxmlformats.org/officeDocument/2006/relationships/hyperlink" Target="https://podminky.urs.cz/item/CS_URS_2024_02/452351111" TargetMode="External" /><Relationship Id="rId28" Type="http://schemas.openxmlformats.org/officeDocument/2006/relationships/hyperlink" Target="https://podminky.urs.cz/item/CS_URS_2024_02/452385111" TargetMode="External" /><Relationship Id="rId29" Type="http://schemas.openxmlformats.org/officeDocument/2006/relationships/hyperlink" Target="https://podminky.urs.cz/item/CS_URS_2024_02/566901123" TargetMode="External" /><Relationship Id="rId30" Type="http://schemas.openxmlformats.org/officeDocument/2006/relationships/hyperlink" Target="https://podminky.urs.cz/item/CS_URS_2024_02/566901162" TargetMode="External" /><Relationship Id="rId31" Type="http://schemas.openxmlformats.org/officeDocument/2006/relationships/hyperlink" Target="https://podminky.urs.cz/item/CS_URS_2024_02/572350112" TargetMode="External" /><Relationship Id="rId32" Type="http://schemas.openxmlformats.org/officeDocument/2006/relationships/hyperlink" Target="https://podminky.urs.cz/item/CS_URS_2024_02/831312121" TargetMode="External" /><Relationship Id="rId33" Type="http://schemas.openxmlformats.org/officeDocument/2006/relationships/hyperlink" Target="https://podminky.urs.cz/item/CS_URS_2024_02/831372121" TargetMode="External" /><Relationship Id="rId34" Type="http://schemas.openxmlformats.org/officeDocument/2006/relationships/hyperlink" Target="https://podminky.urs.cz/item/CS_URS_2024_02/837312221" TargetMode="External" /><Relationship Id="rId35" Type="http://schemas.openxmlformats.org/officeDocument/2006/relationships/hyperlink" Target="https://podminky.urs.cz/item/CS_URS_2024_02/837371221" TargetMode="External" /><Relationship Id="rId36" Type="http://schemas.openxmlformats.org/officeDocument/2006/relationships/hyperlink" Target="https://podminky.urs.cz/item/CS_URS_2024_02/871313121" TargetMode="External" /><Relationship Id="rId37" Type="http://schemas.openxmlformats.org/officeDocument/2006/relationships/hyperlink" Target="https://podminky.urs.cz/item/CS_URS_2024_02/877310310" TargetMode="External" /><Relationship Id="rId38" Type="http://schemas.openxmlformats.org/officeDocument/2006/relationships/hyperlink" Target="https://podminky.urs.cz/item/CS_URS_2024_02/877310320" TargetMode="External" /><Relationship Id="rId39" Type="http://schemas.openxmlformats.org/officeDocument/2006/relationships/hyperlink" Target="https://podminky.urs.cz/item/CS_URS_2024_02/877310330" TargetMode="External" /><Relationship Id="rId40" Type="http://schemas.openxmlformats.org/officeDocument/2006/relationships/hyperlink" Target="https://podminky.urs.cz/item/CS_URS_2024_02/892351111" TargetMode="External" /><Relationship Id="rId41" Type="http://schemas.openxmlformats.org/officeDocument/2006/relationships/hyperlink" Target="https://podminky.urs.cz/item/CS_URS_2024_02/892372111" TargetMode="External" /><Relationship Id="rId42" Type="http://schemas.openxmlformats.org/officeDocument/2006/relationships/hyperlink" Target="https://podminky.urs.cz/item/CS_URS_2024_02/892381111" TargetMode="External" /><Relationship Id="rId43" Type="http://schemas.openxmlformats.org/officeDocument/2006/relationships/hyperlink" Target="https://podminky.urs.cz/item/CS_URS_2024_02/894118001" TargetMode="External" /><Relationship Id="rId44" Type="http://schemas.openxmlformats.org/officeDocument/2006/relationships/hyperlink" Target="https://podminky.urs.cz/item/CS_URS_2024_02/894411121" TargetMode="External" /><Relationship Id="rId45" Type="http://schemas.openxmlformats.org/officeDocument/2006/relationships/hyperlink" Target="https://podminky.urs.cz/item/CS_URS_2024_02/899103112" TargetMode="External" /><Relationship Id="rId46" Type="http://schemas.openxmlformats.org/officeDocument/2006/relationships/hyperlink" Target="https://podminky.urs.cz/item/CS_URS_2024_02/899623141" TargetMode="External" /><Relationship Id="rId47" Type="http://schemas.openxmlformats.org/officeDocument/2006/relationships/hyperlink" Target="https://podminky.urs.cz/item/CS_URS_2024_02/916111122" TargetMode="External" /><Relationship Id="rId48" Type="http://schemas.openxmlformats.org/officeDocument/2006/relationships/hyperlink" Target="https://podminky.urs.cz/item/CS_URS_2024_02/919731122" TargetMode="External" /><Relationship Id="rId49" Type="http://schemas.openxmlformats.org/officeDocument/2006/relationships/hyperlink" Target="https://podminky.urs.cz/item/CS_URS_2024_02/977151123" TargetMode="External" /><Relationship Id="rId50" Type="http://schemas.openxmlformats.org/officeDocument/2006/relationships/hyperlink" Target="https://podminky.urs.cz/item/CS_URS_2024_02/977151128" TargetMode="External" /><Relationship Id="rId51" Type="http://schemas.openxmlformats.org/officeDocument/2006/relationships/hyperlink" Target="https://podminky.urs.cz/item/CS_URS_2024_02/997006511" TargetMode="External" /><Relationship Id="rId52" Type="http://schemas.openxmlformats.org/officeDocument/2006/relationships/hyperlink" Target="https://podminky.urs.cz/item/CS_URS_2024_02/997006512" TargetMode="External" /><Relationship Id="rId53" Type="http://schemas.openxmlformats.org/officeDocument/2006/relationships/hyperlink" Target="https://podminky.urs.cz/item/CS_URS_2024_02/997006519" TargetMode="External" /><Relationship Id="rId54" Type="http://schemas.openxmlformats.org/officeDocument/2006/relationships/hyperlink" Target="https://podminky.urs.cz/item/CS_URS_2024_02/997221611" TargetMode="External" /><Relationship Id="rId55" Type="http://schemas.openxmlformats.org/officeDocument/2006/relationships/hyperlink" Target="https://podminky.urs.cz/item/CS_URS_2024_02/997221873" TargetMode="External" /><Relationship Id="rId56" Type="http://schemas.openxmlformats.org/officeDocument/2006/relationships/hyperlink" Target="https://podminky.urs.cz/item/CS_URS_2024_02/997221875" TargetMode="External" /><Relationship Id="rId57" Type="http://schemas.openxmlformats.org/officeDocument/2006/relationships/hyperlink" Target="https://podminky.urs.cz/item/CS_URS_2024_02/998275101" TargetMode="External" /><Relationship Id="rId58" Type="http://schemas.openxmlformats.org/officeDocument/2006/relationships/drawing" Target="../drawings/drawing8.xml" /></Relationships>
</file>

<file path=xl/worksheets/_rels/sheet9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2/122452205" TargetMode="External" /><Relationship Id="rId2" Type="http://schemas.openxmlformats.org/officeDocument/2006/relationships/hyperlink" Target="https://podminky.urs.cz/item/CS_URS_2024_02/162751117" TargetMode="External" /><Relationship Id="rId3" Type="http://schemas.openxmlformats.org/officeDocument/2006/relationships/hyperlink" Target="https://podminky.urs.cz/item/CS_URS_2024_02/162751137" TargetMode="External" /><Relationship Id="rId4" Type="http://schemas.openxmlformats.org/officeDocument/2006/relationships/hyperlink" Target="https://podminky.urs.cz/item/CS_URS_2024_02/167151101" TargetMode="External" /><Relationship Id="rId5" Type="http://schemas.openxmlformats.org/officeDocument/2006/relationships/hyperlink" Target="https://podminky.urs.cz/item/CS_URS_2024_02/171201231" TargetMode="External" /><Relationship Id="rId6" Type="http://schemas.openxmlformats.org/officeDocument/2006/relationships/hyperlink" Target="https://podminky.urs.cz/item/CS_URS_2024_02/171251201" TargetMode="External" /><Relationship Id="rId7" Type="http://schemas.openxmlformats.org/officeDocument/2006/relationships/hyperlink" Target="https://podminky.urs.cz/item/CS_URS_2024_02/174151101" TargetMode="External" /><Relationship Id="rId8" Type="http://schemas.openxmlformats.org/officeDocument/2006/relationships/hyperlink" Target="https://podminky.urs.cz/item/CS_URS_2024_02/174251101" TargetMode="External" /><Relationship Id="rId9" Type="http://schemas.openxmlformats.org/officeDocument/2006/relationships/hyperlink" Target="https://podminky.urs.cz/item/CS_URS_2024_02/181351113" TargetMode="External" /><Relationship Id="rId10" Type="http://schemas.openxmlformats.org/officeDocument/2006/relationships/hyperlink" Target="https://podminky.urs.cz/item/CS_URS_2024_02/181951113" TargetMode="External" /><Relationship Id="rId11" Type="http://schemas.openxmlformats.org/officeDocument/2006/relationships/hyperlink" Target="https://podminky.urs.cz/item/CS_URS_2024_02/184102116" TargetMode="External" /><Relationship Id="rId12" Type="http://schemas.openxmlformats.org/officeDocument/2006/relationships/hyperlink" Target="https://podminky.urs.cz/item/CS_URS_2024_02/184215133" TargetMode="External" /><Relationship Id="rId13" Type="http://schemas.openxmlformats.org/officeDocument/2006/relationships/hyperlink" Target="https://podminky.urs.cz/item/CS_URS_2024_02/184911421" TargetMode="External" /><Relationship Id="rId14" Type="http://schemas.openxmlformats.org/officeDocument/2006/relationships/hyperlink" Target="https://podminky.urs.cz/item/CS_URS_2024_02/185802113" TargetMode="External" /><Relationship Id="rId15" Type="http://schemas.openxmlformats.org/officeDocument/2006/relationships/hyperlink" Target="https://podminky.urs.cz/item/CS_URS_2024_02/185802114" TargetMode="External" /><Relationship Id="rId16" Type="http://schemas.openxmlformats.org/officeDocument/2006/relationships/hyperlink" Target="https://podminky.urs.cz/item/CS_URS_2024_02/185804312" TargetMode="External" /><Relationship Id="rId17" Type="http://schemas.openxmlformats.org/officeDocument/2006/relationships/hyperlink" Target="https://podminky.urs.cz/item/CS_URS_2024_02/185851121" TargetMode="External" /><Relationship Id="rId18" Type="http://schemas.openxmlformats.org/officeDocument/2006/relationships/hyperlink" Target="https://podminky.urs.cz/item/CS_URS_2024_02/185851129" TargetMode="External" /><Relationship Id="rId19" Type="http://schemas.openxmlformats.org/officeDocument/2006/relationships/hyperlink" Target="https://podminky.urs.cz/item/CS_URS_2024_02/998225111" TargetMode="External" /><Relationship Id="rId20" Type="http://schemas.openxmlformats.org/officeDocument/2006/relationships/hyperlink" Target="https://podminky.urs.cz/item/CS_URS_2024_02/998231311" TargetMode="External" /><Relationship Id="rId21" Type="http://schemas.openxmlformats.org/officeDocument/2006/relationships/hyperlink" Target="https://podminky.urs.cz/item/CS_URS_2024_02/184806111" TargetMode="External" /><Relationship Id="rId22" Type="http://schemas.openxmlformats.org/officeDocument/2006/relationships/hyperlink" Target="https://podminky.urs.cz/item/CS_URS_2024_02/185804213" TargetMode="External" /><Relationship Id="rId23" Type="http://schemas.openxmlformats.org/officeDocument/2006/relationships/hyperlink" Target="https://podminky.urs.cz/item/CS_URS_2024_02/185802113" TargetMode="External" /><Relationship Id="rId24" Type="http://schemas.openxmlformats.org/officeDocument/2006/relationships/hyperlink" Target="https://podminky.urs.cz/item/CS_URS_2024_02/185804312" TargetMode="External" /><Relationship Id="rId25" Type="http://schemas.openxmlformats.org/officeDocument/2006/relationships/hyperlink" Target="https://podminky.urs.cz/item/CS_URS_2024_02/185851121" TargetMode="External" /><Relationship Id="rId26" Type="http://schemas.openxmlformats.org/officeDocument/2006/relationships/hyperlink" Target="https://podminky.urs.cz/item/CS_URS_2024_02/185851129" TargetMode="External" /><Relationship Id="rId27" Type="http://schemas.openxmlformats.org/officeDocument/2006/relationships/drawing" Target="../drawings/drawing9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8" t="s">
        <v>0</v>
      </c>
      <c r="AZ1" s="18" t="s">
        <v>1</v>
      </c>
      <c r="BA1" s="18" t="s">
        <v>2</v>
      </c>
      <c r="BB1" s="18" t="s">
        <v>3</v>
      </c>
      <c r="BT1" s="18" t="s">
        <v>4</v>
      </c>
      <c r="BU1" s="18" t="s">
        <v>4</v>
      </c>
      <c r="BV1" s="18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9" t="s">
        <v>6</v>
      </c>
      <c r="BT2" s="19" t="s">
        <v>7</v>
      </c>
    </row>
    <row r="3" s="1" customFormat="1" ht="6.96" customHeight="1">
      <c r="B3" s="20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2"/>
      <c r="BS3" s="19" t="s">
        <v>6</v>
      </c>
      <c r="BT3" s="19" t="s">
        <v>8</v>
      </c>
    </row>
    <row r="4" s="1" customFormat="1" ht="24.96" customHeight="1">
      <c r="B4" s="23"/>
      <c r="C4" s="24"/>
      <c r="D4" s="25" t="s">
        <v>9</v>
      </c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2"/>
      <c r="AS4" s="26" t="s">
        <v>10</v>
      </c>
      <c r="BE4" s="27" t="s">
        <v>11</v>
      </c>
      <c r="BS4" s="19" t="s">
        <v>12</v>
      </c>
    </row>
    <row r="5" s="1" customFormat="1" ht="12" customHeight="1">
      <c r="B5" s="23"/>
      <c r="C5" s="24"/>
      <c r="D5" s="28" t="s">
        <v>13</v>
      </c>
      <c r="E5" s="24"/>
      <c r="F5" s="24"/>
      <c r="G5" s="24"/>
      <c r="H5" s="24"/>
      <c r="I5" s="24"/>
      <c r="J5" s="24"/>
      <c r="K5" s="29" t="s">
        <v>14</v>
      </c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2"/>
      <c r="BE5" s="30" t="s">
        <v>15</v>
      </c>
      <c r="BS5" s="19" t="s">
        <v>6</v>
      </c>
    </row>
    <row r="6" s="1" customFormat="1" ht="36.96" customHeight="1">
      <c r="B6" s="23"/>
      <c r="C6" s="24"/>
      <c r="D6" s="31" t="s">
        <v>16</v>
      </c>
      <c r="E6" s="24"/>
      <c r="F6" s="24"/>
      <c r="G6" s="24"/>
      <c r="H6" s="24"/>
      <c r="I6" s="24"/>
      <c r="J6" s="24"/>
      <c r="K6" s="32" t="s">
        <v>17</v>
      </c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2"/>
      <c r="BE6" s="33"/>
      <c r="BS6" s="19" t="s">
        <v>6</v>
      </c>
    </row>
    <row r="7" s="1" customFormat="1" ht="12" customHeight="1">
      <c r="B7" s="23"/>
      <c r="C7" s="24"/>
      <c r="D7" s="34" t="s">
        <v>18</v>
      </c>
      <c r="E7" s="24"/>
      <c r="F7" s="24"/>
      <c r="G7" s="24"/>
      <c r="H7" s="24"/>
      <c r="I7" s="24"/>
      <c r="J7" s="24"/>
      <c r="K7" s="29" t="s">
        <v>19</v>
      </c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34" t="s">
        <v>20</v>
      </c>
      <c r="AL7" s="24"/>
      <c r="AM7" s="24"/>
      <c r="AN7" s="29" t="s">
        <v>19</v>
      </c>
      <c r="AO7" s="24"/>
      <c r="AP7" s="24"/>
      <c r="AQ7" s="24"/>
      <c r="AR7" s="22"/>
      <c r="BE7" s="33"/>
      <c r="BS7" s="19" t="s">
        <v>6</v>
      </c>
    </row>
    <row r="8" s="1" customFormat="1" ht="12" customHeight="1">
      <c r="B8" s="23"/>
      <c r="C8" s="24"/>
      <c r="D8" s="34" t="s">
        <v>21</v>
      </c>
      <c r="E8" s="24"/>
      <c r="F8" s="24"/>
      <c r="G8" s="24"/>
      <c r="H8" s="24"/>
      <c r="I8" s="24"/>
      <c r="J8" s="24"/>
      <c r="K8" s="29" t="s">
        <v>22</v>
      </c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34" t="s">
        <v>23</v>
      </c>
      <c r="AL8" s="24"/>
      <c r="AM8" s="24"/>
      <c r="AN8" s="35" t="s">
        <v>24</v>
      </c>
      <c r="AO8" s="24"/>
      <c r="AP8" s="24"/>
      <c r="AQ8" s="24"/>
      <c r="AR8" s="22"/>
      <c r="BE8" s="33"/>
      <c r="BS8" s="19" t="s">
        <v>6</v>
      </c>
    </row>
    <row r="9" s="1" customFormat="1" ht="14.4" customHeight="1">
      <c r="B9" s="23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2"/>
      <c r="BE9" s="33"/>
      <c r="BS9" s="19" t="s">
        <v>6</v>
      </c>
    </row>
    <row r="10" s="1" customFormat="1" ht="12" customHeight="1">
      <c r="B10" s="23"/>
      <c r="C10" s="24"/>
      <c r="D10" s="34" t="s">
        <v>25</v>
      </c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34" t="s">
        <v>26</v>
      </c>
      <c r="AL10" s="24"/>
      <c r="AM10" s="24"/>
      <c r="AN10" s="29" t="s">
        <v>19</v>
      </c>
      <c r="AO10" s="24"/>
      <c r="AP10" s="24"/>
      <c r="AQ10" s="24"/>
      <c r="AR10" s="22"/>
      <c r="BE10" s="33"/>
      <c r="BS10" s="19" t="s">
        <v>6</v>
      </c>
    </row>
    <row r="11" s="1" customFormat="1" ht="18.48" customHeight="1">
      <c r="B11" s="23"/>
      <c r="C11" s="24"/>
      <c r="D11" s="24"/>
      <c r="E11" s="29" t="s">
        <v>22</v>
      </c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34" t="s">
        <v>27</v>
      </c>
      <c r="AL11" s="24"/>
      <c r="AM11" s="24"/>
      <c r="AN11" s="29" t="s">
        <v>19</v>
      </c>
      <c r="AO11" s="24"/>
      <c r="AP11" s="24"/>
      <c r="AQ11" s="24"/>
      <c r="AR11" s="22"/>
      <c r="BE11" s="33"/>
      <c r="BS11" s="19" t="s">
        <v>6</v>
      </c>
    </row>
    <row r="12" s="1" customFormat="1" ht="6.96" customHeight="1">
      <c r="B12" s="23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2"/>
      <c r="BE12" s="33"/>
      <c r="BS12" s="19" t="s">
        <v>6</v>
      </c>
    </row>
    <row r="13" s="1" customFormat="1" ht="12" customHeight="1">
      <c r="B13" s="23"/>
      <c r="C13" s="24"/>
      <c r="D13" s="34" t="s">
        <v>28</v>
      </c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34" t="s">
        <v>26</v>
      </c>
      <c r="AL13" s="24"/>
      <c r="AM13" s="24"/>
      <c r="AN13" s="36" t="s">
        <v>29</v>
      </c>
      <c r="AO13" s="24"/>
      <c r="AP13" s="24"/>
      <c r="AQ13" s="24"/>
      <c r="AR13" s="22"/>
      <c r="BE13" s="33"/>
      <c r="BS13" s="19" t="s">
        <v>6</v>
      </c>
    </row>
    <row r="14">
      <c r="B14" s="23"/>
      <c r="C14" s="24"/>
      <c r="D14" s="24"/>
      <c r="E14" s="36" t="s">
        <v>29</v>
      </c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4" t="s">
        <v>27</v>
      </c>
      <c r="AL14" s="24"/>
      <c r="AM14" s="24"/>
      <c r="AN14" s="36" t="s">
        <v>29</v>
      </c>
      <c r="AO14" s="24"/>
      <c r="AP14" s="24"/>
      <c r="AQ14" s="24"/>
      <c r="AR14" s="22"/>
      <c r="BE14" s="33"/>
      <c r="BS14" s="19" t="s">
        <v>6</v>
      </c>
    </row>
    <row r="15" s="1" customFormat="1" ht="6.96" customHeight="1">
      <c r="B15" s="23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2"/>
      <c r="BE15" s="33"/>
      <c r="BS15" s="19" t="s">
        <v>4</v>
      </c>
    </row>
    <row r="16" s="1" customFormat="1" ht="12" customHeight="1">
      <c r="B16" s="23"/>
      <c r="C16" s="24"/>
      <c r="D16" s="34" t="s">
        <v>30</v>
      </c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34" t="s">
        <v>26</v>
      </c>
      <c r="AL16" s="24"/>
      <c r="AM16" s="24"/>
      <c r="AN16" s="29" t="s">
        <v>19</v>
      </c>
      <c r="AO16" s="24"/>
      <c r="AP16" s="24"/>
      <c r="AQ16" s="24"/>
      <c r="AR16" s="22"/>
      <c r="BE16" s="33"/>
      <c r="BS16" s="19" t="s">
        <v>4</v>
      </c>
    </row>
    <row r="17" s="1" customFormat="1" ht="18.48" customHeight="1">
      <c r="B17" s="23"/>
      <c r="C17" s="24"/>
      <c r="D17" s="24"/>
      <c r="E17" s="29" t="s">
        <v>22</v>
      </c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34" t="s">
        <v>27</v>
      </c>
      <c r="AL17" s="24"/>
      <c r="AM17" s="24"/>
      <c r="AN17" s="29" t="s">
        <v>19</v>
      </c>
      <c r="AO17" s="24"/>
      <c r="AP17" s="24"/>
      <c r="AQ17" s="24"/>
      <c r="AR17" s="22"/>
      <c r="BE17" s="33"/>
      <c r="BS17" s="19" t="s">
        <v>31</v>
      </c>
    </row>
    <row r="18" s="1" customFormat="1" ht="6.96" customHeight="1">
      <c r="B18" s="23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2"/>
      <c r="BE18" s="33"/>
      <c r="BS18" s="19" t="s">
        <v>6</v>
      </c>
    </row>
    <row r="19" s="1" customFormat="1" ht="12" customHeight="1">
      <c r="B19" s="23"/>
      <c r="C19" s="24"/>
      <c r="D19" s="34" t="s">
        <v>32</v>
      </c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34" t="s">
        <v>26</v>
      </c>
      <c r="AL19" s="24"/>
      <c r="AM19" s="24"/>
      <c r="AN19" s="29" t="s">
        <v>19</v>
      </c>
      <c r="AO19" s="24"/>
      <c r="AP19" s="24"/>
      <c r="AQ19" s="24"/>
      <c r="AR19" s="22"/>
      <c r="BE19" s="33"/>
      <c r="BS19" s="19" t="s">
        <v>6</v>
      </c>
    </row>
    <row r="20" s="1" customFormat="1" ht="18.48" customHeight="1">
      <c r="B20" s="23"/>
      <c r="C20" s="24"/>
      <c r="D20" s="24"/>
      <c r="E20" s="29" t="s">
        <v>22</v>
      </c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34" t="s">
        <v>27</v>
      </c>
      <c r="AL20" s="24"/>
      <c r="AM20" s="24"/>
      <c r="AN20" s="29" t="s">
        <v>19</v>
      </c>
      <c r="AO20" s="24"/>
      <c r="AP20" s="24"/>
      <c r="AQ20" s="24"/>
      <c r="AR20" s="22"/>
      <c r="BE20" s="33"/>
      <c r="BS20" s="19" t="s">
        <v>4</v>
      </c>
    </row>
    <row r="21" s="1" customFormat="1" ht="6.96" customHeight="1">
      <c r="B21" s="23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2"/>
      <c r="BE21" s="33"/>
    </row>
    <row r="22" s="1" customFormat="1" ht="12" customHeight="1">
      <c r="B22" s="23"/>
      <c r="C22" s="24"/>
      <c r="D22" s="34" t="s">
        <v>33</v>
      </c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2"/>
      <c r="BE22" s="33"/>
    </row>
    <row r="23" s="1" customFormat="1" ht="47.25" customHeight="1">
      <c r="B23" s="23"/>
      <c r="C23" s="24"/>
      <c r="D23" s="24"/>
      <c r="E23" s="38" t="s">
        <v>34</v>
      </c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24"/>
      <c r="AP23" s="24"/>
      <c r="AQ23" s="24"/>
      <c r="AR23" s="22"/>
      <c r="BE23" s="33"/>
    </row>
    <row r="24" s="1" customFormat="1" ht="6.96" customHeight="1">
      <c r="B24" s="23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2"/>
      <c r="BE24" s="33"/>
    </row>
    <row r="25" s="1" customFormat="1" ht="6.96" customHeight="1">
      <c r="B25" s="23"/>
      <c r="C25" s="24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24"/>
      <c r="AQ25" s="24"/>
      <c r="AR25" s="22"/>
      <c r="BE25" s="33"/>
    </row>
    <row r="26" s="2" customFormat="1" ht="25.92" customHeight="1">
      <c r="A26" s="40"/>
      <c r="B26" s="41"/>
      <c r="C26" s="42"/>
      <c r="D26" s="43" t="s">
        <v>35</v>
      </c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5">
        <f>ROUND(AG54,2)</f>
        <v>0</v>
      </c>
      <c r="AL26" s="44"/>
      <c r="AM26" s="44"/>
      <c r="AN26" s="44"/>
      <c r="AO26" s="44"/>
      <c r="AP26" s="42"/>
      <c r="AQ26" s="42"/>
      <c r="AR26" s="46"/>
      <c r="BE26" s="33"/>
    </row>
    <row r="27" s="2" customFormat="1" ht="6.96" customHeight="1">
      <c r="A27" s="40"/>
      <c r="B27" s="41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6"/>
      <c r="BE27" s="33"/>
    </row>
    <row r="28" s="2" customFormat="1">
      <c r="A28" s="40"/>
      <c r="B28" s="41"/>
      <c r="C28" s="42"/>
      <c r="D28" s="42"/>
      <c r="E28" s="42"/>
      <c r="F28" s="42"/>
      <c r="G28" s="42"/>
      <c r="H28" s="42"/>
      <c r="I28" s="42"/>
      <c r="J28" s="42"/>
      <c r="K28" s="42"/>
      <c r="L28" s="47" t="s">
        <v>36</v>
      </c>
      <c r="M28" s="47"/>
      <c r="N28" s="47"/>
      <c r="O28" s="47"/>
      <c r="P28" s="47"/>
      <c r="Q28" s="42"/>
      <c r="R28" s="42"/>
      <c r="S28" s="42"/>
      <c r="T28" s="42"/>
      <c r="U28" s="42"/>
      <c r="V28" s="42"/>
      <c r="W28" s="47" t="s">
        <v>37</v>
      </c>
      <c r="X28" s="47"/>
      <c r="Y28" s="47"/>
      <c r="Z28" s="47"/>
      <c r="AA28" s="47"/>
      <c r="AB28" s="47"/>
      <c r="AC28" s="47"/>
      <c r="AD28" s="47"/>
      <c r="AE28" s="47"/>
      <c r="AF28" s="42"/>
      <c r="AG28" s="42"/>
      <c r="AH28" s="42"/>
      <c r="AI28" s="42"/>
      <c r="AJ28" s="42"/>
      <c r="AK28" s="47" t="s">
        <v>38</v>
      </c>
      <c r="AL28" s="47"/>
      <c r="AM28" s="47"/>
      <c r="AN28" s="47"/>
      <c r="AO28" s="47"/>
      <c r="AP28" s="42"/>
      <c r="AQ28" s="42"/>
      <c r="AR28" s="46"/>
      <c r="BE28" s="33"/>
    </row>
    <row r="29" s="3" customFormat="1" ht="14.4" customHeight="1">
      <c r="A29" s="3"/>
      <c r="B29" s="48"/>
      <c r="C29" s="49"/>
      <c r="D29" s="34" t="s">
        <v>39</v>
      </c>
      <c r="E29" s="49"/>
      <c r="F29" s="34" t="s">
        <v>40</v>
      </c>
      <c r="G29" s="49"/>
      <c r="H29" s="49"/>
      <c r="I29" s="49"/>
      <c r="J29" s="49"/>
      <c r="K29" s="49"/>
      <c r="L29" s="50">
        <v>0.20999999999999999</v>
      </c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51">
        <f>ROUND(AZ54, 2)</f>
        <v>0</v>
      </c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49"/>
      <c r="AK29" s="51">
        <f>ROUND(AV54, 2)</f>
        <v>0</v>
      </c>
      <c r="AL29" s="49"/>
      <c r="AM29" s="49"/>
      <c r="AN29" s="49"/>
      <c r="AO29" s="49"/>
      <c r="AP29" s="49"/>
      <c r="AQ29" s="49"/>
      <c r="AR29" s="52"/>
      <c r="BE29" s="53"/>
    </row>
    <row r="30" s="3" customFormat="1" ht="14.4" customHeight="1">
      <c r="A30" s="3"/>
      <c r="B30" s="48"/>
      <c r="C30" s="49"/>
      <c r="D30" s="49"/>
      <c r="E30" s="49"/>
      <c r="F30" s="34" t="s">
        <v>41</v>
      </c>
      <c r="G30" s="49"/>
      <c r="H30" s="49"/>
      <c r="I30" s="49"/>
      <c r="J30" s="49"/>
      <c r="K30" s="49"/>
      <c r="L30" s="50">
        <v>0.12</v>
      </c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51">
        <f>ROUND(BA54, 2)</f>
        <v>0</v>
      </c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51">
        <f>ROUND(AW54, 2)</f>
        <v>0</v>
      </c>
      <c r="AL30" s="49"/>
      <c r="AM30" s="49"/>
      <c r="AN30" s="49"/>
      <c r="AO30" s="49"/>
      <c r="AP30" s="49"/>
      <c r="AQ30" s="49"/>
      <c r="AR30" s="52"/>
      <c r="BE30" s="53"/>
    </row>
    <row r="31" hidden="1" s="3" customFormat="1" ht="14.4" customHeight="1">
      <c r="A31" s="3"/>
      <c r="B31" s="48"/>
      <c r="C31" s="49"/>
      <c r="D31" s="49"/>
      <c r="E31" s="49"/>
      <c r="F31" s="34" t="s">
        <v>42</v>
      </c>
      <c r="G31" s="49"/>
      <c r="H31" s="49"/>
      <c r="I31" s="49"/>
      <c r="J31" s="49"/>
      <c r="K31" s="49"/>
      <c r="L31" s="50">
        <v>0.20999999999999999</v>
      </c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51">
        <f>ROUND(BB54, 2)</f>
        <v>0</v>
      </c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49"/>
      <c r="AK31" s="51">
        <v>0</v>
      </c>
      <c r="AL31" s="49"/>
      <c r="AM31" s="49"/>
      <c r="AN31" s="49"/>
      <c r="AO31" s="49"/>
      <c r="AP31" s="49"/>
      <c r="AQ31" s="49"/>
      <c r="AR31" s="52"/>
      <c r="BE31" s="53"/>
    </row>
    <row r="32" hidden="1" s="3" customFormat="1" ht="14.4" customHeight="1">
      <c r="A32" s="3"/>
      <c r="B32" s="48"/>
      <c r="C32" s="49"/>
      <c r="D32" s="49"/>
      <c r="E32" s="49"/>
      <c r="F32" s="34" t="s">
        <v>43</v>
      </c>
      <c r="G32" s="49"/>
      <c r="H32" s="49"/>
      <c r="I32" s="49"/>
      <c r="J32" s="49"/>
      <c r="K32" s="49"/>
      <c r="L32" s="50">
        <v>0.12</v>
      </c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51">
        <f>ROUND(BC54, 2)</f>
        <v>0</v>
      </c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51">
        <v>0</v>
      </c>
      <c r="AL32" s="49"/>
      <c r="AM32" s="49"/>
      <c r="AN32" s="49"/>
      <c r="AO32" s="49"/>
      <c r="AP32" s="49"/>
      <c r="AQ32" s="49"/>
      <c r="AR32" s="52"/>
      <c r="BE32" s="53"/>
    </row>
    <row r="33" hidden="1" s="3" customFormat="1" ht="14.4" customHeight="1">
      <c r="A33" s="3"/>
      <c r="B33" s="48"/>
      <c r="C33" s="49"/>
      <c r="D33" s="49"/>
      <c r="E33" s="49"/>
      <c r="F33" s="34" t="s">
        <v>44</v>
      </c>
      <c r="G33" s="49"/>
      <c r="H33" s="49"/>
      <c r="I33" s="49"/>
      <c r="J33" s="49"/>
      <c r="K33" s="49"/>
      <c r="L33" s="50">
        <v>0</v>
      </c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51">
        <f>ROUND(BD54, 2)</f>
        <v>0</v>
      </c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51">
        <v>0</v>
      </c>
      <c r="AL33" s="49"/>
      <c r="AM33" s="49"/>
      <c r="AN33" s="49"/>
      <c r="AO33" s="49"/>
      <c r="AP33" s="49"/>
      <c r="AQ33" s="49"/>
      <c r="AR33" s="52"/>
      <c r="BE33" s="3"/>
    </row>
    <row r="34" s="2" customFormat="1" ht="6.96" customHeight="1">
      <c r="A34" s="40"/>
      <c r="B34" s="41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6"/>
      <c r="BE34" s="40"/>
    </row>
    <row r="35" s="2" customFormat="1" ht="25.92" customHeight="1">
      <c r="A35" s="40"/>
      <c r="B35" s="41"/>
      <c r="C35" s="54"/>
      <c r="D35" s="55" t="s">
        <v>45</v>
      </c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7" t="s">
        <v>46</v>
      </c>
      <c r="U35" s="56"/>
      <c r="V35" s="56"/>
      <c r="W35" s="56"/>
      <c r="X35" s="58" t="s">
        <v>47</v>
      </c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J35" s="56"/>
      <c r="AK35" s="59">
        <f>SUM(AK26:AK33)</f>
        <v>0</v>
      </c>
      <c r="AL35" s="56"/>
      <c r="AM35" s="56"/>
      <c r="AN35" s="56"/>
      <c r="AO35" s="60"/>
      <c r="AP35" s="54"/>
      <c r="AQ35" s="54"/>
      <c r="AR35" s="46"/>
      <c r="BE35" s="40"/>
    </row>
    <row r="36" s="2" customFormat="1" ht="6.96" customHeight="1">
      <c r="A36" s="40"/>
      <c r="B36" s="41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6"/>
      <c r="BE36" s="40"/>
    </row>
    <row r="37" s="2" customFormat="1" ht="6.96" customHeight="1">
      <c r="A37" s="40"/>
      <c r="B37" s="61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/>
      <c r="AI37" s="62"/>
      <c r="AJ37" s="62"/>
      <c r="AK37" s="62"/>
      <c r="AL37" s="62"/>
      <c r="AM37" s="62"/>
      <c r="AN37" s="62"/>
      <c r="AO37" s="62"/>
      <c r="AP37" s="62"/>
      <c r="AQ37" s="62"/>
      <c r="AR37" s="46"/>
      <c r="BE37" s="40"/>
    </row>
    <row r="41" s="2" customFormat="1" ht="6.96" customHeight="1">
      <c r="A41" s="40"/>
      <c r="B41" s="63"/>
      <c r="C41" s="64"/>
      <c r="D41" s="64"/>
      <c r="E41" s="64"/>
      <c r="F41" s="64"/>
      <c r="G41" s="64"/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4"/>
      <c r="AD41" s="64"/>
      <c r="AE41" s="64"/>
      <c r="AF41" s="64"/>
      <c r="AG41" s="64"/>
      <c r="AH41" s="64"/>
      <c r="AI41" s="64"/>
      <c r="AJ41" s="64"/>
      <c r="AK41" s="64"/>
      <c r="AL41" s="64"/>
      <c r="AM41" s="64"/>
      <c r="AN41" s="64"/>
      <c r="AO41" s="64"/>
      <c r="AP41" s="64"/>
      <c r="AQ41" s="64"/>
      <c r="AR41" s="46"/>
      <c r="BE41" s="40"/>
    </row>
    <row r="42" s="2" customFormat="1" ht="24.96" customHeight="1">
      <c r="A42" s="40"/>
      <c r="B42" s="41"/>
      <c r="C42" s="25" t="s">
        <v>48</v>
      </c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6"/>
      <c r="BE42" s="40"/>
    </row>
    <row r="43" s="2" customFormat="1" ht="6.96" customHeight="1">
      <c r="A43" s="40"/>
      <c r="B43" s="41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6"/>
      <c r="BE43" s="40"/>
    </row>
    <row r="44" s="4" customFormat="1" ht="12" customHeight="1">
      <c r="A44" s="4"/>
      <c r="B44" s="65"/>
      <c r="C44" s="34" t="s">
        <v>13</v>
      </c>
      <c r="D44" s="66"/>
      <c r="E44" s="66"/>
      <c r="F44" s="66"/>
      <c r="G44" s="66"/>
      <c r="H44" s="66"/>
      <c r="I44" s="66"/>
      <c r="J44" s="66"/>
      <c r="K44" s="66"/>
      <c r="L44" s="66" t="str">
        <f>K5</f>
        <v>012025018</v>
      </c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6"/>
      <c r="Z44" s="66"/>
      <c r="AA44" s="66"/>
      <c r="AB44" s="66"/>
      <c r="AC44" s="66"/>
      <c r="AD44" s="66"/>
      <c r="AE44" s="66"/>
      <c r="AF44" s="66"/>
      <c r="AG44" s="66"/>
      <c r="AH44" s="66"/>
      <c r="AI44" s="66"/>
      <c r="AJ44" s="66"/>
      <c r="AK44" s="66"/>
      <c r="AL44" s="66"/>
      <c r="AM44" s="66"/>
      <c r="AN44" s="66"/>
      <c r="AO44" s="66"/>
      <c r="AP44" s="66"/>
      <c r="AQ44" s="66"/>
      <c r="AR44" s="67"/>
      <c r="BE44" s="4"/>
    </row>
    <row r="45" s="5" customFormat="1" ht="36.96" customHeight="1">
      <c r="A45" s="5"/>
      <c r="B45" s="68"/>
      <c r="C45" s="69" t="s">
        <v>16</v>
      </c>
      <c r="D45" s="70"/>
      <c r="E45" s="70"/>
      <c r="F45" s="70"/>
      <c r="G45" s="70"/>
      <c r="H45" s="70"/>
      <c r="I45" s="70"/>
      <c r="J45" s="70"/>
      <c r="K45" s="70"/>
      <c r="L45" s="71" t="str">
        <f>K6</f>
        <v>PŘESTAVBA ŽELEZNIČNÍHO UZLU BRNO - PRODLOUŽENÍ UL. KALOVÁ</v>
      </c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70"/>
      <c r="AE45" s="70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2"/>
      <c r="BE45" s="5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42"/>
      <c r="AL46" s="42"/>
      <c r="AM46" s="42"/>
      <c r="AN46" s="42"/>
      <c r="AO46" s="42"/>
      <c r="AP46" s="42"/>
      <c r="AQ46" s="42"/>
      <c r="AR46" s="46"/>
      <c r="BE46" s="40"/>
    </row>
    <row r="47" s="2" customFormat="1" ht="12" customHeight="1">
      <c r="A47" s="40"/>
      <c r="B47" s="41"/>
      <c r="C47" s="34" t="s">
        <v>21</v>
      </c>
      <c r="D47" s="42"/>
      <c r="E47" s="42"/>
      <c r="F47" s="42"/>
      <c r="G47" s="42"/>
      <c r="H47" s="42"/>
      <c r="I47" s="42"/>
      <c r="J47" s="42"/>
      <c r="K47" s="42"/>
      <c r="L47" s="73" t="str">
        <f>IF(K8="","",K8)</f>
        <v xml:space="preserve"> </v>
      </c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34" t="s">
        <v>23</v>
      </c>
      <c r="AJ47" s="42"/>
      <c r="AK47" s="42"/>
      <c r="AL47" s="42"/>
      <c r="AM47" s="74" t="str">
        <f>IF(AN8= "","",AN8)</f>
        <v>3. 6. 2025</v>
      </c>
      <c r="AN47" s="74"/>
      <c r="AO47" s="42"/>
      <c r="AP47" s="42"/>
      <c r="AQ47" s="42"/>
      <c r="AR47" s="46"/>
      <c r="BE47" s="40"/>
    </row>
    <row r="48" s="2" customFormat="1" ht="6.96" customHeight="1">
      <c r="A48" s="40"/>
      <c r="B48" s="41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42"/>
      <c r="AI48" s="42"/>
      <c r="AJ48" s="42"/>
      <c r="AK48" s="42"/>
      <c r="AL48" s="42"/>
      <c r="AM48" s="42"/>
      <c r="AN48" s="42"/>
      <c r="AO48" s="42"/>
      <c r="AP48" s="42"/>
      <c r="AQ48" s="42"/>
      <c r="AR48" s="46"/>
      <c r="BE48" s="40"/>
    </row>
    <row r="49" s="2" customFormat="1" ht="15.15" customHeight="1">
      <c r="A49" s="40"/>
      <c r="B49" s="41"/>
      <c r="C49" s="34" t="s">
        <v>25</v>
      </c>
      <c r="D49" s="42"/>
      <c r="E49" s="42"/>
      <c r="F49" s="42"/>
      <c r="G49" s="42"/>
      <c r="H49" s="42"/>
      <c r="I49" s="42"/>
      <c r="J49" s="42"/>
      <c r="K49" s="42"/>
      <c r="L49" s="66" t="str">
        <f>IF(E11= "","",E11)</f>
        <v xml:space="preserve"> </v>
      </c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34" t="s">
        <v>30</v>
      </c>
      <c r="AJ49" s="42"/>
      <c r="AK49" s="42"/>
      <c r="AL49" s="42"/>
      <c r="AM49" s="75" t="str">
        <f>IF(E17="","",E17)</f>
        <v xml:space="preserve"> </v>
      </c>
      <c r="AN49" s="66"/>
      <c r="AO49" s="66"/>
      <c r="AP49" s="66"/>
      <c r="AQ49" s="42"/>
      <c r="AR49" s="46"/>
      <c r="AS49" s="76" t="s">
        <v>49</v>
      </c>
      <c r="AT49" s="77"/>
      <c r="AU49" s="78"/>
      <c r="AV49" s="78"/>
      <c r="AW49" s="78"/>
      <c r="AX49" s="78"/>
      <c r="AY49" s="78"/>
      <c r="AZ49" s="78"/>
      <c r="BA49" s="78"/>
      <c r="BB49" s="78"/>
      <c r="BC49" s="78"/>
      <c r="BD49" s="79"/>
      <c r="BE49" s="40"/>
    </row>
    <row r="50" s="2" customFormat="1" ht="15.15" customHeight="1">
      <c r="A50" s="40"/>
      <c r="B50" s="41"/>
      <c r="C50" s="34" t="s">
        <v>28</v>
      </c>
      <c r="D50" s="42"/>
      <c r="E50" s="42"/>
      <c r="F50" s="42"/>
      <c r="G50" s="42"/>
      <c r="H50" s="42"/>
      <c r="I50" s="42"/>
      <c r="J50" s="42"/>
      <c r="K50" s="42"/>
      <c r="L50" s="66" t="str">
        <f>IF(E14= "Vyplň údaj","",E14)</f>
        <v/>
      </c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34" t="s">
        <v>32</v>
      </c>
      <c r="AJ50" s="42"/>
      <c r="AK50" s="42"/>
      <c r="AL50" s="42"/>
      <c r="AM50" s="75" t="str">
        <f>IF(E20="","",E20)</f>
        <v xml:space="preserve"> </v>
      </c>
      <c r="AN50" s="66"/>
      <c r="AO50" s="66"/>
      <c r="AP50" s="66"/>
      <c r="AQ50" s="42"/>
      <c r="AR50" s="46"/>
      <c r="AS50" s="80"/>
      <c r="AT50" s="81"/>
      <c r="AU50" s="82"/>
      <c r="AV50" s="82"/>
      <c r="AW50" s="82"/>
      <c r="AX50" s="82"/>
      <c r="AY50" s="82"/>
      <c r="AZ50" s="82"/>
      <c r="BA50" s="82"/>
      <c r="BB50" s="82"/>
      <c r="BC50" s="82"/>
      <c r="BD50" s="83"/>
      <c r="BE50" s="40"/>
    </row>
    <row r="51" s="2" customFormat="1" ht="10.8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2"/>
      <c r="AJ51" s="42"/>
      <c r="AK51" s="42"/>
      <c r="AL51" s="42"/>
      <c r="AM51" s="42"/>
      <c r="AN51" s="42"/>
      <c r="AO51" s="42"/>
      <c r="AP51" s="42"/>
      <c r="AQ51" s="42"/>
      <c r="AR51" s="46"/>
      <c r="AS51" s="84"/>
      <c r="AT51" s="85"/>
      <c r="AU51" s="86"/>
      <c r="AV51" s="86"/>
      <c r="AW51" s="86"/>
      <c r="AX51" s="86"/>
      <c r="AY51" s="86"/>
      <c r="AZ51" s="86"/>
      <c r="BA51" s="86"/>
      <c r="BB51" s="86"/>
      <c r="BC51" s="86"/>
      <c r="BD51" s="87"/>
      <c r="BE51" s="40"/>
    </row>
    <row r="52" s="2" customFormat="1" ht="29.28" customHeight="1">
      <c r="A52" s="40"/>
      <c r="B52" s="41"/>
      <c r="C52" s="88" t="s">
        <v>50</v>
      </c>
      <c r="D52" s="89"/>
      <c r="E52" s="89"/>
      <c r="F52" s="89"/>
      <c r="G52" s="89"/>
      <c r="H52" s="90"/>
      <c r="I52" s="91" t="s">
        <v>51</v>
      </c>
      <c r="J52" s="89"/>
      <c r="K52" s="89"/>
      <c r="L52" s="89"/>
      <c r="M52" s="89"/>
      <c r="N52" s="89"/>
      <c r="O52" s="89"/>
      <c r="P52" s="89"/>
      <c r="Q52" s="89"/>
      <c r="R52" s="89"/>
      <c r="S52" s="89"/>
      <c r="T52" s="89"/>
      <c r="U52" s="89"/>
      <c r="V52" s="89"/>
      <c r="W52" s="89"/>
      <c r="X52" s="89"/>
      <c r="Y52" s="89"/>
      <c r="Z52" s="89"/>
      <c r="AA52" s="89"/>
      <c r="AB52" s="89"/>
      <c r="AC52" s="89"/>
      <c r="AD52" s="89"/>
      <c r="AE52" s="89"/>
      <c r="AF52" s="89"/>
      <c r="AG52" s="92" t="s">
        <v>52</v>
      </c>
      <c r="AH52" s="89"/>
      <c r="AI52" s="89"/>
      <c r="AJ52" s="89"/>
      <c r="AK52" s="89"/>
      <c r="AL52" s="89"/>
      <c r="AM52" s="89"/>
      <c r="AN52" s="91" t="s">
        <v>53</v>
      </c>
      <c r="AO52" s="89"/>
      <c r="AP52" s="89"/>
      <c r="AQ52" s="93" t="s">
        <v>54</v>
      </c>
      <c r="AR52" s="46"/>
      <c r="AS52" s="94" t="s">
        <v>55</v>
      </c>
      <c r="AT52" s="95" t="s">
        <v>56</v>
      </c>
      <c r="AU52" s="95" t="s">
        <v>57</v>
      </c>
      <c r="AV52" s="95" t="s">
        <v>58</v>
      </c>
      <c r="AW52" s="95" t="s">
        <v>59</v>
      </c>
      <c r="AX52" s="95" t="s">
        <v>60</v>
      </c>
      <c r="AY52" s="95" t="s">
        <v>61</v>
      </c>
      <c r="AZ52" s="95" t="s">
        <v>62</v>
      </c>
      <c r="BA52" s="95" t="s">
        <v>63</v>
      </c>
      <c r="BB52" s="95" t="s">
        <v>64</v>
      </c>
      <c r="BC52" s="95" t="s">
        <v>65</v>
      </c>
      <c r="BD52" s="96" t="s">
        <v>66</v>
      </c>
      <c r="BE52" s="40"/>
    </row>
    <row r="53" s="2" customFormat="1" ht="10.8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2"/>
      <c r="AJ53" s="42"/>
      <c r="AK53" s="42"/>
      <c r="AL53" s="42"/>
      <c r="AM53" s="42"/>
      <c r="AN53" s="42"/>
      <c r="AO53" s="42"/>
      <c r="AP53" s="42"/>
      <c r="AQ53" s="42"/>
      <c r="AR53" s="46"/>
      <c r="AS53" s="97"/>
      <c r="AT53" s="98"/>
      <c r="AU53" s="98"/>
      <c r="AV53" s="98"/>
      <c r="AW53" s="98"/>
      <c r="AX53" s="98"/>
      <c r="AY53" s="98"/>
      <c r="AZ53" s="98"/>
      <c r="BA53" s="98"/>
      <c r="BB53" s="98"/>
      <c r="BC53" s="98"/>
      <c r="BD53" s="99"/>
      <c r="BE53" s="40"/>
    </row>
    <row r="54" s="6" customFormat="1" ht="32.4" customHeight="1">
      <c r="A54" s="6"/>
      <c r="B54" s="100"/>
      <c r="C54" s="101" t="s">
        <v>67</v>
      </c>
      <c r="D54" s="102"/>
      <c r="E54" s="102"/>
      <c r="F54" s="102"/>
      <c r="G54" s="102"/>
      <c r="H54" s="102"/>
      <c r="I54" s="102"/>
      <c r="J54" s="102"/>
      <c r="K54" s="102"/>
      <c r="L54" s="102"/>
      <c r="M54" s="102"/>
      <c r="N54" s="102"/>
      <c r="O54" s="102"/>
      <c r="P54" s="102"/>
      <c r="Q54" s="102"/>
      <c r="R54" s="102"/>
      <c r="S54" s="102"/>
      <c r="T54" s="102"/>
      <c r="U54" s="102"/>
      <c r="V54" s="102"/>
      <c r="W54" s="102"/>
      <c r="X54" s="102"/>
      <c r="Y54" s="102"/>
      <c r="Z54" s="102"/>
      <c r="AA54" s="102"/>
      <c r="AB54" s="102"/>
      <c r="AC54" s="102"/>
      <c r="AD54" s="102"/>
      <c r="AE54" s="102"/>
      <c r="AF54" s="102"/>
      <c r="AG54" s="103">
        <f>ROUND(SUM(AG55:AG69),2)</f>
        <v>0</v>
      </c>
      <c r="AH54" s="103"/>
      <c r="AI54" s="103"/>
      <c r="AJ54" s="103"/>
      <c r="AK54" s="103"/>
      <c r="AL54" s="103"/>
      <c r="AM54" s="103"/>
      <c r="AN54" s="104">
        <f>SUM(AG54,AT54)</f>
        <v>0</v>
      </c>
      <c r="AO54" s="104"/>
      <c r="AP54" s="104"/>
      <c r="AQ54" s="105" t="s">
        <v>19</v>
      </c>
      <c r="AR54" s="106"/>
      <c r="AS54" s="107">
        <f>ROUND(SUM(AS55:AS69),2)</f>
        <v>0</v>
      </c>
      <c r="AT54" s="108">
        <f>ROUND(SUM(AV54:AW54),2)</f>
        <v>0</v>
      </c>
      <c r="AU54" s="109">
        <f>ROUND(SUM(AU55:AU69),5)</f>
        <v>0</v>
      </c>
      <c r="AV54" s="108">
        <f>ROUND(AZ54*L29,2)</f>
        <v>0</v>
      </c>
      <c r="AW54" s="108">
        <f>ROUND(BA54*L30,2)</f>
        <v>0</v>
      </c>
      <c r="AX54" s="108">
        <f>ROUND(BB54*L29,2)</f>
        <v>0</v>
      </c>
      <c r="AY54" s="108">
        <f>ROUND(BC54*L30,2)</f>
        <v>0</v>
      </c>
      <c r="AZ54" s="108">
        <f>ROUND(SUM(AZ55:AZ69),2)</f>
        <v>0</v>
      </c>
      <c r="BA54" s="108">
        <f>ROUND(SUM(BA55:BA69),2)</f>
        <v>0</v>
      </c>
      <c r="BB54" s="108">
        <f>ROUND(SUM(BB55:BB69),2)</f>
        <v>0</v>
      </c>
      <c r="BC54" s="108">
        <f>ROUND(SUM(BC55:BC69),2)</f>
        <v>0</v>
      </c>
      <c r="BD54" s="110">
        <f>ROUND(SUM(BD55:BD69),2)</f>
        <v>0</v>
      </c>
      <c r="BE54" s="6"/>
      <c r="BS54" s="111" t="s">
        <v>68</v>
      </c>
      <c r="BT54" s="111" t="s">
        <v>69</v>
      </c>
      <c r="BU54" s="112" t="s">
        <v>70</v>
      </c>
      <c r="BV54" s="111" t="s">
        <v>71</v>
      </c>
      <c r="BW54" s="111" t="s">
        <v>5</v>
      </c>
      <c r="BX54" s="111" t="s">
        <v>72</v>
      </c>
      <c r="CL54" s="111" t="s">
        <v>19</v>
      </c>
    </row>
    <row r="55" s="7" customFormat="1" ht="16.5" customHeight="1">
      <c r="A55" s="113" t="s">
        <v>73</v>
      </c>
      <c r="B55" s="114"/>
      <c r="C55" s="115"/>
      <c r="D55" s="116" t="s">
        <v>74</v>
      </c>
      <c r="E55" s="116"/>
      <c r="F55" s="116"/>
      <c r="G55" s="116"/>
      <c r="H55" s="116"/>
      <c r="I55" s="117"/>
      <c r="J55" s="116" t="s">
        <v>75</v>
      </c>
      <c r="K55" s="116"/>
      <c r="L55" s="116"/>
      <c r="M55" s="116"/>
      <c r="N55" s="116"/>
      <c r="O55" s="116"/>
      <c r="P55" s="116"/>
      <c r="Q55" s="116"/>
      <c r="R55" s="116"/>
      <c r="S55" s="116"/>
      <c r="T55" s="116"/>
      <c r="U55" s="116"/>
      <c r="V55" s="116"/>
      <c r="W55" s="116"/>
      <c r="X55" s="116"/>
      <c r="Y55" s="116"/>
      <c r="Z55" s="116"/>
      <c r="AA55" s="116"/>
      <c r="AB55" s="116"/>
      <c r="AC55" s="116"/>
      <c r="AD55" s="116"/>
      <c r="AE55" s="116"/>
      <c r="AF55" s="116"/>
      <c r="AG55" s="118">
        <f>'SO 001 - Vedlejší rozpočt...'!J30</f>
        <v>0</v>
      </c>
      <c r="AH55" s="117"/>
      <c r="AI55" s="117"/>
      <c r="AJ55" s="117"/>
      <c r="AK55" s="117"/>
      <c r="AL55" s="117"/>
      <c r="AM55" s="117"/>
      <c r="AN55" s="118">
        <f>SUM(AG55,AT55)</f>
        <v>0</v>
      </c>
      <c r="AO55" s="117"/>
      <c r="AP55" s="117"/>
      <c r="AQ55" s="119" t="s">
        <v>76</v>
      </c>
      <c r="AR55" s="120"/>
      <c r="AS55" s="121">
        <v>0</v>
      </c>
      <c r="AT55" s="122">
        <f>ROUND(SUM(AV55:AW55),2)</f>
        <v>0</v>
      </c>
      <c r="AU55" s="123">
        <f>'SO 001 - Vedlejší rozpočt...'!P85</f>
        <v>0</v>
      </c>
      <c r="AV55" s="122">
        <f>'SO 001 - Vedlejší rozpočt...'!J33</f>
        <v>0</v>
      </c>
      <c r="AW55" s="122">
        <f>'SO 001 - Vedlejší rozpočt...'!J34</f>
        <v>0</v>
      </c>
      <c r="AX55" s="122">
        <f>'SO 001 - Vedlejší rozpočt...'!J35</f>
        <v>0</v>
      </c>
      <c r="AY55" s="122">
        <f>'SO 001 - Vedlejší rozpočt...'!J36</f>
        <v>0</v>
      </c>
      <c r="AZ55" s="122">
        <f>'SO 001 - Vedlejší rozpočt...'!F33</f>
        <v>0</v>
      </c>
      <c r="BA55" s="122">
        <f>'SO 001 - Vedlejší rozpočt...'!F34</f>
        <v>0</v>
      </c>
      <c r="BB55" s="122">
        <f>'SO 001 - Vedlejší rozpočt...'!F35</f>
        <v>0</v>
      </c>
      <c r="BC55" s="122">
        <f>'SO 001 - Vedlejší rozpočt...'!F36</f>
        <v>0</v>
      </c>
      <c r="BD55" s="124">
        <f>'SO 001 - Vedlejší rozpočt...'!F37</f>
        <v>0</v>
      </c>
      <c r="BE55" s="7"/>
      <c r="BT55" s="125" t="s">
        <v>77</v>
      </c>
      <c r="BV55" s="125" t="s">
        <v>71</v>
      </c>
      <c r="BW55" s="125" t="s">
        <v>78</v>
      </c>
      <c r="BX55" s="125" t="s">
        <v>5</v>
      </c>
      <c r="CL55" s="125" t="s">
        <v>19</v>
      </c>
      <c r="CM55" s="125" t="s">
        <v>79</v>
      </c>
    </row>
    <row r="56" s="7" customFormat="1" ht="37.5" customHeight="1">
      <c r="A56" s="113" t="s">
        <v>73</v>
      </c>
      <c r="B56" s="114"/>
      <c r="C56" s="115"/>
      <c r="D56" s="116" t="s">
        <v>80</v>
      </c>
      <c r="E56" s="116"/>
      <c r="F56" s="116"/>
      <c r="G56" s="116"/>
      <c r="H56" s="116"/>
      <c r="I56" s="117"/>
      <c r="J56" s="116" t="s">
        <v>81</v>
      </c>
      <c r="K56" s="116"/>
      <c r="L56" s="116"/>
      <c r="M56" s="116"/>
      <c r="N56" s="116"/>
      <c r="O56" s="116"/>
      <c r="P56" s="116"/>
      <c r="Q56" s="116"/>
      <c r="R56" s="116"/>
      <c r="S56" s="116"/>
      <c r="T56" s="116"/>
      <c r="U56" s="116"/>
      <c r="V56" s="116"/>
      <c r="W56" s="116"/>
      <c r="X56" s="116"/>
      <c r="Y56" s="116"/>
      <c r="Z56" s="116"/>
      <c r="AA56" s="116"/>
      <c r="AB56" s="116"/>
      <c r="AC56" s="116"/>
      <c r="AD56" s="116"/>
      <c r="AE56" s="116"/>
      <c r="AF56" s="116"/>
      <c r="AG56" s="118">
        <f>'SO 06-06-66 - Veřejné osv...'!J30</f>
        <v>0</v>
      </c>
      <c r="AH56" s="117"/>
      <c r="AI56" s="117"/>
      <c r="AJ56" s="117"/>
      <c r="AK56" s="117"/>
      <c r="AL56" s="117"/>
      <c r="AM56" s="117"/>
      <c r="AN56" s="118">
        <f>SUM(AG56,AT56)</f>
        <v>0</v>
      </c>
      <c r="AO56" s="117"/>
      <c r="AP56" s="117"/>
      <c r="AQ56" s="119" t="s">
        <v>76</v>
      </c>
      <c r="AR56" s="120"/>
      <c r="AS56" s="121">
        <v>0</v>
      </c>
      <c r="AT56" s="122">
        <f>ROUND(SUM(AV56:AW56),2)</f>
        <v>0</v>
      </c>
      <c r="AU56" s="123">
        <f>'SO 06-06-66 - Veřejné osv...'!P90</f>
        <v>0</v>
      </c>
      <c r="AV56" s="122">
        <f>'SO 06-06-66 - Veřejné osv...'!J33</f>
        <v>0</v>
      </c>
      <c r="AW56" s="122">
        <f>'SO 06-06-66 - Veřejné osv...'!J34</f>
        <v>0</v>
      </c>
      <c r="AX56" s="122">
        <f>'SO 06-06-66 - Veřejné osv...'!J35</f>
        <v>0</v>
      </c>
      <c r="AY56" s="122">
        <f>'SO 06-06-66 - Veřejné osv...'!J36</f>
        <v>0</v>
      </c>
      <c r="AZ56" s="122">
        <f>'SO 06-06-66 - Veřejné osv...'!F33</f>
        <v>0</v>
      </c>
      <c r="BA56" s="122">
        <f>'SO 06-06-66 - Veřejné osv...'!F34</f>
        <v>0</v>
      </c>
      <c r="BB56" s="122">
        <f>'SO 06-06-66 - Veřejné osv...'!F35</f>
        <v>0</v>
      </c>
      <c r="BC56" s="122">
        <f>'SO 06-06-66 - Veřejné osv...'!F36</f>
        <v>0</v>
      </c>
      <c r="BD56" s="124">
        <f>'SO 06-06-66 - Veřejné osv...'!F37</f>
        <v>0</v>
      </c>
      <c r="BE56" s="7"/>
      <c r="BT56" s="125" t="s">
        <v>77</v>
      </c>
      <c r="BV56" s="125" t="s">
        <v>71</v>
      </c>
      <c r="BW56" s="125" t="s">
        <v>82</v>
      </c>
      <c r="BX56" s="125" t="s">
        <v>5</v>
      </c>
      <c r="CL56" s="125" t="s">
        <v>19</v>
      </c>
      <c r="CM56" s="125" t="s">
        <v>79</v>
      </c>
    </row>
    <row r="57" s="7" customFormat="1" ht="24.75" customHeight="1">
      <c r="A57" s="113" t="s">
        <v>73</v>
      </c>
      <c r="B57" s="114"/>
      <c r="C57" s="115"/>
      <c r="D57" s="116" t="s">
        <v>83</v>
      </c>
      <c r="E57" s="116"/>
      <c r="F57" s="116"/>
      <c r="G57" s="116"/>
      <c r="H57" s="116"/>
      <c r="I57" s="117"/>
      <c r="J57" s="116" t="s">
        <v>84</v>
      </c>
      <c r="K57" s="116"/>
      <c r="L57" s="116"/>
      <c r="M57" s="116"/>
      <c r="N57" s="116"/>
      <c r="O57" s="116"/>
      <c r="P57" s="116"/>
      <c r="Q57" s="116"/>
      <c r="R57" s="116"/>
      <c r="S57" s="116"/>
      <c r="T57" s="116"/>
      <c r="U57" s="116"/>
      <c r="V57" s="116"/>
      <c r="W57" s="116"/>
      <c r="X57" s="116"/>
      <c r="Y57" s="116"/>
      <c r="Z57" s="116"/>
      <c r="AA57" s="116"/>
      <c r="AB57" s="116"/>
      <c r="AC57" s="116"/>
      <c r="AD57" s="116"/>
      <c r="AE57" s="116"/>
      <c r="AF57" s="116"/>
      <c r="AG57" s="118">
        <f>'SO 06-15-64 - Kabelovod v...'!J30</f>
        <v>0</v>
      </c>
      <c r="AH57" s="117"/>
      <c r="AI57" s="117"/>
      <c r="AJ57" s="117"/>
      <c r="AK57" s="117"/>
      <c r="AL57" s="117"/>
      <c r="AM57" s="117"/>
      <c r="AN57" s="118">
        <f>SUM(AG57,AT57)</f>
        <v>0</v>
      </c>
      <c r="AO57" s="117"/>
      <c r="AP57" s="117"/>
      <c r="AQ57" s="119" t="s">
        <v>76</v>
      </c>
      <c r="AR57" s="120"/>
      <c r="AS57" s="121">
        <v>0</v>
      </c>
      <c r="AT57" s="122">
        <f>ROUND(SUM(AV57:AW57),2)</f>
        <v>0</v>
      </c>
      <c r="AU57" s="123">
        <f>'SO 06-15-64 - Kabelovod v...'!P79</f>
        <v>0</v>
      </c>
      <c r="AV57" s="122">
        <f>'SO 06-15-64 - Kabelovod v...'!J33</f>
        <v>0</v>
      </c>
      <c r="AW57" s="122">
        <f>'SO 06-15-64 - Kabelovod v...'!J34</f>
        <v>0</v>
      </c>
      <c r="AX57" s="122">
        <f>'SO 06-15-64 - Kabelovod v...'!J35</f>
        <v>0</v>
      </c>
      <c r="AY57" s="122">
        <f>'SO 06-15-64 - Kabelovod v...'!J36</f>
        <v>0</v>
      </c>
      <c r="AZ57" s="122">
        <f>'SO 06-15-64 - Kabelovod v...'!F33</f>
        <v>0</v>
      </c>
      <c r="BA57" s="122">
        <f>'SO 06-15-64 - Kabelovod v...'!F34</f>
        <v>0</v>
      </c>
      <c r="BB57" s="122">
        <f>'SO 06-15-64 - Kabelovod v...'!F35</f>
        <v>0</v>
      </c>
      <c r="BC57" s="122">
        <f>'SO 06-15-64 - Kabelovod v...'!F36</f>
        <v>0</v>
      </c>
      <c r="BD57" s="124">
        <f>'SO 06-15-64 - Kabelovod v...'!F37</f>
        <v>0</v>
      </c>
      <c r="BE57" s="7"/>
      <c r="BT57" s="125" t="s">
        <v>77</v>
      </c>
      <c r="BV57" s="125" t="s">
        <v>71</v>
      </c>
      <c r="BW57" s="125" t="s">
        <v>85</v>
      </c>
      <c r="BX57" s="125" t="s">
        <v>5</v>
      </c>
      <c r="CL57" s="125" t="s">
        <v>19</v>
      </c>
      <c r="CM57" s="125" t="s">
        <v>79</v>
      </c>
    </row>
    <row r="58" s="7" customFormat="1" ht="24.75" customHeight="1">
      <c r="A58" s="113" t="s">
        <v>73</v>
      </c>
      <c r="B58" s="114"/>
      <c r="C58" s="115"/>
      <c r="D58" s="116" t="s">
        <v>86</v>
      </c>
      <c r="E58" s="116"/>
      <c r="F58" s="116"/>
      <c r="G58" s="116"/>
      <c r="H58" s="116"/>
      <c r="I58" s="117"/>
      <c r="J58" s="116" t="s">
        <v>87</v>
      </c>
      <c r="K58" s="116"/>
      <c r="L58" s="116"/>
      <c r="M58" s="116"/>
      <c r="N58" s="116"/>
      <c r="O58" s="116"/>
      <c r="P58" s="116"/>
      <c r="Q58" s="116"/>
      <c r="R58" s="116"/>
      <c r="S58" s="116"/>
      <c r="T58" s="116"/>
      <c r="U58" s="116"/>
      <c r="V58" s="116"/>
      <c r="W58" s="116"/>
      <c r="X58" s="116"/>
      <c r="Y58" s="116"/>
      <c r="Z58" s="116"/>
      <c r="AA58" s="116"/>
      <c r="AB58" s="116"/>
      <c r="AC58" s="116"/>
      <c r="AD58" s="116"/>
      <c r="AE58" s="116"/>
      <c r="AF58" s="116"/>
      <c r="AG58" s="118">
        <f>'SO 06-18-137.1 - Větev 4 ...'!J30</f>
        <v>0</v>
      </c>
      <c r="AH58" s="117"/>
      <c r="AI58" s="117"/>
      <c r="AJ58" s="117"/>
      <c r="AK58" s="117"/>
      <c r="AL58" s="117"/>
      <c r="AM58" s="117"/>
      <c r="AN58" s="118">
        <f>SUM(AG58,AT58)</f>
        <v>0</v>
      </c>
      <c r="AO58" s="117"/>
      <c r="AP58" s="117"/>
      <c r="AQ58" s="119" t="s">
        <v>76</v>
      </c>
      <c r="AR58" s="120"/>
      <c r="AS58" s="121">
        <v>0</v>
      </c>
      <c r="AT58" s="122">
        <f>ROUND(SUM(AV58:AW58),2)</f>
        <v>0</v>
      </c>
      <c r="AU58" s="123">
        <f>'SO 06-18-137.1 - Větev 4 ...'!P90</f>
        <v>0</v>
      </c>
      <c r="AV58" s="122">
        <f>'SO 06-18-137.1 - Větev 4 ...'!J33</f>
        <v>0</v>
      </c>
      <c r="AW58" s="122">
        <f>'SO 06-18-137.1 - Větev 4 ...'!J34</f>
        <v>0</v>
      </c>
      <c r="AX58" s="122">
        <f>'SO 06-18-137.1 - Větev 4 ...'!J35</f>
        <v>0</v>
      </c>
      <c r="AY58" s="122">
        <f>'SO 06-18-137.1 - Větev 4 ...'!J36</f>
        <v>0</v>
      </c>
      <c r="AZ58" s="122">
        <f>'SO 06-18-137.1 - Větev 4 ...'!F33</f>
        <v>0</v>
      </c>
      <c r="BA58" s="122">
        <f>'SO 06-18-137.1 - Větev 4 ...'!F34</f>
        <v>0</v>
      </c>
      <c r="BB58" s="122">
        <f>'SO 06-18-137.1 - Větev 4 ...'!F35</f>
        <v>0</v>
      </c>
      <c r="BC58" s="122">
        <f>'SO 06-18-137.1 - Větev 4 ...'!F36</f>
        <v>0</v>
      </c>
      <c r="BD58" s="124">
        <f>'SO 06-18-137.1 - Větev 4 ...'!F37</f>
        <v>0</v>
      </c>
      <c r="BE58" s="7"/>
      <c r="BT58" s="125" t="s">
        <v>77</v>
      </c>
      <c r="BV58" s="125" t="s">
        <v>71</v>
      </c>
      <c r="BW58" s="125" t="s">
        <v>88</v>
      </c>
      <c r="BX58" s="125" t="s">
        <v>5</v>
      </c>
      <c r="CL58" s="125" t="s">
        <v>19</v>
      </c>
      <c r="CM58" s="125" t="s">
        <v>79</v>
      </c>
    </row>
    <row r="59" s="7" customFormat="1" ht="24.75" customHeight="1">
      <c r="A59" s="113" t="s">
        <v>73</v>
      </c>
      <c r="B59" s="114"/>
      <c r="C59" s="115"/>
      <c r="D59" s="116" t="s">
        <v>89</v>
      </c>
      <c r="E59" s="116"/>
      <c r="F59" s="116"/>
      <c r="G59" s="116"/>
      <c r="H59" s="116"/>
      <c r="I59" s="117"/>
      <c r="J59" s="116" t="s">
        <v>90</v>
      </c>
      <c r="K59" s="116"/>
      <c r="L59" s="116"/>
      <c r="M59" s="116"/>
      <c r="N59" s="116"/>
      <c r="O59" s="116"/>
      <c r="P59" s="116"/>
      <c r="Q59" s="116"/>
      <c r="R59" s="116"/>
      <c r="S59" s="116"/>
      <c r="T59" s="116"/>
      <c r="U59" s="116"/>
      <c r="V59" s="116"/>
      <c r="W59" s="116"/>
      <c r="X59" s="116"/>
      <c r="Y59" s="116"/>
      <c r="Z59" s="116"/>
      <c r="AA59" s="116"/>
      <c r="AB59" s="116"/>
      <c r="AC59" s="116"/>
      <c r="AD59" s="116"/>
      <c r="AE59" s="116"/>
      <c r="AF59" s="116"/>
      <c r="AG59" s="118">
        <f>'SO 06-18-137.2 - Větev 4 ...'!J30</f>
        <v>0</v>
      </c>
      <c r="AH59" s="117"/>
      <c r="AI59" s="117"/>
      <c r="AJ59" s="117"/>
      <c r="AK59" s="117"/>
      <c r="AL59" s="117"/>
      <c r="AM59" s="117"/>
      <c r="AN59" s="118">
        <f>SUM(AG59,AT59)</f>
        <v>0</v>
      </c>
      <c r="AO59" s="117"/>
      <c r="AP59" s="117"/>
      <c r="AQ59" s="119" t="s">
        <v>76</v>
      </c>
      <c r="AR59" s="120"/>
      <c r="AS59" s="121">
        <v>0</v>
      </c>
      <c r="AT59" s="122">
        <f>ROUND(SUM(AV59:AW59),2)</f>
        <v>0</v>
      </c>
      <c r="AU59" s="123">
        <f>'SO 06-18-137.2 - Větev 4 ...'!P84</f>
        <v>0</v>
      </c>
      <c r="AV59" s="122">
        <f>'SO 06-18-137.2 - Větev 4 ...'!J33</f>
        <v>0</v>
      </c>
      <c r="AW59" s="122">
        <f>'SO 06-18-137.2 - Větev 4 ...'!J34</f>
        <v>0</v>
      </c>
      <c r="AX59" s="122">
        <f>'SO 06-18-137.2 - Větev 4 ...'!J35</f>
        <v>0</v>
      </c>
      <c r="AY59" s="122">
        <f>'SO 06-18-137.2 - Větev 4 ...'!J36</f>
        <v>0</v>
      </c>
      <c r="AZ59" s="122">
        <f>'SO 06-18-137.2 - Větev 4 ...'!F33</f>
        <v>0</v>
      </c>
      <c r="BA59" s="122">
        <f>'SO 06-18-137.2 - Větev 4 ...'!F34</f>
        <v>0</v>
      </c>
      <c r="BB59" s="122">
        <f>'SO 06-18-137.2 - Větev 4 ...'!F35</f>
        <v>0</v>
      </c>
      <c r="BC59" s="122">
        <f>'SO 06-18-137.2 - Větev 4 ...'!F36</f>
        <v>0</v>
      </c>
      <c r="BD59" s="124">
        <f>'SO 06-18-137.2 - Větev 4 ...'!F37</f>
        <v>0</v>
      </c>
      <c r="BE59" s="7"/>
      <c r="BT59" s="125" t="s">
        <v>77</v>
      </c>
      <c r="BV59" s="125" t="s">
        <v>71</v>
      </c>
      <c r="BW59" s="125" t="s">
        <v>91</v>
      </c>
      <c r="BX59" s="125" t="s">
        <v>5</v>
      </c>
      <c r="CL59" s="125" t="s">
        <v>19</v>
      </c>
      <c r="CM59" s="125" t="s">
        <v>79</v>
      </c>
    </row>
    <row r="60" s="7" customFormat="1" ht="24.75" customHeight="1">
      <c r="A60" s="113" t="s">
        <v>73</v>
      </c>
      <c r="B60" s="114"/>
      <c r="C60" s="115"/>
      <c r="D60" s="116" t="s">
        <v>92</v>
      </c>
      <c r="E60" s="116"/>
      <c r="F60" s="116"/>
      <c r="G60" s="116"/>
      <c r="H60" s="116"/>
      <c r="I60" s="117"/>
      <c r="J60" s="116" t="s">
        <v>93</v>
      </c>
      <c r="K60" s="116"/>
      <c r="L60" s="116"/>
      <c r="M60" s="116"/>
      <c r="N60" s="116"/>
      <c r="O60" s="116"/>
      <c r="P60" s="116"/>
      <c r="Q60" s="116"/>
      <c r="R60" s="116"/>
      <c r="S60" s="116"/>
      <c r="T60" s="116"/>
      <c r="U60" s="116"/>
      <c r="V60" s="116"/>
      <c r="W60" s="116"/>
      <c r="X60" s="116"/>
      <c r="Y60" s="116"/>
      <c r="Z60" s="116"/>
      <c r="AA60" s="116"/>
      <c r="AB60" s="116"/>
      <c r="AC60" s="116"/>
      <c r="AD60" s="116"/>
      <c r="AE60" s="116"/>
      <c r="AF60" s="116"/>
      <c r="AG60" s="118">
        <f>'SO 06-22-206 - Větev 4-1....'!J30</f>
        <v>0</v>
      </c>
      <c r="AH60" s="117"/>
      <c r="AI60" s="117"/>
      <c r="AJ60" s="117"/>
      <c r="AK60" s="117"/>
      <c r="AL60" s="117"/>
      <c r="AM60" s="117"/>
      <c r="AN60" s="118">
        <f>SUM(AG60,AT60)</f>
        <v>0</v>
      </c>
      <c r="AO60" s="117"/>
      <c r="AP60" s="117"/>
      <c r="AQ60" s="119" t="s">
        <v>76</v>
      </c>
      <c r="AR60" s="120"/>
      <c r="AS60" s="121">
        <v>0</v>
      </c>
      <c r="AT60" s="122">
        <f>ROUND(SUM(AV60:AW60),2)</f>
        <v>0</v>
      </c>
      <c r="AU60" s="123">
        <f>'SO 06-22-206 - Větev 4-1....'!P89</f>
        <v>0</v>
      </c>
      <c r="AV60" s="122">
        <f>'SO 06-22-206 - Větev 4-1....'!J33</f>
        <v>0</v>
      </c>
      <c r="AW60" s="122">
        <f>'SO 06-22-206 - Větev 4-1....'!J34</f>
        <v>0</v>
      </c>
      <c r="AX60" s="122">
        <f>'SO 06-22-206 - Větev 4-1....'!J35</f>
        <v>0</v>
      </c>
      <c r="AY60" s="122">
        <f>'SO 06-22-206 - Větev 4-1....'!J36</f>
        <v>0</v>
      </c>
      <c r="AZ60" s="122">
        <f>'SO 06-22-206 - Větev 4-1....'!F33</f>
        <v>0</v>
      </c>
      <c r="BA60" s="122">
        <f>'SO 06-22-206 - Větev 4-1....'!F34</f>
        <v>0</v>
      </c>
      <c r="BB60" s="122">
        <f>'SO 06-22-206 - Větev 4-1....'!F35</f>
        <v>0</v>
      </c>
      <c r="BC60" s="122">
        <f>'SO 06-22-206 - Větev 4-1....'!F36</f>
        <v>0</v>
      </c>
      <c r="BD60" s="124">
        <f>'SO 06-22-206 - Větev 4-1....'!F37</f>
        <v>0</v>
      </c>
      <c r="BE60" s="7"/>
      <c r="BT60" s="125" t="s">
        <v>77</v>
      </c>
      <c r="BV60" s="125" t="s">
        <v>71</v>
      </c>
      <c r="BW60" s="125" t="s">
        <v>94</v>
      </c>
      <c r="BX60" s="125" t="s">
        <v>5</v>
      </c>
      <c r="CL60" s="125" t="s">
        <v>19</v>
      </c>
      <c r="CM60" s="125" t="s">
        <v>79</v>
      </c>
    </row>
    <row r="61" s="7" customFormat="1" ht="24.75" customHeight="1">
      <c r="A61" s="113" t="s">
        <v>73</v>
      </c>
      <c r="B61" s="114"/>
      <c r="C61" s="115"/>
      <c r="D61" s="116" t="s">
        <v>95</v>
      </c>
      <c r="E61" s="116"/>
      <c r="F61" s="116"/>
      <c r="G61" s="116"/>
      <c r="H61" s="116"/>
      <c r="I61" s="117"/>
      <c r="J61" s="116" t="s">
        <v>96</v>
      </c>
      <c r="K61" s="116"/>
      <c r="L61" s="116"/>
      <c r="M61" s="116"/>
      <c r="N61" s="116"/>
      <c r="O61" s="116"/>
      <c r="P61" s="116"/>
      <c r="Q61" s="116"/>
      <c r="R61" s="116"/>
      <c r="S61" s="116"/>
      <c r="T61" s="116"/>
      <c r="U61" s="116"/>
      <c r="V61" s="116"/>
      <c r="W61" s="116"/>
      <c r="X61" s="116"/>
      <c r="Y61" s="116"/>
      <c r="Z61" s="116"/>
      <c r="AA61" s="116"/>
      <c r="AB61" s="116"/>
      <c r="AC61" s="116"/>
      <c r="AD61" s="116"/>
      <c r="AE61" s="116"/>
      <c r="AF61" s="116"/>
      <c r="AG61" s="118">
        <f>'SO 06-27-206 - Větev 4-1....'!J30</f>
        <v>0</v>
      </c>
      <c r="AH61" s="117"/>
      <c r="AI61" s="117"/>
      <c r="AJ61" s="117"/>
      <c r="AK61" s="117"/>
      <c r="AL61" s="117"/>
      <c r="AM61" s="117"/>
      <c r="AN61" s="118">
        <f>SUM(AG61,AT61)</f>
        <v>0</v>
      </c>
      <c r="AO61" s="117"/>
      <c r="AP61" s="117"/>
      <c r="AQ61" s="119" t="s">
        <v>76</v>
      </c>
      <c r="AR61" s="120"/>
      <c r="AS61" s="121">
        <v>0</v>
      </c>
      <c r="AT61" s="122">
        <f>ROUND(SUM(AV61:AW61),2)</f>
        <v>0</v>
      </c>
      <c r="AU61" s="123">
        <f>'SO 06-27-206 - Větev 4-1....'!P89</f>
        <v>0</v>
      </c>
      <c r="AV61" s="122">
        <f>'SO 06-27-206 - Větev 4-1....'!J33</f>
        <v>0</v>
      </c>
      <c r="AW61" s="122">
        <f>'SO 06-27-206 - Větev 4-1....'!J34</f>
        <v>0</v>
      </c>
      <c r="AX61" s="122">
        <f>'SO 06-27-206 - Větev 4-1....'!J35</f>
        <v>0</v>
      </c>
      <c r="AY61" s="122">
        <f>'SO 06-27-206 - Větev 4-1....'!J36</f>
        <v>0</v>
      </c>
      <c r="AZ61" s="122">
        <f>'SO 06-27-206 - Větev 4-1....'!F33</f>
        <v>0</v>
      </c>
      <c r="BA61" s="122">
        <f>'SO 06-27-206 - Větev 4-1....'!F34</f>
        <v>0</v>
      </c>
      <c r="BB61" s="122">
        <f>'SO 06-27-206 - Větev 4-1....'!F35</f>
        <v>0</v>
      </c>
      <c r="BC61" s="122">
        <f>'SO 06-27-206 - Větev 4-1....'!F36</f>
        <v>0</v>
      </c>
      <c r="BD61" s="124">
        <f>'SO 06-27-206 - Větev 4-1....'!F37</f>
        <v>0</v>
      </c>
      <c r="BE61" s="7"/>
      <c r="BT61" s="125" t="s">
        <v>77</v>
      </c>
      <c r="BV61" s="125" t="s">
        <v>71</v>
      </c>
      <c r="BW61" s="125" t="s">
        <v>97</v>
      </c>
      <c r="BX61" s="125" t="s">
        <v>5</v>
      </c>
      <c r="CL61" s="125" t="s">
        <v>19</v>
      </c>
      <c r="CM61" s="125" t="s">
        <v>79</v>
      </c>
    </row>
    <row r="62" s="7" customFormat="1" ht="24.75" customHeight="1">
      <c r="A62" s="113" t="s">
        <v>73</v>
      </c>
      <c r="B62" s="114"/>
      <c r="C62" s="115"/>
      <c r="D62" s="116" t="s">
        <v>98</v>
      </c>
      <c r="E62" s="116"/>
      <c r="F62" s="116"/>
      <c r="G62" s="116"/>
      <c r="H62" s="116"/>
      <c r="I62" s="117"/>
      <c r="J62" s="116" t="s">
        <v>99</v>
      </c>
      <c r="K62" s="116"/>
      <c r="L62" s="116"/>
      <c r="M62" s="116"/>
      <c r="N62" s="116"/>
      <c r="O62" s="116"/>
      <c r="P62" s="116"/>
      <c r="Q62" s="116"/>
      <c r="R62" s="116"/>
      <c r="S62" s="116"/>
      <c r="T62" s="116"/>
      <c r="U62" s="116"/>
      <c r="V62" s="116"/>
      <c r="W62" s="116"/>
      <c r="X62" s="116"/>
      <c r="Y62" s="116"/>
      <c r="Z62" s="116"/>
      <c r="AA62" s="116"/>
      <c r="AB62" s="116"/>
      <c r="AC62" s="116"/>
      <c r="AD62" s="116"/>
      <c r="AE62" s="116"/>
      <c r="AF62" s="116"/>
      <c r="AG62" s="118">
        <f>'SO 06-39-06 - Sadové úpra...'!J30</f>
        <v>0</v>
      </c>
      <c r="AH62" s="117"/>
      <c r="AI62" s="117"/>
      <c r="AJ62" s="117"/>
      <c r="AK62" s="117"/>
      <c r="AL62" s="117"/>
      <c r="AM62" s="117"/>
      <c r="AN62" s="118">
        <f>SUM(AG62,AT62)</f>
        <v>0</v>
      </c>
      <c r="AO62" s="117"/>
      <c r="AP62" s="117"/>
      <c r="AQ62" s="119" t="s">
        <v>76</v>
      </c>
      <c r="AR62" s="120"/>
      <c r="AS62" s="121">
        <v>0</v>
      </c>
      <c r="AT62" s="122">
        <f>ROUND(SUM(AV62:AW62),2)</f>
        <v>0</v>
      </c>
      <c r="AU62" s="123">
        <f>'SO 06-39-06 - Sadové úpra...'!P83</f>
        <v>0</v>
      </c>
      <c r="AV62" s="122">
        <f>'SO 06-39-06 - Sadové úpra...'!J33</f>
        <v>0</v>
      </c>
      <c r="AW62" s="122">
        <f>'SO 06-39-06 - Sadové úpra...'!J34</f>
        <v>0</v>
      </c>
      <c r="AX62" s="122">
        <f>'SO 06-39-06 - Sadové úpra...'!J35</f>
        <v>0</v>
      </c>
      <c r="AY62" s="122">
        <f>'SO 06-39-06 - Sadové úpra...'!J36</f>
        <v>0</v>
      </c>
      <c r="AZ62" s="122">
        <f>'SO 06-39-06 - Sadové úpra...'!F33</f>
        <v>0</v>
      </c>
      <c r="BA62" s="122">
        <f>'SO 06-39-06 - Sadové úpra...'!F34</f>
        <v>0</v>
      </c>
      <c r="BB62" s="122">
        <f>'SO 06-39-06 - Sadové úpra...'!F35</f>
        <v>0</v>
      </c>
      <c r="BC62" s="122">
        <f>'SO 06-39-06 - Sadové úpra...'!F36</f>
        <v>0</v>
      </c>
      <c r="BD62" s="124">
        <f>'SO 06-39-06 - Sadové úpra...'!F37</f>
        <v>0</v>
      </c>
      <c r="BE62" s="7"/>
      <c r="BT62" s="125" t="s">
        <v>77</v>
      </c>
      <c r="BV62" s="125" t="s">
        <v>71</v>
      </c>
      <c r="BW62" s="125" t="s">
        <v>100</v>
      </c>
      <c r="BX62" s="125" t="s">
        <v>5</v>
      </c>
      <c r="CL62" s="125" t="s">
        <v>19</v>
      </c>
      <c r="CM62" s="125" t="s">
        <v>79</v>
      </c>
    </row>
    <row r="63" s="7" customFormat="1" ht="24.75" customHeight="1">
      <c r="A63" s="113" t="s">
        <v>73</v>
      </c>
      <c r="B63" s="114"/>
      <c r="C63" s="115"/>
      <c r="D63" s="116" t="s">
        <v>101</v>
      </c>
      <c r="E63" s="116"/>
      <c r="F63" s="116"/>
      <c r="G63" s="116"/>
      <c r="H63" s="116"/>
      <c r="I63" s="117"/>
      <c r="J63" s="116" t="s">
        <v>102</v>
      </c>
      <c r="K63" s="116"/>
      <c r="L63" s="116"/>
      <c r="M63" s="116"/>
      <c r="N63" s="116"/>
      <c r="O63" s="116"/>
      <c r="P63" s="116"/>
      <c r="Q63" s="116"/>
      <c r="R63" s="116"/>
      <c r="S63" s="116"/>
      <c r="T63" s="116"/>
      <c r="U63" s="116"/>
      <c r="V63" s="116"/>
      <c r="W63" s="116"/>
      <c r="X63" s="116"/>
      <c r="Y63" s="116"/>
      <c r="Z63" s="116"/>
      <c r="AA63" s="116"/>
      <c r="AB63" s="116"/>
      <c r="AC63" s="116"/>
      <c r="AD63" s="116"/>
      <c r="AE63" s="116"/>
      <c r="AF63" s="116"/>
      <c r="AG63" s="118">
        <f>'SO 100.1 - Napojení místn...'!J30</f>
        <v>0</v>
      </c>
      <c r="AH63" s="117"/>
      <c r="AI63" s="117"/>
      <c r="AJ63" s="117"/>
      <c r="AK63" s="117"/>
      <c r="AL63" s="117"/>
      <c r="AM63" s="117"/>
      <c r="AN63" s="118">
        <f>SUM(AG63,AT63)</f>
        <v>0</v>
      </c>
      <c r="AO63" s="117"/>
      <c r="AP63" s="117"/>
      <c r="AQ63" s="119" t="s">
        <v>76</v>
      </c>
      <c r="AR63" s="120"/>
      <c r="AS63" s="121">
        <v>0</v>
      </c>
      <c r="AT63" s="122">
        <f>ROUND(SUM(AV63:AW63),2)</f>
        <v>0</v>
      </c>
      <c r="AU63" s="123">
        <f>'SO 100.1 - Napojení místn...'!P84</f>
        <v>0</v>
      </c>
      <c r="AV63" s="122">
        <f>'SO 100.1 - Napojení místn...'!J33</f>
        <v>0</v>
      </c>
      <c r="AW63" s="122">
        <f>'SO 100.1 - Napojení místn...'!J34</f>
        <v>0</v>
      </c>
      <c r="AX63" s="122">
        <f>'SO 100.1 - Napojení místn...'!J35</f>
        <v>0</v>
      </c>
      <c r="AY63" s="122">
        <f>'SO 100.1 - Napojení místn...'!J36</f>
        <v>0</v>
      </c>
      <c r="AZ63" s="122">
        <f>'SO 100.1 - Napojení místn...'!F33</f>
        <v>0</v>
      </c>
      <c r="BA63" s="122">
        <f>'SO 100.1 - Napojení místn...'!F34</f>
        <v>0</v>
      </c>
      <c r="BB63" s="122">
        <f>'SO 100.1 - Napojení místn...'!F35</f>
        <v>0</v>
      </c>
      <c r="BC63" s="122">
        <f>'SO 100.1 - Napojení místn...'!F36</f>
        <v>0</v>
      </c>
      <c r="BD63" s="124">
        <f>'SO 100.1 - Napojení místn...'!F37</f>
        <v>0</v>
      </c>
      <c r="BE63" s="7"/>
      <c r="BT63" s="125" t="s">
        <v>77</v>
      </c>
      <c r="BV63" s="125" t="s">
        <v>71</v>
      </c>
      <c r="BW63" s="125" t="s">
        <v>103</v>
      </c>
      <c r="BX63" s="125" t="s">
        <v>5</v>
      </c>
      <c r="CL63" s="125" t="s">
        <v>19</v>
      </c>
      <c r="CM63" s="125" t="s">
        <v>79</v>
      </c>
    </row>
    <row r="64" s="7" customFormat="1" ht="24.75" customHeight="1">
      <c r="A64" s="113" t="s">
        <v>73</v>
      </c>
      <c r="B64" s="114"/>
      <c r="C64" s="115"/>
      <c r="D64" s="116" t="s">
        <v>104</v>
      </c>
      <c r="E64" s="116"/>
      <c r="F64" s="116"/>
      <c r="G64" s="116"/>
      <c r="H64" s="116"/>
      <c r="I64" s="117"/>
      <c r="J64" s="116" t="s">
        <v>105</v>
      </c>
      <c r="K64" s="116"/>
      <c r="L64" s="116"/>
      <c r="M64" s="116"/>
      <c r="N64" s="116"/>
      <c r="O64" s="116"/>
      <c r="P64" s="116"/>
      <c r="Q64" s="116"/>
      <c r="R64" s="116"/>
      <c r="S64" s="116"/>
      <c r="T64" s="116"/>
      <c r="U64" s="116"/>
      <c r="V64" s="116"/>
      <c r="W64" s="116"/>
      <c r="X64" s="116"/>
      <c r="Y64" s="116"/>
      <c r="Z64" s="116"/>
      <c r="AA64" s="116"/>
      <c r="AB64" s="116"/>
      <c r="AC64" s="116"/>
      <c r="AD64" s="116"/>
      <c r="AE64" s="116"/>
      <c r="AF64" s="116"/>
      <c r="AG64" s="118">
        <f>'SO 100.2 - Napojení místn...'!J30</f>
        <v>0</v>
      </c>
      <c r="AH64" s="117"/>
      <c r="AI64" s="117"/>
      <c r="AJ64" s="117"/>
      <c r="AK64" s="117"/>
      <c r="AL64" s="117"/>
      <c r="AM64" s="117"/>
      <c r="AN64" s="118">
        <f>SUM(AG64,AT64)</f>
        <v>0</v>
      </c>
      <c r="AO64" s="117"/>
      <c r="AP64" s="117"/>
      <c r="AQ64" s="119" t="s">
        <v>76</v>
      </c>
      <c r="AR64" s="120"/>
      <c r="AS64" s="121">
        <v>0</v>
      </c>
      <c r="AT64" s="122">
        <f>ROUND(SUM(AV64:AW64),2)</f>
        <v>0</v>
      </c>
      <c r="AU64" s="123">
        <f>'SO 100.2 - Napojení místn...'!P84</f>
        <v>0</v>
      </c>
      <c r="AV64" s="122">
        <f>'SO 100.2 - Napojení místn...'!J33</f>
        <v>0</v>
      </c>
      <c r="AW64" s="122">
        <f>'SO 100.2 - Napojení místn...'!J34</f>
        <v>0</v>
      </c>
      <c r="AX64" s="122">
        <f>'SO 100.2 - Napojení místn...'!J35</f>
        <v>0</v>
      </c>
      <c r="AY64" s="122">
        <f>'SO 100.2 - Napojení místn...'!J36</f>
        <v>0</v>
      </c>
      <c r="AZ64" s="122">
        <f>'SO 100.2 - Napojení místn...'!F33</f>
        <v>0</v>
      </c>
      <c r="BA64" s="122">
        <f>'SO 100.2 - Napojení místn...'!F34</f>
        <v>0</v>
      </c>
      <c r="BB64" s="122">
        <f>'SO 100.2 - Napojení místn...'!F35</f>
        <v>0</v>
      </c>
      <c r="BC64" s="122">
        <f>'SO 100.2 - Napojení místn...'!F36</f>
        <v>0</v>
      </c>
      <c r="BD64" s="124">
        <f>'SO 100.2 - Napojení místn...'!F37</f>
        <v>0</v>
      </c>
      <c r="BE64" s="7"/>
      <c r="BT64" s="125" t="s">
        <v>77</v>
      </c>
      <c r="BV64" s="125" t="s">
        <v>71</v>
      </c>
      <c r="BW64" s="125" t="s">
        <v>106</v>
      </c>
      <c r="BX64" s="125" t="s">
        <v>5</v>
      </c>
      <c r="CL64" s="125" t="s">
        <v>19</v>
      </c>
      <c r="CM64" s="125" t="s">
        <v>79</v>
      </c>
    </row>
    <row r="65" s="7" customFormat="1" ht="24.75" customHeight="1">
      <c r="A65" s="113" t="s">
        <v>73</v>
      </c>
      <c r="B65" s="114"/>
      <c r="C65" s="115"/>
      <c r="D65" s="116" t="s">
        <v>107</v>
      </c>
      <c r="E65" s="116"/>
      <c r="F65" s="116"/>
      <c r="G65" s="116"/>
      <c r="H65" s="116"/>
      <c r="I65" s="117"/>
      <c r="J65" s="116" t="s">
        <v>108</v>
      </c>
      <c r="K65" s="116"/>
      <c r="L65" s="116"/>
      <c r="M65" s="116"/>
      <c r="N65" s="116"/>
      <c r="O65" s="116"/>
      <c r="P65" s="116"/>
      <c r="Q65" s="116"/>
      <c r="R65" s="116"/>
      <c r="S65" s="116"/>
      <c r="T65" s="116"/>
      <c r="U65" s="116"/>
      <c r="V65" s="116"/>
      <c r="W65" s="116"/>
      <c r="X65" s="116"/>
      <c r="Y65" s="116"/>
      <c r="Z65" s="116"/>
      <c r="AA65" s="116"/>
      <c r="AB65" s="116"/>
      <c r="AC65" s="116"/>
      <c r="AD65" s="116"/>
      <c r="AE65" s="116"/>
      <c r="AF65" s="116"/>
      <c r="AG65" s="118">
        <f>'SO 100.3 - Účelová komuni...'!J30</f>
        <v>0</v>
      </c>
      <c r="AH65" s="117"/>
      <c r="AI65" s="117"/>
      <c r="AJ65" s="117"/>
      <c r="AK65" s="117"/>
      <c r="AL65" s="117"/>
      <c r="AM65" s="117"/>
      <c r="AN65" s="118">
        <f>SUM(AG65,AT65)</f>
        <v>0</v>
      </c>
      <c r="AO65" s="117"/>
      <c r="AP65" s="117"/>
      <c r="AQ65" s="119" t="s">
        <v>76</v>
      </c>
      <c r="AR65" s="120"/>
      <c r="AS65" s="121">
        <v>0</v>
      </c>
      <c r="AT65" s="122">
        <f>ROUND(SUM(AV65:AW65),2)</f>
        <v>0</v>
      </c>
      <c r="AU65" s="123">
        <f>'SO 100.3 - Účelová komuni...'!P84</f>
        <v>0</v>
      </c>
      <c r="AV65" s="122">
        <f>'SO 100.3 - Účelová komuni...'!J33</f>
        <v>0</v>
      </c>
      <c r="AW65" s="122">
        <f>'SO 100.3 - Účelová komuni...'!J34</f>
        <v>0</v>
      </c>
      <c r="AX65" s="122">
        <f>'SO 100.3 - Účelová komuni...'!J35</f>
        <v>0</v>
      </c>
      <c r="AY65" s="122">
        <f>'SO 100.3 - Účelová komuni...'!J36</f>
        <v>0</v>
      </c>
      <c r="AZ65" s="122">
        <f>'SO 100.3 - Účelová komuni...'!F33</f>
        <v>0</v>
      </c>
      <c r="BA65" s="122">
        <f>'SO 100.3 - Účelová komuni...'!F34</f>
        <v>0</v>
      </c>
      <c r="BB65" s="122">
        <f>'SO 100.3 - Účelová komuni...'!F35</f>
        <v>0</v>
      </c>
      <c r="BC65" s="122">
        <f>'SO 100.3 - Účelová komuni...'!F36</f>
        <v>0</v>
      </c>
      <c r="BD65" s="124">
        <f>'SO 100.3 - Účelová komuni...'!F37</f>
        <v>0</v>
      </c>
      <c r="BE65" s="7"/>
      <c r="BT65" s="125" t="s">
        <v>77</v>
      </c>
      <c r="BV65" s="125" t="s">
        <v>71</v>
      </c>
      <c r="BW65" s="125" t="s">
        <v>109</v>
      </c>
      <c r="BX65" s="125" t="s">
        <v>5</v>
      </c>
      <c r="CL65" s="125" t="s">
        <v>19</v>
      </c>
      <c r="CM65" s="125" t="s">
        <v>79</v>
      </c>
    </row>
    <row r="66" s="7" customFormat="1" ht="24.75" customHeight="1">
      <c r="A66" s="113" t="s">
        <v>73</v>
      </c>
      <c r="B66" s="114"/>
      <c r="C66" s="115"/>
      <c r="D66" s="116" t="s">
        <v>110</v>
      </c>
      <c r="E66" s="116"/>
      <c r="F66" s="116"/>
      <c r="G66" s="116"/>
      <c r="H66" s="116"/>
      <c r="I66" s="117"/>
      <c r="J66" s="116" t="s">
        <v>111</v>
      </c>
      <c r="K66" s="116"/>
      <c r="L66" s="116"/>
      <c r="M66" s="116"/>
      <c r="N66" s="116"/>
      <c r="O66" s="116"/>
      <c r="P66" s="116"/>
      <c r="Q66" s="116"/>
      <c r="R66" s="116"/>
      <c r="S66" s="116"/>
      <c r="T66" s="116"/>
      <c r="U66" s="116"/>
      <c r="V66" s="116"/>
      <c r="W66" s="116"/>
      <c r="X66" s="116"/>
      <c r="Y66" s="116"/>
      <c r="Z66" s="116"/>
      <c r="AA66" s="116"/>
      <c r="AB66" s="116"/>
      <c r="AC66" s="116"/>
      <c r="AD66" s="116"/>
      <c r="AE66" s="116"/>
      <c r="AF66" s="116"/>
      <c r="AG66" s="118">
        <f>'SO 101.1 - Dočasné napoje...'!J30</f>
        <v>0</v>
      </c>
      <c r="AH66" s="117"/>
      <c r="AI66" s="117"/>
      <c r="AJ66" s="117"/>
      <c r="AK66" s="117"/>
      <c r="AL66" s="117"/>
      <c r="AM66" s="117"/>
      <c r="AN66" s="118">
        <f>SUM(AG66,AT66)</f>
        <v>0</v>
      </c>
      <c r="AO66" s="117"/>
      <c r="AP66" s="117"/>
      <c r="AQ66" s="119" t="s">
        <v>76</v>
      </c>
      <c r="AR66" s="120"/>
      <c r="AS66" s="121">
        <v>0</v>
      </c>
      <c r="AT66" s="122">
        <f>ROUND(SUM(AV66:AW66),2)</f>
        <v>0</v>
      </c>
      <c r="AU66" s="123">
        <f>'SO 101.1 - Dočasné napoje...'!P84</f>
        <v>0</v>
      </c>
      <c r="AV66" s="122">
        <f>'SO 101.1 - Dočasné napoje...'!J33</f>
        <v>0</v>
      </c>
      <c r="AW66" s="122">
        <f>'SO 101.1 - Dočasné napoje...'!J34</f>
        <v>0</v>
      </c>
      <c r="AX66" s="122">
        <f>'SO 101.1 - Dočasné napoje...'!J35</f>
        <v>0</v>
      </c>
      <c r="AY66" s="122">
        <f>'SO 101.1 - Dočasné napoje...'!J36</f>
        <v>0</v>
      </c>
      <c r="AZ66" s="122">
        <f>'SO 101.1 - Dočasné napoje...'!F33</f>
        <v>0</v>
      </c>
      <c r="BA66" s="122">
        <f>'SO 101.1 - Dočasné napoje...'!F34</f>
        <v>0</v>
      </c>
      <c r="BB66" s="122">
        <f>'SO 101.1 - Dočasné napoje...'!F35</f>
        <v>0</v>
      </c>
      <c r="BC66" s="122">
        <f>'SO 101.1 - Dočasné napoje...'!F36</f>
        <v>0</v>
      </c>
      <c r="BD66" s="124">
        <f>'SO 101.1 - Dočasné napoje...'!F37</f>
        <v>0</v>
      </c>
      <c r="BE66" s="7"/>
      <c r="BT66" s="125" t="s">
        <v>77</v>
      </c>
      <c r="BV66" s="125" t="s">
        <v>71</v>
      </c>
      <c r="BW66" s="125" t="s">
        <v>112</v>
      </c>
      <c r="BX66" s="125" t="s">
        <v>5</v>
      </c>
      <c r="CL66" s="125" t="s">
        <v>19</v>
      </c>
      <c r="CM66" s="125" t="s">
        <v>79</v>
      </c>
    </row>
    <row r="67" s="7" customFormat="1" ht="24.75" customHeight="1">
      <c r="A67" s="113" t="s">
        <v>73</v>
      </c>
      <c r="B67" s="114"/>
      <c r="C67" s="115"/>
      <c r="D67" s="116" t="s">
        <v>113</v>
      </c>
      <c r="E67" s="116"/>
      <c r="F67" s="116"/>
      <c r="G67" s="116"/>
      <c r="H67" s="116"/>
      <c r="I67" s="117"/>
      <c r="J67" s="116" t="s">
        <v>114</v>
      </c>
      <c r="K67" s="116"/>
      <c r="L67" s="116"/>
      <c r="M67" s="116"/>
      <c r="N67" s="116"/>
      <c r="O67" s="116"/>
      <c r="P67" s="116"/>
      <c r="Q67" s="116"/>
      <c r="R67" s="116"/>
      <c r="S67" s="116"/>
      <c r="T67" s="116"/>
      <c r="U67" s="116"/>
      <c r="V67" s="116"/>
      <c r="W67" s="116"/>
      <c r="X67" s="116"/>
      <c r="Y67" s="116"/>
      <c r="Z67" s="116"/>
      <c r="AA67" s="116"/>
      <c r="AB67" s="116"/>
      <c r="AC67" s="116"/>
      <c r="AD67" s="116"/>
      <c r="AE67" s="116"/>
      <c r="AF67" s="116"/>
      <c r="AG67" s="118">
        <f>'SO 101.1b - Dočasné napoj...'!J30</f>
        <v>0</v>
      </c>
      <c r="AH67" s="117"/>
      <c r="AI67" s="117"/>
      <c r="AJ67" s="117"/>
      <c r="AK67" s="117"/>
      <c r="AL67" s="117"/>
      <c r="AM67" s="117"/>
      <c r="AN67" s="118">
        <f>SUM(AG67,AT67)</f>
        <v>0</v>
      </c>
      <c r="AO67" s="117"/>
      <c r="AP67" s="117"/>
      <c r="AQ67" s="119" t="s">
        <v>76</v>
      </c>
      <c r="AR67" s="120"/>
      <c r="AS67" s="121">
        <v>0</v>
      </c>
      <c r="AT67" s="122">
        <f>ROUND(SUM(AV67:AW67),2)</f>
        <v>0</v>
      </c>
      <c r="AU67" s="123">
        <f>'SO 101.1b - Dočasné napoj...'!P88</f>
        <v>0</v>
      </c>
      <c r="AV67" s="122">
        <f>'SO 101.1b - Dočasné napoj...'!J33</f>
        <v>0</v>
      </c>
      <c r="AW67" s="122">
        <f>'SO 101.1b - Dočasné napoj...'!J34</f>
        <v>0</v>
      </c>
      <c r="AX67" s="122">
        <f>'SO 101.1b - Dočasné napoj...'!J35</f>
        <v>0</v>
      </c>
      <c r="AY67" s="122">
        <f>'SO 101.1b - Dočasné napoj...'!J36</f>
        <v>0</v>
      </c>
      <c r="AZ67" s="122">
        <f>'SO 101.1b - Dočasné napoj...'!F33</f>
        <v>0</v>
      </c>
      <c r="BA67" s="122">
        <f>'SO 101.1b - Dočasné napoj...'!F34</f>
        <v>0</v>
      </c>
      <c r="BB67" s="122">
        <f>'SO 101.1b - Dočasné napoj...'!F35</f>
        <v>0</v>
      </c>
      <c r="BC67" s="122">
        <f>'SO 101.1b - Dočasné napoj...'!F36</f>
        <v>0</v>
      </c>
      <c r="BD67" s="124">
        <f>'SO 101.1b - Dočasné napoj...'!F37</f>
        <v>0</v>
      </c>
      <c r="BE67" s="7"/>
      <c r="BT67" s="125" t="s">
        <v>77</v>
      </c>
      <c r="BV67" s="125" t="s">
        <v>71</v>
      </c>
      <c r="BW67" s="125" t="s">
        <v>115</v>
      </c>
      <c r="BX67" s="125" t="s">
        <v>5</v>
      </c>
      <c r="CL67" s="125" t="s">
        <v>19</v>
      </c>
      <c r="CM67" s="125" t="s">
        <v>79</v>
      </c>
    </row>
    <row r="68" s="7" customFormat="1" ht="24.75" customHeight="1">
      <c r="A68" s="113" t="s">
        <v>73</v>
      </c>
      <c r="B68" s="114"/>
      <c r="C68" s="115"/>
      <c r="D68" s="116" t="s">
        <v>116</v>
      </c>
      <c r="E68" s="116"/>
      <c r="F68" s="116"/>
      <c r="G68" s="116"/>
      <c r="H68" s="116"/>
      <c r="I68" s="117"/>
      <c r="J68" s="116" t="s">
        <v>117</v>
      </c>
      <c r="K68" s="116"/>
      <c r="L68" s="116"/>
      <c r="M68" s="116"/>
      <c r="N68" s="116"/>
      <c r="O68" s="116"/>
      <c r="P68" s="116"/>
      <c r="Q68" s="116"/>
      <c r="R68" s="116"/>
      <c r="S68" s="116"/>
      <c r="T68" s="116"/>
      <c r="U68" s="116"/>
      <c r="V68" s="116"/>
      <c r="W68" s="116"/>
      <c r="X68" s="116"/>
      <c r="Y68" s="116"/>
      <c r="Z68" s="116"/>
      <c r="AA68" s="116"/>
      <c r="AB68" s="116"/>
      <c r="AC68" s="116"/>
      <c r="AD68" s="116"/>
      <c r="AE68" s="116"/>
      <c r="AF68" s="116"/>
      <c r="AG68" s="118">
        <f>'SO 101.2 - Dočasné napoje...'!J30</f>
        <v>0</v>
      </c>
      <c r="AH68" s="117"/>
      <c r="AI68" s="117"/>
      <c r="AJ68" s="117"/>
      <c r="AK68" s="117"/>
      <c r="AL68" s="117"/>
      <c r="AM68" s="117"/>
      <c r="AN68" s="118">
        <f>SUM(AG68,AT68)</f>
        <v>0</v>
      </c>
      <c r="AO68" s="117"/>
      <c r="AP68" s="117"/>
      <c r="AQ68" s="119" t="s">
        <v>76</v>
      </c>
      <c r="AR68" s="120"/>
      <c r="AS68" s="121">
        <v>0</v>
      </c>
      <c r="AT68" s="122">
        <f>ROUND(SUM(AV68:AW68),2)</f>
        <v>0</v>
      </c>
      <c r="AU68" s="123">
        <f>'SO 101.2 - Dočasné napoje...'!P84</f>
        <v>0</v>
      </c>
      <c r="AV68" s="122">
        <f>'SO 101.2 - Dočasné napoje...'!J33</f>
        <v>0</v>
      </c>
      <c r="AW68" s="122">
        <f>'SO 101.2 - Dočasné napoje...'!J34</f>
        <v>0</v>
      </c>
      <c r="AX68" s="122">
        <f>'SO 101.2 - Dočasné napoje...'!J35</f>
        <v>0</v>
      </c>
      <c r="AY68" s="122">
        <f>'SO 101.2 - Dočasné napoje...'!J36</f>
        <v>0</v>
      </c>
      <c r="AZ68" s="122">
        <f>'SO 101.2 - Dočasné napoje...'!F33</f>
        <v>0</v>
      </c>
      <c r="BA68" s="122">
        <f>'SO 101.2 - Dočasné napoje...'!F34</f>
        <v>0</v>
      </c>
      <c r="BB68" s="122">
        <f>'SO 101.2 - Dočasné napoje...'!F35</f>
        <v>0</v>
      </c>
      <c r="BC68" s="122">
        <f>'SO 101.2 - Dočasné napoje...'!F36</f>
        <v>0</v>
      </c>
      <c r="BD68" s="124">
        <f>'SO 101.2 - Dočasné napoje...'!F37</f>
        <v>0</v>
      </c>
      <c r="BE68" s="7"/>
      <c r="BT68" s="125" t="s">
        <v>77</v>
      </c>
      <c r="BV68" s="125" t="s">
        <v>71</v>
      </c>
      <c r="BW68" s="125" t="s">
        <v>118</v>
      </c>
      <c r="BX68" s="125" t="s">
        <v>5</v>
      </c>
      <c r="CL68" s="125" t="s">
        <v>19</v>
      </c>
      <c r="CM68" s="125" t="s">
        <v>79</v>
      </c>
    </row>
    <row r="69" s="7" customFormat="1" ht="24.75" customHeight="1">
      <c r="A69" s="113" t="s">
        <v>73</v>
      </c>
      <c r="B69" s="114"/>
      <c r="C69" s="115"/>
      <c r="D69" s="116" t="s">
        <v>119</v>
      </c>
      <c r="E69" s="116"/>
      <c r="F69" s="116"/>
      <c r="G69" s="116"/>
      <c r="H69" s="116"/>
      <c r="I69" s="117"/>
      <c r="J69" s="116" t="s">
        <v>120</v>
      </c>
      <c r="K69" s="116"/>
      <c r="L69" s="116"/>
      <c r="M69" s="116"/>
      <c r="N69" s="116"/>
      <c r="O69" s="116"/>
      <c r="P69" s="116"/>
      <c r="Q69" s="116"/>
      <c r="R69" s="116"/>
      <c r="S69" s="116"/>
      <c r="T69" s="116"/>
      <c r="U69" s="116"/>
      <c r="V69" s="116"/>
      <c r="W69" s="116"/>
      <c r="X69" s="116"/>
      <c r="Y69" s="116"/>
      <c r="Z69" s="116"/>
      <c r="AA69" s="116"/>
      <c r="AB69" s="116"/>
      <c r="AC69" s="116"/>
      <c r="AD69" s="116"/>
      <c r="AE69" s="116"/>
      <c r="AF69" s="116"/>
      <c r="AG69" s="118">
        <f>'SO 101.3 - Dočasná účelov...'!J30</f>
        <v>0</v>
      </c>
      <c r="AH69" s="117"/>
      <c r="AI69" s="117"/>
      <c r="AJ69" s="117"/>
      <c r="AK69" s="117"/>
      <c r="AL69" s="117"/>
      <c r="AM69" s="117"/>
      <c r="AN69" s="118">
        <f>SUM(AG69,AT69)</f>
        <v>0</v>
      </c>
      <c r="AO69" s="117"/>
      <c r="AP69" s="117"/>
      <c r="AQ69" s="119" t="s">
        <v>76</v>
      </c>
      <c r="AR69" s="120"/>
      <c r="AS69" s="126">
        <v>0</v>
      </c>
      <c r="AT69" s="127">
        <f>ROUND(SUM(AV69:AW69),2)</f>
        <v>0</v>
      </c>
      <c r="AU69" s="128">
        <f>'SO 101.3 - Dočasná účelov...'!P85</f>
        <v>0</v>
      </c>
      <c r="AV69" s="127">
        <f>'SO 101.3 - Dočasná účelov...'!J33</f>
        <v>0</v>
      </c>
      <c r="AW69" s="127">
        <f>'SO 101.3 - Dočasná účelov...'!J34</f>
        <v>0</v>
      </c>
      <c r="AX69" s="127">
        <f>'SO 101.3 - Dočasná účelov...'!J35</f>
        <v>0</v>
      </c>
      <c r="AY69" s="127">
        <f>'SO 101.3 - Dočasná účelov...'!J36</f>
        <v>0</v>
      </c>
      <c r="AZ69" s="127">
        <f>'SO 101.3 - Dočasná účelov...'!F33</f>
        <v>0</v>
      </c>
      <c r="BA69" s="127">
        <f>'SO 101.3 - Dočasná účelov...'!F34</f>
        <v>0</v>
      </c>
      <c r="BB69" s="127">
        <f>'SO 101.3 - Dočasná účelov...'!F35</f>
        <v>0</v>
      </c>
      <c r="BC69" s="127">
        <f>'SO 101.3 - Dočasná účelov...'!F36</f>
        <v>0</v>
      </c>
      <c r="BD69" s="129">
        <f>'SO 101.3 - Dočasná účelov...'!F37</f>
        <v>0</v>
      </c>
      <c r="BE69" s="7"/>
      <c r="BT69" s="125" t="s">
        <v>77</v>
      </c>
      <c r="BV69" s="125" t="s">
        <v>71</v>
      </c>
      <c r="BW69" s="125" t="s">
        <v>121</v>
      </c>
      <c r="BX69" s="125" t="s">
        <v>5</v>
      </c>
      <c r="CL69" s="125" t="s">
        <v>19</v>
      </c>
      <c r="CM69" s="125" t="s">
        <v>79</v>
      </c>
    </row>
    <row r="70" s="2" customFormat="1" ht="30" customHeight="1">
      <c r="A70" s="40"/>
      <c r="B70" s="41"/>
      <c r="C70" s="42"/>
      <c r="D70" s="42"/>
      <c r="E70" s="42"/>
      <c r="F70" s="42"/>
      <c r="G70" s="42"/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2"/>
      <c r="Z70" s="42"/>
      <c r="AA70" s="42"/>
      <c r="AB70" s="42"/>
      <c r="AC70" s="42"/>
      <c r="AD70" s="42"/>
      <c r="AE70" s="42"/>
      <c r="AF70" s="42"/>
      <c r="AG70" s="42"/>
      <c r="AH70" s="42"/>
      <c r="AI70" s="42"/>
      <c r="AJ70" s="42"/>
      <c r="AK70" s="42"/>
      <c r="AL70" s="42"/>
      <c r="AM70" s="42"/>
      <c r="AN70" s="42"/>
      <c r="AO70" s="42"/>
      <c r="AP70" s="42"/>
      <c r="AQ70" s="42"/>
      <c r="AR70" s="46"/>
      <c r="AS70" s="40"/>
      <c r="AT70" s="40"/>
      <c r="AU70" s="40"/>
      <c r="AV70" s="40"/>
      <c r="AW70" s="40"/>
      <c r="AX70" s="40"/>
      <c r="AY70" s="40"/>
      <c r="AZ70" s="40"/>
      <c r="BA70" s="40"/>
      <c r="BB70" s="40"/>
      <c r="BC70" s="40"/>
      <c r="BD70" s="40"/>
      <c r="BE70" s="40"/>
    </row>
    <row r="71" s="2" customFormat="1" ht="6.96" customHeight="1">
      <c r="A71" s="40"/>
      <c r="B71" s="61"/>
      <c r="C71" s="62"/>
      <c r="D71" s="62"/>
      <c r="E71" s="62"/>
      <c r="F71" s="62"/>
      <c r="G71" s="62"/>
      <c r="H71" s="62"/>
      <c r="I71" s="62"/>
      <c r="J71" s="62"/>
      <c r="K71" s="62"/>
      <c r="L71" s="62"/>
      <c r="M71" s="62"/>
      <c r="N71" s="62"/>
      <c r="O71" s="62"/>
      <c r="P71" s="62"/>
      <c r="Q71" s="62"/>
      <c r="R71" s="62"/>
      <c r="S71" s="62"/>
      <c r="T71" s="62"/>
      <c r="U71" s="62"/>
      <c r="V71" s="62"/>
      <c r="W71" s="62"/>
      <c r="X71" s="62"/>
      <c r="Y71" s="62"/>
      <c r="Z71" s="62"/>
      <c r="AA71" s="62"/>
      <c r="AB71" s="62"/>
      <c r="AC71" s="62"/>
      <c r="AD71" s="62"/>
      <c r="AE71" s="62"/>
      <c r="AF71" s="62"/>
      <c r="AG71" s="62"/>
      <c r="AH71" s="62"/>
      <c r="AI71" s="62"/>
      <c r="AJ71" s="62"/>
      <c r="AK71" s="62"/>
      <c r="AL71" s="62"/>
      <c r="AM71" s="62"/>
      <c r="AN71" s="62"/>
      <c r="AO71" s="62"/>
      <c r="AP71" s="62"/>
      <c r="AQ71" s="62"/>
      <c r="AR71" s="46"/>
      <c r="AS71" s="40"/>
      <c r="AT71" s="40"/>
      <c r="AU71" s="40"/>
      <c r="AV71" s="40"/>
      <c r="AW71" s="40"/>
      <c r="AX71" s="40"/>
      <c r="AY71" s="40"/>
      <c r="AZ71" s="40"/>
      <c r="BA71" s="40"/>
      <c r="BB71" s="40"/>
      <c r="BC71" s="40"/>
      <c r="BD71" s="40"/>
      <c r="BE71" s="40"/>
    </row>
  </sheetData>
  <sheetProtection sheet="1" formatColumns="0" formatRows="0" objects="1" scenarios="1" spinCount="100000" saltValue="OGv5Lc2kEM+2YhE4eSbojBhb46v7RV0LVAljeX6Ku/hZbC1pspPTlXuBtGcvRaOEzqHRKYFlmvdKoaS8CjDIfg==" hashValue="uYIsjXHIs92cs8MiEqX2UFmAdx9Z+153w2Jn/w45fXXMS8QvunO9SIpDXOja6vgc4MeXGpR8xmLoxremF/PLsQ==" algorithmName="SHA-512" password="CBF1"/>
  <mergeCells count="98">
    <mergeCell ref="C52:G52"/>
    <mergeCell ref="D61:H61"/>
    <mergeCell ref="D58:H58"/>
    <mergeCell ref="D55:H55"/>
    <mergeCell ref="D59:H59"/>
    <mergeCell ref="D60:H60"/>
    <mergeCell ref="D56:H56"/>
    <mergeCell ref="D57:H57"/>
    <mergeCell ref="D62:H62"/>
    <mergeCell ref="D63:H63"/>
    <mergeCell ref="D64:H64"/>
    <mergeCell ref="I52:AF52"/>
    <mergeCell ref="J61:AF61"/>
    <mergeCell ref="J60:AF60"/>
    <mergeCell ref="J62:AF62"/>
    <mergeCell ref="J63:AF63"/>
    <mergeCell ref="J59:AF59"/>
    <mergeCell ref="J57:AF57"/>
    <mergeCell ref="J58:AF58"/>
    <mergeCell ref="J64:AF64"/>
    <mergeCell ref="J56:AF56"/>
    <mergeCell ref="J55:AF55"/>
    <mergeCell ref="L45:AO45"/>
    <mergeCell ref="D65:H65"/>
    <mergeCell ref="J65:AF65"/>
    <mergeCell ref="D66:H66"/>
    <mergeCell ref="J66:AF66"/>
    <mergeCell ref="D67:H67"/>
    <mergeCell ref="J67:AF67"/>
    <mergeCell ref="D68:H68"/>
    <mergeCell ref="J68:AF68"/>
    <mergeCell ref="D69:H69"/>
    <mergeCell ref="J69:AF69"/>
    <mergeCell ref="AG54:AM54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W31:AE31"/>
    <mergeCell ref="AK31:AO31"/>
    <mergeCell ref="AK32:AO32"/>
    <mergeCell ref="L32:P32"/>
    <mergeCell ref="W32:AE32"/>
    <mergeCell ref="AK33:AO33"/>
    <mergeCell ref="L33:P33"/>
    <mergeCell ref="W33:AE33"/>
    <mergeCell ref="AK35:AO35"/>
    <mergeCell ref="X35:AB35"/>
    <mergeCell ref="AR2:BE2"/>
    <mergeCell ref="AG63:AM63"/>
    <mergeCell ref="AG62:AM62"/>
    <mergeCell ref="AG52:AM52"/>
    <mergeCell ref="AG60:AM60"/>
    <mergeCell ref="AG55:AM55"/>
    <mergeCell ref="AG59:AM59"/>
    <mergeCell ref="AG61:AM61"/>
    <mergeCell ref="AG57:AM57"/>
    <mergeCell ref="AG64:AM64"/>
    <mergeCell ref="AG56:AM56"/>
    <mergeCell ref="AG58:AM58"/>
    <mergeCell ref="AM47:AN47"/>
    <mergeCell ref="AM49:AP49"/>
    <mergeCell ref="AM50:AP50"/>
    <mergeCell ref="AN64:AP64"/>
    <mergeCell ref="AN63:AP63"/>
    <mergeCell ref="AN57:AP57"/>
    <mergeCell ref="AN52:AP52"/>
    <mergeCell ref="AN62:AP62"/>
    <mergeCell ref="AN61:AP61"/>
    <mergeCell ref="AN56:AP56"/>
    <mergeCell ref="AN60:AP60"/>
    <mergeCell ref="AN58:AP58"/>
    <mergeCell ref="AN59:AP59"/>
    <mergeCell ref="AN55:AP55"/>
    <mergeCell ref="AS49:AT51"/>
    <mergeCell ref="AN65:AP65"/>
    <mergeCell ref="AG65:AM65"/>
    <mergeCell ref="AN66:AP66"/>
    <mergeCell ref="AG66:AM66"/>
    <mergeCell ref="AN67:AP67"/>
    <mergeCell ref="AG67:AM67"/>
    <mergeCell ref="AN68:AP68"/>
    <mergeCell ref="AG68:AM68"/>
    <mergeCell ref="AN69:AP69"/>
    <mergeCell ref="AG69:AM69"/>
    <mergeCell ref="AN54:AP54"/>
  </mergeCells>
  <hyperlinks>
    <hyperlink ref="A55" location="'SO 001 - Vedlejší rozpočt...'!C2" display="/"/>
    <hyperlink ref="A56" location="'SO 06-06-66 - Veřejné osv...'!C2" display="/"/>
    <hyperlink ref="A57" location="'SO 06-15-64 - Kabelovod v...'!C2" display="/"/>
    <hyperlink ref="A58" location="'SO 06-18-137.1 - Větev 4 ...'!C2" display="/"/>
    <hyperlink ref="A59" location="'SO 06-18-137.2 - Větev 4 ...'!C2" display="/"/>
    <hyperlink ref="A60" location="'SO 06-22-206 - Větev 4-1....'!C2" display="/"/>
    <hyperlink ref="A61" location="'SO 06-27-206 - Větev 4-1....'!C2" display="/"/>
    <hyperlink ref="A62" location="'SO 06-39-06 - Sadové úpra...'!C2" display="/"/>
    <hyperlink ref="A63" location="'SO 100.1 - Napojení místn...'!C2" display="/"/>
    <hyperlink ref="A64" location="'SO 100.2 - Napojení místn...'!C2" display="/"/>
    <hyperlink ref="A65" location="'SO 100.3 - Účelová komuni...'!C2" display="/"/>
    <hyperlink ref="A66" location="'SO 101.1 - Dočasné napoje...'!C2" display="/"/>
    <hyperlink ref="A67" location="'SO 101.1b - Dočasné napoj...'!C2" display="/"/>
    <hyperlink ref="A68" location="'SO 101.2 - Dočasné napoje...'!C2" display="/"/>
    <hyperlink ref="A69" location="'SO 101.3 - Dočasná účelov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10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103</v>
      </c>
    </row>
    <row r="3" s="1" customFormat="1" ht="6.96" customHeight="1">
      <c r="B3" s="130"/>
      <c r="C3" s="131"/>
      <c r="D3" s="131"/>
      <c r="E3" s="131"/>
      <c r="F3" s="131"/>
      <c r="G3" s="131"/>
      <c r="H3" s="131"/>
      <c r="I3" s="131"/>
      <c r="J3" s="131"/>
      <c r="K3" s="131"/>
      <c r="L3" s="22"/>
      <c r="AT3" s="19" t="s">
        <v>79</v>
      </c>
    </row>
    <row r="4" s="1" customFormat="1" ht="24.96" customHeight="1">
      <c r="B4" s="22"/>
      <c r="D4" s="132" t="s">
        <v>122</v>
      </c>
      <c r="L4" s="22"/>
      <c r="M4" s="13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34" t="s">
        <v>16</v>
      </c>
      <c r="L6" s="22"/>
    </row>
    <row r="7" s="1" customFormat="1" ht="26.25" customHeight="1">
      <c r="B7" s="22"/>
      <c r="E7" s="135" t="str">
        <f>'Rekapitulace stavby'!K6</f>
        <v>PŘESTAVBA ŽELEZNIČNÍHO UZLU BRNO - PRODLOUŽENÍ UL. KALOVÁ</v>
      </c>
      <c r="F7" s="134"/>
      <c r="G7" s="134"/>
      <c r="H7" s="134"/>
      <c r="L7" s="22"/>
    </row>
    <row r="8" s="2" customFormat="1" ht="12" customHeight="1">
      <c r="A8" s="40"/>
      <c r="B8" s="46"/>
      <c r="C8" s="40"/>
      <c r="D8" s="134" t="s">
        <v>123</v>
      </c>
      <c r="E8" s="40"/>
      <c r="F8" s="40"/>
      <c r="G8" s="40"/>
      <c r="H8" s="40"/>
      <c r="I8" s="40"/>
      <c r="J8" s="40"/>
      <c r="K8" s="40"/>
      <c r="L8" s="136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37" t="s">
        <v>1778</v>
      </c>
      <c r="F9" s="40"/>
      <c r="G9" s="40"/>
      <c r="H9" s="40"/>
      <c r="I9" s="40"/>
      <c r="J9" s="40"/>
      <c r="K9" s="40"/>
      <c r="L9" s="13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4" t="s">
        <v>18</v>
      </c>
      <c r="E11" s="40"/>
      <c r="F11" s="138" t="s">
        <v>19</v>
      </c>
      <c r="G11" s="40"/>
      <c r="H11" s="40"/>
      <c r="I11" s="134" t="s">
        <v>20</v>
      </c>
      <c r="J11" s="138" t="s">
        <v>19</v>
      </c>
      <c r="K11" s="40"/>
      <c r="L11" s="13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4" t="s">
        <v>21</v>
      </c>
      <c r="E12" s="40"/>
      <c r="F12" s="138" t="s">
        <v>22</v>
      </c>
      <c r="G12" s="40"/>
      <c r="H12" s="40"/>
      <c r="I12" s="134" t="s">
        <v>23</v>
      </c>
      <c r="J12" s="139" t="str">
        <f>'Rekapitulace stavby'!AN8</f>
        <v>3. 6. 2025</v>
      </c>
      <c r="K12" s="40"/>
      <c r="L12" s="13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4" t="s">
        <v>25</v>
      </c>
      <c r="E14" s="40"/>
      <c r="F14" s="40"/>
      <c r="G14" s="40"/>
      <c r="H14" s="40"/>
      <c r="I14" s="134" t="s">
        <v>26</v>
      </c>
      <c r="J14" s="138" t="str">
        <f>IF('Rekapitulace stavby'!AN10="","",'Rekapitulace stavby'!AN10)</f>
        <v/>
      </c>
      <c r="K14" s="40"/>
      <c r="L14" s="13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8" t="str">
        <f>IF('Rekapitulace stavby'!E11="","",'Rekapitulace stavby'!E11)</f>
        <v xml:space="preserve"> </v>
      </c>
      <c r="F15" s="40"/>
      <c r="G15" s="40"/>
      <c r="H15" s="40"/>
      <c r="I15" s="134" t="s">
        <v>27</v>
      </c>
      <c r="J15" s="138" t="str">
        <f>IF('Rekapitulace stavby'!AN11="","",'Rekapitulace stavby'!AN11)</f>
        <v/>
      </c>
      <c r="K15" s="40"/>
      <c r="L15" s="13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4" t="s">
        <v>28</v>
      </c>
      <c r="E17" s="40"/>
      <c r="F17" s="40"/>
      <c r="G17" s="40"/>
      <c r="H17" s="40"/>
      <c r="I17" s="134" t="s">
        <v>26</v>
      </c>
      <c r="J17" s="35" t="str">
        <f>'Rekapitulace stavby'!AN13</f>
        <v>Vyplň údaj</v>
      </c>
      <c r="K17" s="40"/>
      <c r="L17" s="13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8"/>
      <c r="G18" s="138"/>
      <c r="H18" s="138"/>
      <c r="I18" s="134" t="s">
        <v>27</v>
      </c>
      <c r="J18" s="35" t="str">
        <f>'Rekapitulace stavby'!AN14</f>
        <v>Vyplň údaj</v>
      </c>
      <c r="K18" s="40"/>
      <c r="L18" s="13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4" t="s">
        <v>30</v>
      </c>
      <c r="E20" s="40"/>
      <c r="F20" s="40"/>
      <c r="G20" s="40"/>
      <c r="H20" s="40"/>
      <c r="I20" s="134" t="s">
        <v>26</v>
      </c>
      <c r="J20" s="138" t="str">
        <f>IF('Rekapitulace stavby'!AN16="","",'Rekapitulace stavby'!AN16)</f>
        <v/>
      </c>
      <c r="K20" s="40"/>
      <c r="L20" s="13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8" t="str">
        <f>IF('Rekapitulace stavby'!E17="","",'Rekapitulace stavby'!E17)</f>
        <v xml:space="preserve"> </v>
      </c>
      <c r="F21" s="40"/>
      <c r="G21" s="40"/>
      <c r="H21" s="40"/>
      <c r="I21" s="134" t="s">
        <v>27</v>
      </c>
      <c r="J21" s="138" t="str">
        <f>IF('Rekapitulace stavby'!AN17="","",'Rekapitulace stavby'!AN17)</f>
        <v/>
      </c>
      <c r="K21" s="40"/>
      <c r="L21" s="13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4" t="s">
        <v>32</v>
      </c>
      <c r="E23" s="40"/>
      <c r="F23" s="40"/>
      <c r="G23" s="40"/>
      <c r="H23" s="40"/>
      <c r="I23" s="134" t="s">
        <v>26</v>
      </c>
      <c r="J23" s="138" t="str">
        <f>IF('Rekapitulace stavby'!AN19="","",'Rekapitulace stavby'!AN19)</f>
        <v/>
      </c>
      <c r="K23" s="40"/>
      <c r="L23" s="13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8" t="str">
        <f>IF('Rekapitulace stavby'!E20="","",'Rekapitulace stavby'!E20)</f>
        <v xml:space="preserve"> </v>
      </c>
      <c r="F24" s="40"/>
      <c r="G24" s="40"/>
      <c r="H24" s="40"/>
      <c r="I24" s="134" t="s">
        <v>27</v>
      </c>
      <c r="J24" s="138" t="str">
        <f>IF('Rekapitulace stavby'!AN20="","",'Rekapitulace stavby'!AN20)</f>
        <v/>
      </c>
      <c r="K24" s="40"/>
      <c r="L24" s="13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4" t="s">
        <v>33</v>
      </c>
      <c r="E26" s="40"/>
      <c r="F26" s="40"/>
      <c r="G26" s="40"/>
      <c r="H26" s="40"/>
      <c r="I26" s="40"/>
      <c r="J26" s="40"/>
      <c r="K26" s="40"/>
      <c r="L26" s="13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40"/>
      <c r="B27" s="141"/>
      <c r="C27" s="140"/>
      <c r="D27" s="140"/>
      <c r="E27" s="142" t="s">
        <v>19</v>
      </c>
      <c r="F27" s="142"/>
      <c r="G27" s="142"/>
      <c r="H27" s="142"/>
      <c r="I27" s="140"/>
      <c r="J27" s="140"/>
      <c r="K27" s="140"/>
      <c r="L27" s="143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4"/>
      <c r="E29" s="144"/>
      <c r="F29" s="144"/>
      <c r="G29" s="144"/>
      <c r="H29" s="144"/>
      <c r="I29" s="144"/>
      <c r="J29" s="144"/>
      <c r="K29" s="144"/>
      <c r="L29" s="136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5" t="s">
        <v>35</v>
      </c>
      <c r="E30" s="40"/>
      <c r="F30" s="40"/>
      <c r="G30" s="40"/>
      <c r="H30" s="40"/>
      <c r="I30" s="40"/>
      <c r="J30" s="146">
        <f>ROUND(J84, 2)</f>
        <v>0</v>
      </c>
      <c r="K30" s="40"/>
      <c r="L30" s="13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4"/>
      <c r="E31" s="144"/>
      <c r="F31" s="144"/>
      <c r="G31" s="144"/>
      <c r="H31" s="144"/>
      <c r="I31" s="144"/>
      <c r="J31" s="144"/>
      <c r="K31" s="144"/>
      <c r="L31" s="13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7" t="s">
        <v>37</v>
      </c>
      <c r="G32" s="40"/>
      <c r="H32" s="40"/>
      <c r="I32" s="147" t="s">
        <v>36</v>
      </c>
      <c r="J32" s="147" t="s">
        <v>38</v>
      </c>
      <c r="K32" s="40"/>
      <c r="L32" s="13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8" t="s">
        <v>39</v>
      </c>
      <c r="E33" s="134" t="s">
        <v>40</v>
      </c>
      <c r="F33" s="149">
        <f>ROUND((SUM(BE84:BE178)),  2)</f>
        <v>0</v>
      </c>
      <c r="G33" s="40"/>
      <c r="H33" s="40"/>
      <c r="I33" s="150">
        <v>0.20999999999999999</v>
      </c>
      <c r="J33" s="149">
        <f>ROUND(((SUM(BE84:BE178))*I33),  2)</f>
        <v>0</v>
      </c>
      <c r="K33" s="40"/>
      <c r="L33" s="13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4" t="s">
        <v>41</v>
      </c>
      <c r="F34" s="149">
        <f>ROUND((SUM(BF84:BF178)),  2)</f>
        <v>0</v>
      </c>
      <c r="G34" s="40"/>
      <c r="H34" s="40"/>
      <c r="I34" s="150">
        <v>0.12</v>
      </c>
      <c r="J34" s="149">
        <f>ROUND(((SUM(BF84:BF178))*I34),  2)</f>
        <v>0</v>
      </c>
      <c r="K34" s="40"/>
      <c r="L34" s="13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4" t="s">
        <v>42</v>
      </c>
      <c r="F35" s="149">
        <f>ROUND((SUM(BG84:BG178)),  2)</f>
        <v>0</v>
      </c>
      <c r="G35" s="40"/>
      <c r="H35" s="40"/>
      <c r="I35" s="150">
        <v>0.20999999999999999</v>
      </c>
      <c r="J35" s="149">
        <f>0</f>
        <v>0</v>
      </c>
      <c r="K35" s="40"/>
      <c r="L35" s="13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4" t="s">
        <v>43</v>
      </c>
      <c r="F36" s="149">
        <f>ROUND((SUM(BH84:BH178)),  2)</f>
        <v>0</v>
      </c>
      <c r="G36" s="40"/>
      <c r="H36" s="40"/>
      <c r="I36" s="150">
        <v>0.12</v>
      </c>
      <c r="J36" s="149">
        <f>0</f>
        <v>0</v>
      </c>
      <c r="K36" s="40"/>
      <c r="L36" s="13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4" t="s">
        <v>44</v>
      </c>
      <c r="F37" s="149">
        <f>ROUND((SUM(BI84:BI178)),  2)</f>
        <v>0</v>
      </c>
      <c r="G37" s="40"/>
      <c r="H37" s="40"/>
      <c r="I37" s="150">
        <v>0</v>
      </c>
      <c r="J37" s="149">
        <f>0</f>
        <v>0</v>
      </c>
      <c r="K37" s="40"/>
      <c r="L37" s="13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1"/>
      <c r="D39" s="152" t="s">
        <v>45</v>
      </c>
      <c r="E39" s="153"/>
      <c r="F39" s="153"/>
      <c r="G39" s="154" t="s">
        <v>46</v>
      </c>
      <c r="H39" s="155" t="s">
        <v>47</v>
      </c>
      <c r="I39" s="153"/>
      <c r="J39" s="156">
        <f>SUM(J30:J37)</f>
        <v>0</v>
      </c>
      <c r="K39" s="157"/>
      <c r="L39" s="13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8"/>
      <c r="C40" s="159"/>
      <c r="D40" s="159"/>
      <c r="E40" s="159"/>
      <c r="F40" s="159"/>
      <c r="G40" s="159"/>
      <c r="H40" s="159"/>
      <c r="I40" s="159"/>
      <c r="J40" s="159"/>
      <c r="K40" s="159"/>
      <c r="L40" s="13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0"/>
      <c r="C44" s="161"/>
      <c r="D44" s="161"/>
      <c r="E44" s="161"/>
      <c r="F44" s="161"/>
      <c r="G44" s="161"/>
      <c r="H44" s="161"/>
      <c r="I44" s="161"/>
      <c r="J44" s="161"/>
      <c r="K44" s="161"/>
      <c r="L44" s="136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125</v>
      </c>
      <c r="D45" s="42"/>
      <c r="E45" s="42"/>
      <c r="F45" s="42"/>
      <c r="G45" s="42"/>
      <c r="H45" s="42"/>
      <c r="I45" s="42"/>
      <c r="J45" s="42"/>
      <c r="K45" s="42"/>
      <c r="L45" s="136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3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26.25" customHeight="1">
      <c r="A48" s="40"/>
      <c r="B48" s="41"/>
      <c r="C48" s="42"/>
      <c r="D48" s="42"/>
      <c r="E48" s="162" t="str">
        <f>E7</f>
        <v>PŘESTAVBA ŽELEZNIČNÍHO UZLU BRNO - PRODLOUŽENÍ UL. KALOVÁ</v>
      </c>
      <c r="F48" s="34"/>
      <c r="G48" s="34"/>
      <c r="H48" s="34"/>
      <c r="I48" s="42"/>
      <c r="J48" s="42"/>
      <c r="K48" s="42"/>
      <c r="L48" s="13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123</v>
      </c>
      <c r="D49" s="42"/>
      <c r="E49" s="42"/>
      <c r="F49" s="42"/>
      <c r="G49" s="42"/>
      <c r="H49" s="42"/>
      <c r="I49" s="42"/>
      <c r="J49" s="42"/>
      <c r="K49" s="42"/>
      <c r="L49" s="13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SO 100.1 - Napojení místní komunikace ul. Hradlová</v>
      </c>
      <c r="F50" s="42"/>
      <c r="G50" s="42"/>
      <c r="H50" s="42"/>
      <c r="I50" s="42"/>
      <c r="J50" s="42"/>
      <c r="K50" s="42"/>
      <c r="L50" s="13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6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21</v>
      </c>
      <c r="D52" s="42"/>
      <c r="E52" s="42"/>
      <c r="F52" s="29" t="str">
        <f>F12</f>
        <v xml:space="preserve"> </v>
      </c>
      <c r="G52" s="42"/>
      <c r="H52" s="42"/>
      <c r="I52" s="34" t="s">
        <v>23</v>
      </c>
      <c r="J52" s="74" t="str">
        <f>IF(J12="","",J12)</f>
        <v>3. 6. 2025</v>
      </c>
      <c r="K52" s="42"/>
      <c r="L52" s="13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5.15" customHeight="1">
      <c r="A54" s="40"/>
      <c r="B54" s="41"/>
      <c r="C54" s="34" t="s">
        <v>25</v>
      </c>
      <c r="D54" s="42"/>
      <c r="E54" s="42"/>
      <c r="F54" s="29" t="str">
        <f>E15</f>
        <v xml:space="preserve"> </v>
      </c>
      <c r="G54" s="42"/>
      <c r="H54" s="42"/>
      <c r="I54" s="34" t="s">
        <v>30</v>
      </c>
      <c r="J54" s="38" t="str">
        <f>E21</f>
        <v xml:space="preserve"> </v>
      </c>
      <c r="K54" s="42"/>
      <c r="L54" s="13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28</v>
      </c>
      <c r="D55" s="42"/>
      <c r="E55" s="42"/>
      <c r="F55" s="29" t="str">
        <f>IF(E18="","",E18)</f>
        <v>Vyplň údaj</v>
      </c>
      <c r="G55" s="42"/>
      <c r="H55" s="42"/>
      <c r="I55" s="34" t="s">
        <v>32</v>
      </c>
      <c r="J55" s="38" t="str">
        <f>E24</f>
        <v xml:space="preserve"> </v>
      </c>
      <c r="K55" s="42"/>
      <c r="L55" s="13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63" t="s">
        <v>126</v>
      </c>
      <c r="D57" s="164"/>
      <c r="E57" s="164"/>
      <c r="F57" s="164"/>
      <c r="G57" s="164"/>
      <c r="H57" s="164"/>
      <c r="I57" s="164"/>
      <c r="J57" s="165" t="s">
        <v>127</v>
      </c>
      <c r="K57" s="164"/>
      <c r="L57" s="13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6" t="s">
        <v>67</v>
      </c>
      <c r="D59" s="42"/>
      <c r="E59" s="42"/>
      <c r="F59" s="42"/>
      <c r="G59" s="42"/>
      <c r="H59" s="42"/>
      <c r="I59" s="42"/>
      <c r="J59" s="104">
        <f>J84</f>
        <v>0</v>
      </c>
      <c r="K59" s="42"/>
      <c r="L59" s="13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128</v>
      </c>
    </row>
    <row r="60" s="9" customFormat="1" ht="24.96" customHeight="1">
      <c r="A60" s="9"/>
      <c r="B60" s="167"/>
      <c r="C60" s="168"/>
      <c r="D60" s="169" t="s">
        <v>233</v>
      </c>
      <c r="E60" s="170"/>
      <c r="F60" s="170"/>
      <c r="G60" s="170"/>
      <c r="H60" s="170"/>
      <c r="I60" s="170"/>
      <c r="J60" s="171">
        <f>J85</f>
        <v>0</v>
      </c>
      <c r="K60" s="168"/>
      <c r="L60" s="17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3"/>
      <c r="C61" s="174"/>
      <c r="D61" s="175" t="s">
        <v>567</v>
      </c>
      <c r="E61" s="176"/>
      <c r="F61" s="176"/>
      <c r="G61" s="176"/>
      <c r="H61" s="176"/>
      <c r="I61" s="176"/>
      <c r="J61" s="177">
        <f>J86</f>
        <v>0</v>
      </c>
      <c r="K61" s="174"/>
      <c r="L61" s="178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3"/>
      <c r="C62" s="174"/>
      <c r="D62" s="175" t="s">
        <v>570</v>
      </c>
      <c r="E62" s="176"/>
      <c r="F62" s="176"/>
      <c r="G62" s="176"/>
      <c r="H62" s="176"/>
      <c r="I62" s="176"/>
      <c r="J62" s="177">
        <f>J118</f>
        <v>0</v>
      </c>
      <c r="K62" s="174"/>
      <c r="L62" s="178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3"/>
      <c r="C63" s="174"/>
      <c r="D63" s="175" t="s">
        <v>572</v>
      </c>
      <c r="E63" s="176"/>
      <c r="F63" s="176"/>
      <c r="G63" s="176"/>
      <c r="H63" s="176"/>
      <c r="I63" s="176"/>
      <c r="J63" s="177">
        <f>J142</f>
        <v>0</v>
      </c>
      <c r="K63" s="174"/>
      <c r="L63" s="178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3"/>
      <c r="C64" s="174"/>
      <c r="D64" s="175" t="s">
        <v>573</v>
      </c>
      <c r="E64" s="176"/>
      <c r="F64" s="176"/>
      <c r="G64" s="176"/>
      <c r="H64" s="176"/>
      <c r="I64" s="176"/>
      <c r="J64" s="177">
        <f>J176</f>
        <v>0</v>
      </c>
      <c r="K64" s="174"/>
      <c r="L64" s="178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2" customFormat="1" ht="21.84" customHeight="1">
      <c r="A65" s="40"/>
      <c r="B65" s="41"/>
      <c r="C65" s="42"/>
      <c r="D65" s="42"/>
      <c r="E65" s="42"/>
      <c r="F65" s="42"/>
      <c r="G65" s="42"/>
      <c r="H65" s="42"/>
      <c r="I65" s="42"/>
      <c r="J65" s="42"/>
      <c r="K65" s="42"/>
      <c r="L65" s="136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</row>
    <row r="66" s="2" customFormat="1" ht="6.96" customHeight="1">
      <c r="A66" s="40"/>
      <c r="B66" s="61"/>
      <c r="C66" s="62"/>
      <c r="D66" s="62"/>
      <c r="E66" s="62"/>
      <c r="F66" s="62"/>
      <c r="G66" s="62"/>
      <c r="H66" s="62"/>
      <c r="I66" s="62"/>
      <c r="J66" s="62"/>
      <c r="K66" s="62"/>
      <c r="L66" s="136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</row>
    <row r="70" s="2" customFormat="1" ht="6.96" customHeight="1">
      <c r="A70" s="40"/>
      <c r="B70" s="63"/>
      <c r="C70" s="64"/>
      <c r="D70" s="64"/>
      <c r="E70" s="64"/>
      <c r="F70" s="64"/>
      <c r="G70" s="64"/>
      <c r="H70" s="64"/>
      <c r="I70" s="64"/>
      <c r="J70" s="64"/>
      <c r="K70" s="64"/>
      <c r="L70" s="136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</row>
    <row r="71" s="2" customFormat="1" ht="24.96" customHeight="1">
      <c r="A71" s="40"/>
      <c r="B71" s="41"/>
      <c r="C71" s="25" t="s">
        <v>135</v>
      </c>
      <c r="D71" s="42"/>
      <c r="E71" s="42"/>
      <c r="F71" s="42"/>
      <c r="G71" s="42"/>
      <c r="H71" s="42"/>
      <c r="I71" s="42"/>
      <c r="J71" s="42"/>
      <c r="K71" s="42"/>
      <c r="L71" s="136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</row>
    <row r="72" s="2" customFormat="1" ht="6.96" customHeight="1">
      <c r="A72" s="40"/>
      <c r="B72" s="41"/>
      <c r="C72" s="42"/>
      <c r="D72" s="42"/>
      <c r="E72" s="42"/>
      <c r="F72" s="42"/>
      <c r="G72" s="42"/>
      <c r="H72" s="42"/>
      <c r="I72" s="42"/>
      <c r="J72" s="42"/>
      <c r="K72" s="42"/>
      <c r="L72" s="136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3" s="2" customFormat="1" ht="12" customHeight="1">
      <c r="A73" s="40"/>
      <c r="B73" s="41"/>
      <c r="C73" s="34" t="s">
        <v>16</v>
      </c>
      <c r="D73" s="42"/>
      <c r="E73" s="42"/>
      <c r="F73" s="42"/>
      <c r="G73" s="42"/>
      <c r="H73" s="42"/>
      <c r="I73" s="42"/>
      <c r="J73" s="42"/>
      <c r="K73" s="42"/>
      <c r="L73" s="136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2" customFormat="1" ht="26.25" customHeight="1">
      <c r="A74" s="40"/>
      <c r="B74" s="41"/>
      <c r="C74" s="42"/>
      <c r="D74" s="42"/>
      <c r="E74" s="162" t="str">
        <f>E7</f>
        <v>PŘESTAVBA ŽELEZNIČNÍHO UZLU BRNO - PRODLOUŽENÍ UL. KALOVÁ</v>
      </c>
      <c r="F74" s="34"/>
      <c r="G74" s="34"/>
      <c r="H74" s="34"/>
      <c r="I74" s="42"/>
      <c r="J74" s="42"/>
      <c r="K74" s="42"/>
      <c r="L74" s="136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12" customHeight="1">
      <c r="A75" s="40"/>
      <c r="B75" s="41"/>
      <c r="C75" s="34" t="s">
        <v>123</v>
      </c>
      <c r="D75" s="42"/>
      <c r="E75" s="42"/>
      <c r="F75" s="42"/>
      <c r="G75" s="42"/>
      <c r="H75" s="42"/>
      <c r="I75" s="42"/>
      <c r="J75" s="42"/>
      <c r="K75" s="42"/>
      <c r="L75" s="136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16.5" customHeight="1">
      <c r="A76" s="40"/>
      <c r="B76" s="41"/>
      <c r="C76" s="42"/>
      <c r="D76" s="42"/>
      <c r="E76" s="71" t="str">
        <f>E9</f>
        <v>SO 100.1 - Napojení místní komunikace ul. Hradlová</v>
      </c>
      <c r="F76" s="42"/>
      <c r="G76" s="42"/>
      <c r="H76" s="42"/>
      <c r="I76" s="42"/>
      <c r="J76" s="42"/>
      <c r="K76" s="42"/>
      <c r="L76" s="136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6.96" customHeight="1">
      <c r="A77" s="40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13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12" customHeight="1">
      <c r="A78" s="40"/>
      <c r="B78" s="41"/>
      <c r="C78" s="34" t="s">
        <v>21</v>
      </c>
      <c r="D78" s="42"/>
      <c r="E78" s="42"/>
      <c r="F78" s="29" t="str">
        <f>F12</f>
        <v xml:space="preserve"> </v>
      </c>
      <c r="G78" s="42"/>
      <c r="H78" s="42"/>
      <c r="I78" s="34" t="s">
        <v>23</v>
      </c>
      <c r="J78" s="74" t="str">
        <f>IF(J12="","",J12)</f>
        <v>3. 6. 2025</v>
      </c>
      <c r="K78" s="42"/>
      <c r="L78" s="13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6.96" customHeight="1">
      <c r="A79" s="40"/>
      <c r="B79" s="41"/>
      <c r="C79" s="42"/>
      <c r="D79" s="42"/>
      <c r="E79" s="42"/>
      <c r="F79" s="42"/>
      <c r="G79" s="42"/>
      <c r="H79" s="42"/>
      <c r="I79" s="42"/>
      <c r="J79" s="42"/>
      <c r="K79" s="42"/>
      <c r="L79" s="13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15.15" customHeight="1">
      <c r="A80" s="40"/>
      <c r="B80" s="41"/>
      <c r="C80" s="34" t="s">
        <v>25</v>
      </c>
      <c r="D80" s="42"/>
      <c r="E80" s="42"/>
      <c r="F80" s="29" t="str">
        <f>E15</f>
        <v xml:space="preserve"> </v>
      </c>
      <c r="G80" s="42"/>
      <c r="H80" s="42"/>
      <c r="I80" s="34" t="s">
        <v>30</v>
      </c>
      <c r="J80" s="38" t="str">
        <f>E21</f>
        <v xml:space="preserve"> </v>
      </c>
      <c r="K80" s="42"/>
      <c r="L80" s="13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15.15" customHeight="1">
      <c r="A81" s="40"/>
      <c r="B81" s="41"/>
      <c r="C81" s="34" t="s">
        <v>28</v>
      </c>
      <c r="D81" s="42"/>
      <c r="E81" s="42"/>
      <c r="F81" s="29" t="str">
        <f>IF(E18="","",E18)</f>
        <v>Vyplň údaj</v>
      </c>
      <c r="G81" s="42"/>
      <c r="H81" s="42"/>
      <c r="I81" s="34" t="s">
        <v>32</v>
      </c>
      <c r="J81" s="38" t="str">
        <f>E24</f>
        <v xml:space="preserve"> </v>
      </c>
      <c r="K81" s="42"/>
      <c r="L81" s="136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10.32" customHeight="1">
      <c r="A82" s="40"/>
      <c r="B82" s="41"/>
      <c r="C82" s="42"/>
      <c r="D82" s="42"/>
      <c r="E82" s="42"/>
      <c r="F82" s="42"/>
      <c r="G82" s="42"/>
      <c r="H82" s="42"/>
      <c r="I82" s="42"/>
      <c r="J82" s="42"/>
      <c r="K82" s="42"/>
      <c r="L82" s="136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11" customFormat="1" ht="29.28" customHeight="1">
      <c r="A83" s="179"/>
      <c r="B83" s="180"/>
      <c r="C83" s="181" t="s">
        <v>136</v>
      </c>
      <c r="D83" s="182" t="s">
        <v>54</v>
      </c>
      <c r="E83" s="182" t="s">
        <v>50</v>
      </c>
      <c r="F83" s="182" t="s">
        <v>51</v>
      </c>
      <c r="G83" s="182" t="s">
        <v>137</v>
      </c>
      <c r="H83" s="182" t="s">
        <v>138</v>
      </c>
      <c r="I83" s="182" t="s">
        <v>139</v>
      </c>
      <c r="J83" s="182" t="s">
        <v>127</v>
      </c>
      <c r="K83" s="183" t="s">
        <v>140</v>
      </c>
      <c r="L83" s="184"/>
      <c r="M83" s="94" t="s">
        <v>19</v>
      </c>
      <c r="N83" s="95" t="s">
        <v>39</v>
      </c>
      <c r="O83" s="95" t="s">
        <v>141</v>
      </c>
      <c r="P83" s="95" t="s">
        <v>142</v>
      </c>
      <c r="Q83" s="95" t="s">
        <v>143</v>
      </c>
      <c r="R83" s="95" t="s">
        <v>144</v>
      </c>
      <c r="S83" s="95" t="s">
        <v>145</v>
      </c>
      <c r="T83" s="96" t="s">
        <v>146</v>
      </c>
      <c r="U83" s="179"/>
      <c r="V83" s="179"/>
      <c r="W83" s="179"/>
      <c r="X83" s="179"/>
      <c r="Y83" s="179"/>
      <c r="Z83" s="179"/>
      <c r="AA83" s="179"/>
      <c r="AB83" s="179"/>
      <c r="AC83" s="179"/>
      <c r="AD83" s="179"/>
      <c r="AE83" s="179"/>
    </row>
    <row r="84" s="2" customFormat="1" ht="22.8" customHeight="1">
      <c r="A84" s="40"/>
      <c r="B84" s="41"/>
      <c r="C84" s="101" t="s">
        <v>147</v>
      </c>
      <c r="D84" s="42"/>
      <c r="E84" s="42"/>
      <c r="F84" s="42"/>
      <c r="G84" s="42"/>
      <c r="H84" s="42"/>
      <c r="I84" s="42"/>
      <c r="J84" s="185">
        <f>BK84</f>
        <v>0</v>
      </c>
      <c r="K84" s="42"/>
      <c r="L84" s="46"/>
      <c r="M84" s="97"/>
      <c r="N84" s="186"/>
      <c r="O84" s="98"/>
      <c r="P84" s="187">
        <f>P85</f>
        <v>0</v>
      </c>
      <c r="Q84" s="98"/>
      <c r="R84" s="187">
        <f>R85</f>
        <v>0</v>
      </c>
      <c r="S84" s="98"/>
      <c r="T84" s="188">
        <f>T85</f>
        <v>0</v>
      </c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  <c r="AT84" s="19" t="s">
        <v>68</v>
      </c>
      <c r="AU84" s="19" t="s">
        <v>128</v>
      </c>
      <c r="BK84" s="189">
        <f>BK85</f>
        <v>0</v>
      </c>
    </row>
    <row r="85" s="12" customFormat="1" ht="25.92" customHeight="1">
      <c r="A85" s="12"/>
      <c r="B85" s="190"/>
      <c r="C85" s="191"/>
      <c r="D85" s="192" t="s">
        <v>68</v>
      </c>
      <c r="E85" s="193" t="s">
        <v>242</v>
      </c>
      <c r="F85" s="193" t="s">
        <v>243</v>
      </c>
      <c r="G85" s="191"/>
      <c r="H85" s="191"/>
      <c r="I85" s="194"/>
      <c r="J85" s="195">
        <f>BK85</f>
        <v>0</v>
      </c>
      <c r="K85" s="191"/>
      <c r="L85" s="196"/>
      <c r="M85" s="197"/>
      <c r="N85" s="198"/>
      <c r="O85" s="198"/>
      <c r="P85" s="199">
        <f>P86+P118+P142+P176</f>
        <v>0</v>
      </c>
      <c r="Q85" s="198"/>
      <c r="R85" s="199">
        <f>R86+R118+R142+R176</f>
        <v>0</v>
      </c>
      <c r="S85" s="198"/>
      <c r="T85" s="200">
        <f>T86+T118+T142+T176</f>
        <v>0</v>
      </c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R85" s="201" t="s">
        <v>77</v>
      </c>
      <c r="AT85" s="202" t="s">
        <v>68</v>
      </c>
      <c r="AU85" s="202" t="s">
        <v>69</v>
      </c>
      <c r="AY85" s="201" t="s">
        <v>150</v>
      </c>
      <c r="BK85" s="203">
        <f>BK86+BK118+BK142+BK176</f>
        <v>0</v>
      </c>
    </row>
    <row r="86" s="12" customFormat="1" ht="22.8" customHeight="1">
      <c r="A86" s="12"/>
      <c r="B86" s="190"/>
      <c r="C86" s="191"/>
      <c r="D86" s="192" t="s">
        <v>68</v>
      </c>
      <c r="E86" s="204" t="s">
        <v>77</v>
      </c>
      <c r="F86" s="204" t="s">
        <v>574</v>
      </c>
      <c r="G86" s="191"/>
      <c r="H86" s="191"/>
      <c r="I86" s="194"/>
      <c r="J86" s="205">
        <f>BK86</f>
        <v>0</v>
      </c>
      <c r="K86" s="191"/>
      <c r="L86" s="196"/>
      <c r="M86" s="197"/>
      <c r="N86" s="198"/>
      <c r="O86" s="198"/>
      <c r="P86" s="199">
        <f>SUM(P87:P117)</f>
        <v>0</v>
      </c>
      <c r="Q86" s="198"/>
      <c r="R86" s="199">
        <f>SUM(R87:R117)</f>
        <v>0</v>
      </c>
      <c r="S86" s="198"/>
      <c r="T86" s="200">
        <f>SUM(T87:T117)</f>
        <v>0</v>
      </c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R86" s="201" t="s">
        <v>77</v>
      </c>
      <c r="AT86" s="202" t="s">
        <v>68</v>
      </c>
      <c r="AU86" s="202" t="s">
        <v>77</v>
      </c>
      <c r="AY86" s="201" t="s">
        <v>150</v>
      </c>
      <c r="BK86" s="203">
        <f>SUM(BK87:BK117)</f>
        <v>0</v>
      </c>
    </row>
    <row r="87" s="2" customFormat="1" ht="24.15" customHeight="1">
      <c r="A87" s="40"/>
      <c r="B87" s="41"/>
      <c r="C87" s="206" t="s">
        <v>77</v>
      </c>
      <c r="D87" s="206" t="s">
        <v>153</v>
      </c>
      <c r="E87" s="207" t="s">
        <v>575</v>
      </c>
      <c r="F87" s="208" t="s">
        <v>576</v>
      </c>
      <c r="G87" s="209" t="s">
        <v>380</v>
      </c>
      <c r="H87" s="210">
        <v>76</v>
      </c>
      <c r="I87" s="211"/>
      <c r="J87" s="212">
        <f>ROUND(I87*H87,2)</f>
        <v>0</v>
      </c>
      <c r="K87" s="208" t="s">
        <v>157</v>
      </c>
      <c r="L87" s="46"/>
      <c r="M87" s="213" t="s">
        <v>19</v>
      </c>
      <c r="N87" s="214" t="s">
        <v>40</v>
      </c>
      <c r="O87" s="86"/>
      <c r="P87" s="215">
        <f>O87*H87</f>
        <v>0</v>
      </c>
      <c r="Q87" s="215">
        <v>0</v>
      </c>
      <c r="R87" s="215">
        <f>Q87*H87</f>
        <v>0</v>
      </c>
      <c r="S87" s="215">
        <v>0</v>
      </c>
      <c r="T87" s="216">
        <f>S87*H87</f>
        <v>0</v>
      </c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R87" s="217" t="s">
        <v>158</v>
      </c>
      <c r="AT87" s="217" t="s">
        <v>153</v>
      </c>
      <c r="AU87" s="217" t="s">
        <v>79</v>
      </c>
      <c r="AY87" s="19" t="s">
        <v>150</v>
      </c>
      <c r="BE87" s="218">
        <f>IF(N87="základní",J87,0)</f>
        <v>0</v>
      </c>
      <c r="BF87" s="218">
        <f>IF(N87="snížená",J87,0)</f>
        <v>0</v>
      </c>
      <c r="BG87" s="218">
        <f>IF(N87="zákl. přenesená",J87,0)</f>
        <v>0</v>
      </c>
      <c r="BH87" s="218">
        <f>IF(N87="sníž. přenesená",J87,0)</f>
        <v>0</v>
      </c>
      <c r="BI87" s="218">
        <f>IF(N87="nulová",J87,0)</f>
        <v>0</v>
      </c>
      <c r="BJ87" s="19" t="s">
        <v>77</v>
      </c>
      <c r="BK87" s="218">
        <f>ROUND(I87*H87,2)</f>
        <v>0</v>
      </c>
      <c r="BL87" s="19" t="s">
        <v>158</v>
      </c>
      <c r="BM87" s="217" t="s">
        <v>79</v>
      </c>
    </row>
    <row r="88" s="2" customFormat="1">
      <c r="A88" s="40"/>
      <c r="B88" s="41"/>
      <c r="C88" s="42"/>
      <c r="D88" s="219" t="s">
        <v>159</v>
      </c>
      <c r="E88" s="42"/>
      <c r="F88" s="220" t="s">
        <v>577</v>
      </c>
      <c r="G88" s="42"/>
      <c r="H88" s="42"/>
      <c r="I88" s="221"/>
      <c r="J88" s="42"/>
      <c r="K88" s="42"/>
      <c r="L88" s="46"/>
      <c r="M88" s="222"/>
      <c r="N88" s="223"/>
      <c r="O88" s="86"/>
      <c r="P88" s="86"/>
      <c r="Q88" s="86"/>
      <c r="R88" s="86"/>
      <c r="S88" s="86"/>
      <c r="T88" s="87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T88" s="19" t="s">
        <v>159</v>
      </c>
      <c r="AU88" s="19" t="s">
        <v>79</v>
      </c>
    </row>
    <row r="89" s="2" customFormat="1" ht="24.15" customHeight="1">
      <c r="A89" s="40"/>
      <c r="B89" s="41"/>
      <c r="C89" s="206" t="s">
        <v>79</v>
      </c>
      <c r="D89" s="206" t="s">
        <v>153</v>
      </c>
      <c r="E89" s="207" t="s">
        <v>632</v>
      </c>
      <c r="F89" s="208" t="s">
        <v>633</v>
      </c>
      <c r="G89" s="209" t="s">
        <v>380</v>
      </c>
      <c r="H89" s="210">
        <v>76</v>
      </c>
      <c r="I89" s="211"/>
      <c r="J89" s="212">
        <f>ROUND(I89*H89,2)</f>
        <v>0</v>
      </c>
      <c r="K89" s="208" t="s">
        <v>157</v>
      </c>
      <c r="L89" s="46"/>
      <c r="M89" s="213" t="s">
        <v>19</v>
      </c>
      <c r="N89" s="214" t="s">
        <v>40</v>
      </c>
      <c r="O89" s="86"/>
      <c r="P89" s="215">
        <f>O89*H89</f>
        <v>0</v>
      </c>
      <c r="Q89" s="215">
        <v>0</v>
      </c>
      <c r="R89" s="215">
        <f>Q89*H89</f>
        <v>0</v>
      </c>
      <c r="S89" s="215">
        <v>0</v>
      </c>
      <c r="T89" s="216">
        <f>S89*H89</f>
        <v>0</v>
      </c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R89" s="217" t="s">
        <v>158</v>
      </c>
      <c r="AT89" s="217" t="s">
        <v>153</v>
      </c>
      <c r="AU89" s="217" t="s">
        <v>79</v>
      </c>
      <c r="AY89" s="19" t="s">
        <v>150</v>
      </c>
      <c r="BE89" s="218">
        <f>IF(N89="základní",J89,0)</f>
        <v>0</v>
      </c>
      <c r="BF89" s="218">
        <f>IF(N89="snížená",J89,0)</f>
        <v>0</v>
      </c>
      <c r="BG89" s="218">
        <f>IF(N89="zákl. přenesená",J89,0)</f>
        <v>0</v>
      </c>
      <c r="BH89" s="218">
        <f>IF(N89="sníž. přenesená",J89,0)</f>
        <v>0</v>
      </c>
      <c r="BI89" s="218">
        <f>IF(N89="nulová",J89,0)</f>
        <v>0</v>
      </c>
      <c r="BJ89" s="19" t="s">
        <v>77</v>
      </c>
      <c r="BK89" s="218">
        <f>ROUND(I89*H89,2)</f>
        <v>0</v>
      </c>
      <c r="BL89" s="19" t="s">
        <v>158</v>
      </c>
      <c r="BM89" s="217" t="s">
        <v>158</v>
      </c>
    </row>
    <row r="90" s="2" customFormat="1">
      <c r="A90" s="40"/>
      <c r="B90" s="41"/>
      <c r="C90" s="42"/>
      <c r="D90" s="219" t="s">
        <v>159</v>
      </c>
      <c r="E90" s="42"/>
      <c r="F90" s="220" t="s">
        <v>634</v>
      </c>
      <c r="G90" s="42"/>
      <c r="H90" s="42"/>
      <c r="I90" s="221"/>
      <c r="J90" s="42"/>
      <c r="K90" s="42"/>
      <c r="L90" s="46"/>
      <c r="M90" s="222"/>
      <c r="N90" s="223"/>
      <c r="O90" s="86"/>
      <c r="P90" s="86"/>
      <c r="Q90" s="86"/>
      <c r="R90" s="86"/>
      <c r="S90" s="86"/>
      <c r="T90" s="87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T90" s="19" t="s">
        <v>159</v>
      </c>
      <c r="AU90" s="19" t="s">
        <v>79</v>
      </c>
    </row>
    <row r="91" s="13" customFormat="1">
      <c r="A91" s="13"/>
      <c r="B91" s="242"/>
      <c r="C91" s="243"/>
      <c r="D91" s="244" t="s">
        <v>593</v>
      </c>
      <c r="E91" s="245" t="s">
        <v>19</v>
      </c>
      <c r="F91" s="246" t="s">
        <v>1779</v>
      </c>
      <c r="G91" s="243"/>
      <c r="H91" s="247">
        <v>76</v>
      </c>
      <c r="I91" s="248"/>
      <c r="J91" s="243"/>
      <c r="K91" s="243"/>
      <c r="L91" s="249"/>
      <c r="M91" s="250"/>
      <c r="N91" s="251"/>
      <c r="O91" s="251"/>
      <c r="P91" s="251"/>
      <c r="Q91" s="251"/>
      <c r="R91" s="251"/>
      <c r="S91" s="251"/>
      <c r="T91" s="252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T91" s="253" t="s">
        <v>593</v>
      </c>
      <c r="AU91" s="253" t="s">
        <v>79</v>
      </c>
      <c r="AV91" s="13" t="s">
        <v>79</v>
      </c>
      <c r="AW91" s="13" t="s">
        <v>31</v>
      </c>
      <c r="AX91" s="13" t="s">
        <v>69</v>
      </c>
      <c r="AY91" s="253" t="s">
        <v>150</v>
      </c>
    </row>
    <row r="92" s="14" customFormat="1">
      <c r="A92" s="14"/>
      <c r="B92" s="254"/>
      <c r="C92" s="255"/>
      <c r="D92" s="244" t="s">
        <v>593</v>
      </c>
      <c r="E92" s="256" t="s">
        <v>19</v>
      </c>
      <c r="F92" s="257" t="s">
        <v>595</v>
      </c>
      <c r="G92" s="255"/>
      <c r="H92" s="258">
        <v>76</v>
      </c>
      <c r="I92" s="259"/>
      <c r="J92" s="255"/>
      <c r="K92" s="255"/>
      <c r="L92" s="260"/>
      <c r="M92" s="261"/>
      <c r="N92" s="262"/>
      <c r="O92" s="262"/>
      <c r="P92" s="262"/>
      <c r="Q92" s="262"/>
      <c r="R92" s="262"/>
      <c r="S92" s="262"/>
      <c r="T92" s="263"/>
      <c r="U92" s="14"/>
      <c r="V92" s="14"/>
      <c r="W92" s="14"/>
      <c r="X92" s="14"/>
      <c r="Y92" s="14"/>
      <c r="Z92" s="14"/>
      <c r="AA92" s="14"/>
      <c r="AB92" s="14"/>
      <c r="AC92" s="14"/>
      <c r="AD92" s="14"/>
      <c r="AE92" s="14"/>
      <c r="AT92" s="264" t="s">
        <v>593</v>
      </c>
      <c r="AU92" s="264" t="s">
        <v>79</v>
      </c>
      <c r="AV92" s="14" t="s">
        <v>158</v>
      </c>
      <c r="AW92" s="14" t="s">
        <v>31</v>
      </c>
      <c r="AX92" s="14" t="s">
        <v>77</v>
      </c>
      <c r="AY92" s="264" t="s">
        <v>150</v>
      </c>
    </row>
    <row r="93" s="2" customFormat="1" ht="33" customHeight="1">
      <c r="A93" s="40"/>
      <c r="B93" s="41"/>
      <c r="C93" s="206" t="s">
        <v>164</v>
      </c>
      <c r="D93" s="206" t="s">
        <v>153</v>
      </c>
      <c r="E93" s="207" t="s">
        <v>1780</v>
      </c>
      <c r="F93" s="208" t="s">
        <v>1781</v>
      </c>
      <c r="G93" s="209" t="s">
        <v>375</v>
      </c>
      <c r="H93" s="210">
        <v>40</v>
      </c>
      <c r="I93" s="211"/>
      <c r="J93" s="212">
        <f>ROUND(I93*H93,2)</f>
        <v>0</v>
      </c>
      <c r="K93" s="208" t="s">
        <v>157</v>
      </c>
      <c r="L93" s="46"/>
      <c r="M93" s="213" t="s">
        <v>19</v>
      </c>
      <c r="N93" s="214" t="s">
        <v>40</v>
      </c>
      <c r="O93" s="86"/>
      <c r="P93" s="215">
        <f>O93*H93</f>
        <v>0</v>
      </c>
      <c r="Q93" s="215">
        <v>0</v>
      </c>
      <c r="R93" s="215">
        <f>Q93*H93</f>
        <v>0</v>
      </c>
      <c r="S93" s="215">
        <v>0</v>
      </c>
      <c r="T93" s="216">
        <f>S93*H93</f>
        <v>0</v>
      </c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R93" s="217" t="s">
        <v>158</v>
      </c>
      <c r="AT93" s="217" t="s">
        <v>153</v>
      </c>
      <c r="AU93" s="217" t="s">
        <v>79</v>
      </c>
      <c r="AY93" s="19" t="s">
        <v>150</v>
      </c>
      <c r="BE93" s="218">
        <f>IF(N93="základní",J93,0)</f>
        <v>0</v>
      </c>
      <c r="BF93" s="218">
        <f>IF(N93="snížená",J93,0)</f>
        <v>0</v>
      </c>
      <c r="BG93" s="218">
        <f>IF(N93="zákl. přenesená",J93,0)</f>
        <v>0</v>
      </c>
      <c r="BH93" s="218">
        <f>IF(N93="sníž. přenesená",J93,0)</f>
        <v>0</v>
      </c>
      <c r="BI93" s="218">
        <f>IF(N93="nulová",J93,0)</f>
        <v>0</v>
      </c>
      <c r="BJ93" s="19" t="s">
        <v>77</v>
      </c>
      <c r="BK93" s="218">
        <f>ROUND(I93*H93,2)</f>
        <v>0</v>
      </c>
      <c r="BL93" s="19" t="s">
        <v>158</v>
      </c>
      <c r="BM93" s="217" t="s">
        <v>167</v>
      </c>
    </row>
    <row r="94" s="2" customFormat="1">
      <c r="A94" s="40"/>
      <c r="B94" s="41"/>
      <c r="C94" s="42"/>
      <c r="D94" s="219" t="s">
        <v>159</v>
      </c>
      <c r="E94" s="42"/>
      <c r="F94" s="220" t="s">
        <v>1782</v>
      </c>
      <c r="G94" s="42"/>
      <c r="H94" s="42"/>
      <c r="I94" s="221"/>
      <c r="J94" s="42"/>
      <c r="K94" s="42"/>
      <c r="L94" s="46"/>
      <c r="M94" s="222"/>
      <c r="N94" s="223"/>
      <c r="O94" s="86"/>
      <c r="P94" s="86"/>
      <c r="Q94" s="86"/>
      <c r="R94" s="86"/>
      <c r="S94" s="86"/>
      <c r="T94" s="87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T94" s="19" t="s">
        <v>159</v>
      </c>
      <c r="AU94" s="19" t="s">
        <v>79</v>
      </c>
    </row>
    <row r="95" s="13" customFormat="1">
      <c r="A95" s="13"/>
      <c r="B95" s="242"/>
      <c r="C95" s="243"/>
      <c r="D95" s="244" t="s">
        <v>593</v>
      </c>
      <c r="E95" s="245" t="s">
        <v>19</v>
      </c>
      <c r="F95" s="246" t="s">
        <v>1783</v>
      </c>
      <c r="G95" s="243"/>
      <c r="H95" s="247">
        <v>40</v>
      </c>
      <c r="I95" s="248"/>
      <c r="J95" s="243"/>
      <c r="K95" s="243"/>
      <c r="L95" s="249"/>
      <c r="M95" s="250"/>
      <c r="N95" s="251"/>
      <c r="O95" s="251"/>
      <c r="P95" s="251"/>
      <c r="Q95" s="251"/>
      <c r="R95" s="251"/>
      <c r="S95" s="251"/>
      <c r="T95" s="252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T95" s="253" t="s">
        <v>593</v>
      </c>
      <c r="AU95" s="253" t="s">
        <v>79</v>
      </c>
      <c r="AV95" s="13" t="s">
        <v>79</v>
      </c>
      <c r="AW95" s="13" t="s">
        <v>31</v>
      </c>
      <c r="AX95" s="13" t="s">
        <v>69</v>
      </c>
      <c r="AY95" s="253" t="s">
        <v>150</v>
      </c>
    </row>
    <row r="96" s="14" customFormat="1">
      <c r="A96" s="14"/>
      <c r="B96" s="254"/>
      <c r="C96" s="255"/>
      <c r="D96" s="244" t="s">
        <v>593</v>
      </c>
      <c r="E96" s="256" t="s">
        <v>19</v>
      </c>
      <c r="F96" s="257" t="s">
        <v>595</v>
      </c>
      <c r="G96" s="255"/>
      <c r="H96" s="258">
        <v>40</v>
      </c>
      <c r="I96" s="259"/>
      <c r="J96" s="255"/>
      <c r="K96" s="255"/>
      <c r="L96" s="260"/>
      <c r="M96" s="261"/>
      <c r="N96" s="262"/>
      <c r="O96" s="262"/>
      <c r="P96" s="262"/>
      <c r="Q96" s="262"/>
      <c r="R96" s="262"/>
      <c r="S96" s="262"/>
      <c r="T96" s="263"/>
      <c r="U96" s="14"/>
      <c r="V96" s="14"/>
      <c r="W96" s="14"/>
      <c r="X96" s="14"/>
      <c r="Y96" s="14"/>
      <c r="Z96" s="14"/>
      <c r="AA96" s="14"/>
      <c r="AB96" s="14"/>
      <c r="AC96" s="14"/>
      <c r="AD96" s="14"/>
      <c r="AE96" s="14"/>
      <c r="AT96" s="264" t="s">
        <v>593</v>
      </c>
      <c r="AU96" s="264" t="s">
        <v>79</v>
      </c>
      <c r="AV96" s="14" t="s">
        <v>158</v>
      </c>
      <c r="AW96" s="14" t="s">
        <v>31</v>
      </c>
      <c r="AX96" s="14" t="s">
        <v>77</v>
      </c>
      <c r="AY96" s="264" t="s">
        <v>150</v>
      </c>
    </row>
    <row r="97" s="2" customFormat="1" ht="62.7" customHeight="1">
      <c r="A97" s="40"/>
      <c r="B97" s="41"/>
      <c r="C97" s="206" t="s">
        <v>158</v>
      </c>
      <c r="D97" s="206" t="s">
        <v>153</v>
      </c>
      <c r="E97" s="207" t="s">
        <v>711</v>
      </c>
      <c r="F97" s="208" t="s">
        <v>712</v>
      </c>
      <c r="G97" s="209" t="s">
        <v>375</v>
      </c>
      <c r="H97" s="210">
        <v>51.399999999999999</v>
      </c>
      <c r="I97" s="211"/>
      <c r="J97" s="212">
        <f>ROUND(I97*H97,2)</f>
        <v>0</v>
      </c>
      <c r="K97" s="208" t="s">
        <v>157</v>
      </c>
      <c r="L97" s="46"/>
      <c r="M97" s="213" t="s">
        <v>19</v>
      </c>
      <c r="N97" s="214" t="s">
        <v>40</v>
      </c>
      <c r="O97" s="86"/>
      <c r="P97" s="215">
        <f>O97*H97</f>
        <v>0</v>
      </c>
      <c r="Q97" s="215">
        <v>0</v>
      </c>
      <c r="R97" s="215">
        <f>Q97*H97</f>
        <v>0</v>
      </c>
      <c r="S97" s="215">
        <v>0</v>
      </c>
      <c r="T97" s="216">
        <f>S97*H97</f>
        <v>0</v>
      </c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R97" s="217" t="s">
        <v>158</v>
      </c>
      <c r="AT97" s="217" t="s">
        <v>153</v>
      </c>
      <c r="AU97" s="217" t="s">
        <v>79</v>
      </c>
      <c r="AY97" s="19" t="s">
        <v>150</v>
      </c>
      <c r="BE97" s="218">
        <f>IF(N97="základní",J97,0)</f>
        <v>0</v>
      </c>
      <c r="BF97" s="218">
        <f>IF(N97="snížená",J97,0)</f>
        <v>0</v>
      </c>
      <c r="BG97" s="218">
        <f>IF(N97="zákl. přenesená",J97,0)</f>
        <v>0</v>
      </c>
      <c r="BH97" s="218">
        <f>IF(N97="sníž. přenesená",J97,0)</f>
        <v>0</v>
      </c>
      <c r="BI97" s="218">
        <f>IF(N97="nulová",J97,0)</f>
        <v>0</v>
      </c>
      <c r="BJ97" s="19" t="s">
        <v>77</v>
      </c>
      <c r="BK97" s="218">
        <f>ROUND(I97*H97,2)</f>
        <v>0</v>
      </c>
      <c r="BL97" s="19" t="s">
        <v>158</v>
      </c>
      <c r="BM97" s="217" t="s">
        <v>171</v>
      </c>
    </row>
    <row r="98" s="2" customFormat="1">
      <c r="A98" s="40"/>
      <c r="B98" s="41"/>
      <c r="C98" s="42"/>
      <c r="D98" s="219" t="s">
        <v>159</v>
      </c>
      <c r="E98" s="42"/>
      <c r="F98" s="220" t="s">
        <v>713</v>
      </c>
      <c r="G98" s="42"/>
      <c r="H98" s="42"/>
      <c r="I98" s="221"/>
      <c r="J98" s="42"/>
      <c r="K98" s="42"/>
      <c r="L98" s="46"/>
      <c r="M98" s="222"/>
      <c r="N98" s="223"/>
      <c r="O98" s="86"/>
      <c r="P98" s="86"/>
      <c r="Q98" s="86"/>
      <c r="R98" s="86"/>
      <c r="S98" s="86"/>
      <c r="T98" s="87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T98" s="19" t="s">
        <v>159</v>
      </c>
      <c r="AU98" s="19" t="s">
        <v>79</v>
      </c>
    </row>
    <row r="99" s="2" customFormat="1" ht="62.7" customHeight="1">
      <c r="A99" s="40"/>
      <c r="B99" s="41"/>
      <c r="C99" s="206" t="s">
        <v>149</v>
      </c>
      <c r="D99" s="206" t="s">
        <v>153</v>
      </c>
      <c r="E99" s="207" t="s">
        <v>714</v>
      </c>
      <c r="F99" s="208" t="s">
        <v>715</v>
      </c>
      <c r="G99" s="209" t="s">
        <v>375</v>
      </c>
      <c r="H99" s="210">
        <v>20</v>
      </c>
      <c r="I99" s="211"/>
      <c r="J99" s="212">
        <f>ROUND(I99*H99,2)</f>
        <v>0</v>
      </c>
      <c r="K99" s="208" t="s">
        <v>157</v>
      </c>
      <c r="L99" s="46"/>
      <c r="M99" s="213" t="s">
        <v>19</v>
      </c>
      <c r="N99" s="214" t="s">
        <v>40</v>
      </c>
      <c r="O99" s="86"/>
      <c r="P99" s="215">
        <f>O99*H99</f>
        <v>0</v>
      </c>
      <c r="Q99" s="215">
        <v>0</v>
      </c>
      <c r="R99" s="215">
        <f>Q99*H99</f>
        <v>0</v>
      </c>
      <c r="S99" s="215">
        <v>0</v>
      </c>
      <c r="T99" s="216">
        <f>S99*H99</f>
        <v>0</v>
      </c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R99" s="217" t="s">
        <v>158</v>
      </c>
      <c r="AT99" s="217" t="s">
        <v>153</v>
      </c>
      <c r="AU99" s="217" t="s">
        <v>79</v>
      </c>
      <c r="AY99" s="19" t="s">
        <v>150</v>
      </c>
      <c r="BE99" s="218">
        <f>IF(N99="základní",J99,0)</f>
        <v>0</v>
      </c>
      <c r="BF99" s="218">
        <f>IF(N99="snížená",J99,0)</f>
        <v>0</v>
      </c>
      <c r="BG99" s="218">
        <f>IF(N99="zákl. přenesená",J99,0)</f>
        <v>0</v>
      </c>
      <c r="BH99" s="218">
        <f>IF(N99="sníž. přenesená",J99,0)</f>
        <v>0</v>
      </c>
      <c r="BI99" s="218">
        <f>IF(N99="nulová",J99,0)</f>
        <v>0</v>
      </c>
      <c r="BJ99" s="19" t="s">
        <v>77</v>
      </c>
      <c r="BK99" s="218">
        <f>ROUND(I99*H99,2)</f>
        <v>0</v>
      </c>
      <c r="BL99" s="19" t="s">
        <v>158</v>
      </c>
      <c r="BM99" s="217" t="s">
        <v>175</v>
      </c>
    </row>
    <row r="100" s="2" customFormat="1">
      <c r="A100" s="40"/>
      <c r="B100" s="41"/>
      <c r="C100" s="42"/>
      <c r="D100" s="219" t="s">
        <v>159</v>
      </c>
      <c r="E100" s="42"/>
      <c r="F100" s="220" t="s">
        <v>716</v>
      </c>
      <c r="G100" s="42"/>
      <c r="H100" s="42"/>
      <c r="I100" s="221"/>
      <c r="J100" s="42"/>
      <c r="K100" s="42"/>
      <c r="L100" s="46"/>
      <c r="M100" s="222"/>
      <c r="N100" s="223"/>
      <c r="O100" s="86"/>
      <c r="P100" s="86"/>
      <c r="Q100" s="86"/>
      <c r="R100" s="86"/>
      <c r="S100" s="86"/>
      <c r="T100" s="87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T100" s="19" t="s">
        <v>159</v>
      </c>
      <c r="AU100" s="19" t="s">
        <v>79</v>
      </c>
    </row>
    <row r="101" s="2" customFormat="1" ht="44.25" customHeight="1">
      <c r="A101" s="40"/>
      <c r="B101" s="41"/>
      <c r="C101" s="206" t="s">
        <v>167</v>
      </c>
      <c r="D101" s="206" t="s">
        <v>153</v>
      </c>
      <c r="E101" s="207" t="s">
        <v>717</v>
      </c>
      <c r="F101" s="208" t="s">
        <v>718</v>
      </c>
      <c r="G101" s="209" t="s">
        <v>375</v>
      </c>
      <c r="H101" s="210">
        <v>20</v>
      </c>
      <c r="I101" s="211"/>
      <c r="J101" s="212">
        <f>ROUND(I101*H101,2)</f>
        <v>0</v>
      </c>
      <c r="K101" s="208" t="s">
        <v>157</v>
      </c>
      <c r="L101" s="46"/>
      <c r="M101" s="213" t="s">
        <v>19</v>
      </c>
      <c r="N101" s="214" t="s">
        <v>40</v>
      </c>
      <c r="O101" s="86"/>
      <c r="P101" s="215">
        <f>O101*H101</f>
        <v>0</v>
      </c>
      <c r="Q101" s="215">
        <v>0</v>
      </c>
      <c r="R101" s="215">
        <f>Q101*H101</f>
        <v>0</v>
      </c>
      <c r="S101" s="215">
        <v>0</v>
      </c>
      <c r="T101" s="216">
        <f>S101*H101</f>
        <v>0</v>
      </c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R101" s="217" t="s">
        <v>158</v>
      </c>
      <c r="AT101" s="217" t="s">
        <v>153</v>
      </c>
      <c r="AU101" s="217" t="s">
        <v>79</v>
      </c>
      <c r="AY101" s="19" t="s">
        <v>150</v>
      </c>
      <c r="BE101" s="218">
        <f>IF(N101="základní",J101,0)</f>
        <v>0</v>
      </c>
      <c r="BF101" s="218">
        <f>IF(N101="snížená",J101,0)</f>
        <v>0</v>
      </c>
      <c r="BG101" s="218">
        <f>IF(N101="zákl. přenesená",J101,0)</f>
        <v>0</v>
      </c>
      <c r="BH101" s="218">
        <f>IF(N101="sníž. přenesená",J101,0)</f>
        <v>0</v>
      </c>
      <c r="BI101" s="218">
        <f>IF(N101="nulová",J101,0)</f>
        <v>0</v>
      </c>
      <c r="BJ101" s="19" t="s">
        <v>77</v>
      </c>
      <c r="BK101" s="218">
        <f>ROUND(I101*H101,2)</f>
        <v>0</v>
      </c>
      <c r="BL101" s="19" t="s">
        <v>158</v>
      </c>
      <c r="BM101" s="217" t="s">
        <v>8</v>
      </c>
    </row>
    <row r="102" s="2" customFormat="1">
      <c r="A102" s="40"/>
      <c r="B102" s="41"/>
      <c r="C102" s="42"/>
      <c r="D102" s="219" t="s">
        <v>159</v>
      </c>
      <c r="E102" s="42"/>
      <c r="F102" s="220" t="s">
        <v>719</v>
      </c>
      <c r="G102" s="42"/>
      <c r="H102" s="42"/>
      <c r="I102" s="221"/>
      <c r="J102" s="42"/>
      <c r="K102" s="42"/>
      <c r="L102" s="46"/>
      <c r="M102" s="222"/>
      <c r="N102" s="223"/>
      <c r="O102" s="86"/>
      <c r="P102" s="86"/>
      <c r="Q102" s="86"/>
      <c r="R102" s="86"/>
      <c r="S102" s="86"/>
      <c r="T102" s="87"/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T102" s="19" t="s">
        <v>159</v>
      </c>
      <c r="AU102" s="19" t="s">
        <v>79</v>
      </c>
    </row>
    <row r="103" s="2" customFormat="1" ht="44.25" customHeight="1">
      <c r="A103" s="40"/>
      <c r="B103" s="41"/>
      <c r="C103" s="206" t="s">
        <v>180</v>
      </c>
      <c r="D103" s="206" t="s">
        <v>153</v>
      </c>
      <c r="E103" s="207" t="s">
        <v>720</v>
      </c>
      <c r="F103" s="208" t="s">
        <v>721</v>
      </c>
      <c r="G103" s="209" t="s">
        <v>375</v>
      </c>
      <c r="H103" s="210">
        <v>20</v>
      </c>
      <c r="I103" s="211"/>
      <c r="J103" s="212">
        <f>ROUND(I103*H103,2)</f>
        <v>0</v>
      </c>
      <c r="K103" s="208" t="s">
        <v>157</v>
      </c>
      <c r="L103" s="46"/>
      <c r="M103" s="213" t="s">
        <v>19</v>
      </c>
      <c r="N103" s="214" t="s">
        <v>40</v>
      </c>
      <c r="O103" s="86"/>
      <c r="P103" s="215">
        <f>O103*H103</f>
        <v>0</v>
      </c>
      <c r="Q103" s="215">
        <v>0</v>
      </c>
      <c r="R103" s="215">
        <f>Q103*H103</f>
        <v>0</v>
      </c>
      <c r="S103" s="215">
        <v>0</v>
      </c>
      <c r="T103" s="216">
        <f>S103*H103</f>
        <v>0</v>
      </c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R103" s="217" t="s">
        <v>158</v>
      </c>
      <c r="AT103" s="217" t="s">
        <v>153</v>
      </c>
      <c r="AU103" s="217" t="s">
        <v>79</v>
      </c>
      <c r="AY103" s="19" t="s">
        <v>150</v>
      </c>
      <c r="BE103" s="218">
        <f>IF(N103="základní",J103,0)</f>
        <v>0</v>
      </c>
      <c r="BF103" s="218">
        <f>IF(N103="snížená",J103,0)</f>
        <v>0</v>
      </c>
      <c r="BG103" s="218">
        <f>IF(N103="zákl. přenesená",J103,0)</f>
        <v>0</v>
      </c>
      <c r="BH103" s="218">
        <f>IF(N103="sníž. přenesená",J103,0)</f>
        <v>0</v>
      </c>
      <c r="BI103" s="218">
        <f>IF(N103="nulová",J103,0)</f>
        <v>0</v>
      </c>
      <c r="BJ103" s="19" t="s">
        <v>77</v>
      </c>
      <c r="BK103" s="218">
        <f>ROUND(I103*H103,2)</f>
        <v>0</v>
      </c>
      <c r="BL103" s="19" t="s">
        <v>158</v>
      </c>
      <c r="BM103" s="217" t="s">
        <v>183</v>
      </c>
    </row>
    <row r="104" s="2" customFormat="1">
      <c r="A104" s="40"/>
      <c r="B104" s="41"/>
      <c r="C104" s="42"/>
      <c r="D104" s="219" t="s">
        <v>159</v>
      </c>
      <c r="E104" s="42"/>
      <c r="F104" s="220" t="s">
        <v>722</v>
      </c>
      <c r="G104" s="42"/>
      <c r="H104" s="42"/>
      <c r="I104" s="221"/>
      <c r="J104" s="42"/>
      <c r="K104" s="42"/>
      <c r="L104" s="46"/>
      <c r="M104" s="222"/>
      <c r="N104" s="223"/>
      <c r="O104" s="86"/>
      <c r="P104" s="86"/>
      <c r="Q104" s="86"/>
      <c r="R104" s="86"/>
      <c r="S104" s="86"/>
      <c r="T104" s="87"/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T104" s="19" t="s">
        <v>159</v>
      </c>
      <c r="AU104" s="19" t="s">
        <v>79</v>
      </c>
    </row>
    <row r="105" s="13" customFormat="1">
      <c r="A105" s="13"/>
      <c r="B105" s="242"/>
      <c r="C105" s="243"/>
      <c r="D105" s="244" t="s">
        <v>593</v>
      </c>
      <c r="E105" s="245" t="s">
        <v>19</v>
      </c>
      <c r="F105" s="246" t="s">
        <v>1784</v>
      </c>
      <c r="G105" s="243"/>
      <c r="H105" s="247">
        <v>20</v>
      </c>
      <c r="I105" s="248"/>
      <c r="J105" s="243"/>
      <c r="K105" s="243"/>
      <c r="L105" s="249"/>
      <c r="M105" s="250"/>
      <c r="N105" s="251"/>
      <c r="O105" s="251"/>
      <c r="P105" s="251"/>
      <c r="Q105" s="251"/>
      <c r="R105" s="251"/>
      <c r="S105" s="251"/>
      <c r="T105" s="252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T105" s="253" t="s">
        <v>593</v>
      </c>
      <c r="AU105" s="253" t="s">
        <v>79</v>
      </c>
      <c r="AV105" s="13" t="s">
        <v>79</v>
      </c>
      <c r="AW105" s="13" t="s">
        <v>31</v>
      </c>
      <c r="AX105" s="13" t="s">
        <v>69</v>
      </c>
      <c r="AY105" s="253" t="s">
        <v>150</v>
      </c>
    </row>
    <row r="106" s="14" customFormat="1">
      <c r="A106" s="14"/>
      <c r="B106" s="254"/>
      <c r="C106" s="255"/>
      <c r="D106" s="244" t="s">
        <v>593</v>
      </c>
      <c r="E106" s="256" t="s">
        <v>19</v>
      </c>
      <c r="F106" s="257" t="s">
        <v>595</v>
      </c>
      <c r="G106" s="255"/>
      <c r="H106" s="258">
        <v>20</v>
      </c>
      <c r="I106" s="259"/>
      <c r="J106" s="255"/>
      <c r="K106" s="255"/>
      <c r="L106" s="260"/>
      <c r="M106" s="261"/>
      <c r="N106" s="262"/>
      <c r="O106" s="262"/>
      <c r="P106" s="262"/>
      <c r="Q106" s="262"/>
      <c r="R106" s="262"/>
      <c r="S106" s="262"/>
      <c r="T106" s="263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T106" s="264" t="s">
        <v>593</v>
      </c>
      <c r="AU106" s="264" t="s">
        <v>79</v>
      </c>
      <c r="AV106" s="14" t="s">
        <v>158</v>
      </c>
      <c r="AW106" s="14" t="s">
        <v>31</v>
      </c>
      <c r="AX106" s="14" t="s">
        <v>77</v>
      </c>
      <c r="AY106" s="264" t="s">
        <v>150</v>
      </c>
    </row>
    <row r="107" s="2" customFormat="1" ht="44.25" customHeight="1">
      <c r="A107" s="40"/>
      <c r="B107" s="41"/>
      <c r="C107" s="206" t="s">
        <v>171</v>
      </c>
      <c r="D107" s="206" t="s">
        <v>153</v>
      </c>
      <c r="E107" s="207" t="s">
        <v>725</v>
      </c>
      <c r="F107" s="208" t="s">
        <v>726</v>
      </c>
      <c r="G107" s="209" t="s">
        <v>258</v>
      </c>
      <c r="H107" s="210">
        <v>40</v>
      </c>
      <c r="I107" s="211"/>
      <c r="J107" s="212">
        <f>ROUND(I107*H107,2)</f>
        <v>0</v>
      </c>
      <c r="K107" s="208" t="s">
        <v>157</v>
      </c>
      <c r="L107" s="46"/>
      <c r="M107" s="213" t="s">
        <v>19</v>
      </c>
      <c r="N107" s="214" t="s">
        <v>40</v>
      </c>
      <c r="O107" s="86"/>
      <c r="P107" s="215">
        <f>O107*H107</f>
        <v>0</v>
      </c>
      <c r="Q107" s="215">
        <v>0</v>
      </c>
      <c r="R107" s="215">
        <f>Q107*H107</f>
        <v>0</v>
      </c>
      <c r="S107" s="215">
        <v>0</v>
      </c>
      <c r="T107" s="216">
        <f>S107*H107</f>
        <v>0</v>
      </c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R107" s="217" t="s">
        <v>158</v>
      </c>
      <c r="AT107" s="217" t="s">
        <v>153</v>
      </c>
      <c r="AU107" s="217" t="s">
        <v>79</v>
      </c>
      <c r="AY107" s="19" t="s">
        <v>150</v>
      </c>
      <c r="BE107" s="218">
        <f>IF(N107="základní",J107,0)</f>
        <v>0</v>
      </c>
      <c r="BF107" s="218">
        <f>IF(N107="snížená",J107,0)</f>
        <v>0</v>
      </c>
      <c r="BG107" s="218">
        <f>IF(N107="zákl. přenesená",J107,0)</f>
        <v>0</v>
      </c>
      <c r="BH107" s="218">
        <f>IF(N107="sníž. přenesená",J107,0)</f>
        <v>0</v>
      </c>
      <c r="BI107" s="218">
        <f>IF(N107="nulová",J107,0)</f>
        <v>0</v>
      </c>
      <c r="BJ107" s="19" t="s">
        <v>77</v>
      </c>
      <c r="BK107" s="218">
        <f>ROUND(I107*H107,2)</f>
        <v>0</v>
      </c>
      <c r="BL107" s="19" t="s">
        <v>158</v>
      </c>
      <c r="BM107" s="217" t="s">
        <v>187</v>
      </c>
    </row>
    <row r="108" s="2" customFormat="1">
      <c r="A108" s="40"/>
      <c r="B108" s="41"/>
      <c r="C108" s="42"/>
      <c r="D108" s="219" t="s">
        <v>159</v>
      </c>
      <c r="E108" s="42"/>
      <c r="F108" s="220" t="s">
        <v>727</v>
      </c>
      <c r="G108" s="42"/>
      <c r="H108" s="42"/>
      <c r="I108" s="221"/>
      <c r="J108" s="42"/>
      <c r="K108" s="42"/>
      <c r="L108" s="46"/>
      <c r="M108" s="222"/>
      <c r="N108" s="223"/>
      <c r="O108" s="86"/>
      <c r="P108" s="86"/>
      <c r="Q108" s="86"/>
      <c r="R108" s="86"/>
      <c r="S108" s="86"/>
      <c r="T108" s="87"/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T108" s="19" t="s">
        <v>159</v>
      </c>
      <c r="AU108" s="19" t="s">
        <v>79</v>
      </c>
    </row>
    <row r="109" s="15" customFormat="1">
      <c r="A109" s="15"/>
      <c r="B109" s="265"/>
      <c r="C109" s="266"/>
      <c r="D109" s="244" t="s">
        <v>593</v>
      </c>
      <c r="E109" s="267" t="s">
        <v>19</v>
      </c>
      <c r="F109" s="268" t="s">
        <v>728</v>
      </c>
      <c r="G109" s="266"/>
      <c r="H109" s="267" t="s">
        <v>19</v>
      </c>
      <c r="I109" s="269"/>
      <c r="J109" s="266"/>
      <c r="K109" s="266"/>
      <c r="L109" s="270"/>
      <c r="M109" s="271"/>
      <c r="N109" s="272"/>
      <c r="O109" s="272"/>
      <c r="P109" s="272"/>
      <c r="Q109" s="272"/>
      <c r="R109" s="272"/>
      <c r="S109" s="272"/>
      <c r="T109" s="273"/>
      <c r="U109" s="15"/>
      <c r="V109" s="15"/>
      <c r="W109" s="15"/>
      <c r="X109" s="15"/>
      <c r="Y109" s="15"/>
      <c r="Z109" s="15"/>
      <c r="AA109" s="15"/>
      <c r="AB109" s="15"/>
      <c r="AC109" s="15"/>
      <c r="AD109" s="15"/>
      <c r="AE109" s="15"/>
      <c r="AT109" s="274" t="s">
        <v>593</v>
      </c>
      <c r="AU109" s="274" t="s">
        <v>79</v>
      </c>
      <c r="AV109" s="15" t="s">
        <v>77</v>
      </c>
      <c r="AW109" s="15" t="s">
        <v>31</v>
      </c>
      <c r="AX109" s="15" t="s">
        <v>69</v>
      </c>
      <c r="AY109" s="274" t="s">
        <v>150</v>
      </c>
    </row>
    <row r="110" s="13" customFormat="1">
      <c r="A110" s="13"/>
      <c r="B110" s="242"/>
      <c r="C110" s="243"/>
      <c r="D110" s="244" t="s">
        <v>593</v>
      </c>
      <c r="E110" s="245" t="s">
        <v>19</v>
      </c>
      <c r="F110" s="246" t="s">
        <v>1785</v>
      </c>
      <c r="G110" s="243"/>
      <c r="H110" s="247">
        <v>40</v>
      </c>
      <c r="I110" s="248"/>
      <c r="J110" s="243"/>
      <c r="K110" s="243"/>
      <c r="L110" s="249"/>
      <c r="M110" s="250"/>
      <c r="N110" s="251"/>
      <c r="O110" s="251"/>
      <c r="P110" s="251"/>
      <c r="Q110" s="251"/>
      <c r="R110" s="251"/>
      <c r="S110" s="251"/>
      <c r="T110" s="252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T110" s="253" t="s">
        <v>593</v>
      </c>
      <c r="AU110" s="253" t="s">
        <v>79</v>
      </c>
      <c r="AV110" s="13" t="s">
        <v>79</v>
      </c>
      <c r="AW110" s="13" t="s">
        <v>31</v>
      </c>
      <c r="AX110" s="13" t="s">
        <v>69</v>
      </c>
      <c r="AY110" s="253" t="s">
        <v>150</v>
      </c>
    </row>
    <row r="111" s="14" customFormat="1">
      <c r="A111" s="14"/>
      <c r="B111" s="254"/>
      <c r="C111" s="255"/>
      <c r="D111" s="244" t="s">
        <v>593</v>
      </c>
      <c r="E111" s="256" t="s">
        <v>19</v>
      </c>
      <c r="F111" s="257" t="s">
        <v>595</v>
      </c>
      <c r="G111" s="255"/>
      <c r="H111" s="258">
        <v>40</v>
      </c>
      <c r="I111" s="259"/>
      <c r="J111" s="255"/>
      <c r="K111" s="255"/>
      <c r="L111" s="260"/>
      <c r="M111" s="261"/>
      <c r="N111" s="262"/>
      <c r="O111" s="262"/>
      <c r="P111" s="262"/>
      <c r="Q111" s="262"/>
      <c r="R111" s="262"/>
      <c r="S111" s="262"/>
      <c r="T111" s="263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T111" s="264" t="s">
        <v>593</v>
      </c>
      <c r="AU111" s="264" t="s">
        <v>79</v>
      </c>
      <c r="AV111" s="14" t="s">
        <v>158</v>
      </c>
      <c r="AW111" s="14" t="s">
        <v>31</v>
      </c>
      <c r="AX111" s="14" t="s">
        <v>77</v>
      </c>
      <c r="AY111" s="264" t="s">
        <v>150</v>
      </c>
    </row>
    <row r="112" s="2" customFormat="1" ht="37.8" customHeight="1">
      <c r="A112" s="40"/>
      <c r="B112" s="41"/>
      <c r="C112" s="206" t="s">
        <v>190</v>
      </c>
      <c r="D112" s="206" t="s">
        <v>153</v>
      </c>
      <c r="E112" s="207" t="s">
        <v>730</v>
      </c>
      <c r="F112" s="208" t="s">
        <v>731</v>
      </c>
      <c r="G112" s="209" t="s">
        <v>375</v>
      </c>
      <c r="H112" s="210">
        <v>51.399999999999999</v>
      </c>
      <c r="I112" s="211"/>
      <c r="J112" s="212">
        <f>ROUND(I112*H112,2)</f>
        <v>0</v>
      </c>
      <c r="K112" s="208" t="s">
        <v>157</v>
      </c>
      <c r="L112" s="46"/>
      <c r="M112" s="213" t="s">
        <v>19</v>
      </c>
      <c r="N112" s="214" t="s">
        <v>40</v>
      </c>
      <c r="O112" s="86"/>
      <c r="P112" s="215">
        <f>O112*H112</f>
        <v>0</v>
      </c>
      <c r="Q112" s="215">
        <v>0</v>
      </c>
      <c r="R112" s="215">
        <f>Q112*H112</f>
        <v>0</v>
      </c>
      <c r="S112" s="215">
        <v>0</v>
      </c>
      <c r="T112" s="216">
        <f>S112*H112</f>
        <v>0</v>
      </c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R112" s="217" t="s">
        <v>158</v>
      </c>
      <c r="AT112" s="217" t="s">
        <v>153</v>
      </c>
      <c r="AU112" s="217" t="s">
        <v>79</v>
      </c>
      <c r="AY112" s="19" t="s">
        <v>150</v>
      </c>
      <c r="BE112" s="218">
        <f>IF(N112="základní",J112,0)</f>
        <v>0</v>
      </c>
      <c r="BF112" s="218">
        <f>IF(N112="snížená",J112,0)</f>
        <v>0</v>
      </c>
      <c r="BG112" s="218">
        <f>IF(N112="zákl. přenesená",J112,0)</f>
        <v>0</v>
      </c>
      <c r="BH112" s="218">
        <f>IF(N112="sníž. přenesená",J112,0)</f>
        <v>0</v>
      </c>
      <c r="BI112" s="218">
        <f>IF(N112="nulová",J112,0)</f>
        <v>0</v>
      </c>
      <c r="BJ112" s="19" t="s">
        <v>77</v>
      </c>
      <c r="BK112" s="218">
        <f>ROUND(I112*H112,2)</f>
        <v>0</v>
      </c>
      <c r="BL112" s="19" t="s">
        <v>158</v>
      </c>
      <c r="BM112" s="217" t="s">
        <v>193</v>
      </c>
    </row>
    <row r="113" s="2" customFormat="1">
      <c r="A113" s="40"/>
      <c r="B113" s="41"/>
      <c r="C113" s="42"/>
      <c r="D113" s="219" t="s">
        <v>159</v>
      </c>
      <c r="E113" s="42"/>
      <c r="F113" s="220" t="s">
        <v>732</v>
      </c>
      <c r="G113" s="42"/>
      <c r="H113" s="42"/>
      <c r="I113" s="221"/>
      <c r="J113" s="42"/>
      <c r="K113" s="42"/>
      <c r="L113" s="46"/>
      <c r="M113" s="222"/>
      <c r="N113" s="223"/>
      <c r="O113" s="86"/>
      <c r="P113" s="86"/>
      <c r="Q113" s="86"/>
      <c r="R113" s="86"/>
      <c r="S113" s="86"/>
      <c r="T113" s="87"/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T113" s="19" t="s">
        <v>159</v>
      </c>
      <c r="AU113" s="19" t="s">
        <v>79</v>
      </c>
    </row>
    <row r="114" s="2" customFormat="1" ht="33" customHeight="1">
      <c r="A114" s="40"/>
      <c r="B114" s="41"/>
      <c r="C114" s="206" t="s">
        <v>175</v>
      </c>
      <c r="D114" s="206" t="s">
        <v>153</v>
      </c>
      <c r="E114" s="207" t="s">
        <v>761</v>
      </c>
      <c r="F114" s="208" t="s">
        <v>762</v>
      </c>
      <c r="G114" s="209" t="s">
        <v>380</v>
      </c>
      <c r="H114" s="210">
        <v>88</v>
      </c>
      <c r="I114" s="211"/>
      <c r="J114" s="212">
        <f>ROUND(I114*H114,2)</f>
        <v>0</v>
      </c>
      <c r="K114" s="208" t="s">
        <v>157</v>
      </c>
      <c r="L114" s="46"/>
      <c r="M114" s="213" t="s">
        <v>19</v>
      </c>
      <c r="N114" s="214" t="s">
        <v>40</v>
      </c>
      <c r="O114" s="86"/>
      <c r="P114" s="215">
        <f>O114*H114</f>
        <v>0</v>
      </c>
      <c r="Q114" s="215">
        <v>0</v>
      </c>
      <c r="R114" s="215">
        <f>Q114*H114</f>
        <v>0</v>
      </c>
      <c r="S114" s="215">
        <v>0</v>
      </c>
      <c r="T114" s="216">
        <f>S114*H114</f>
        <v>0</v>
      </c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R114" s="217" t="s">
        <v>158</v>
      </c>
      <c r="AT114" s="217" t="s">
        <v>153</v>
      </c>
      <c r="AU114" s="217" t="s">
        <v>79</v>
      </c>
      <c r="AY114" s="19" t="s">
        <v>150</v>
      </c>
      <c r="BE114" s="218">
        <f>IF(N114="základní",J114,0)</f>
        <v>0</v>
      </c>
      <c r="BF114" s="218">
        <f>IF(N114="snížená",J114,0)</f>
        <v>0</v>
      </c>
      <c r="BG114" s="218">
        <f>IF(N114="zákl. přenesená",J114,0)</f>
        <v>0</v>
      </c>
      <c r="BH114" s="218">
        <f>IF(N114="sníž. přenesená",J114,0)</f>
        <v>0</v>
      </c>
      <c r="BI114" s="218">
        <f>IF(N114="nulová",J114,0)</f>
        <v>0</v>
      </c>
      <c r="BJ114" s="19" t="s">
        <v>77</v>
      </c>
      <c r="BK114" s="218">
        <f>ROUND(I114*H114,2)</f>
        <v>0</v>
      </c>
      <c r="BL114" s="19" t="s">
        <v>158</v>
      </c>
      <c r="BM114" s="217" t="s">
        <v>199</v>
      </c>
    </row>
    <row r="115" s="2" customFormat="1">
      <c r="A115" s="40"/>
      <c r="B115" s="41"/>
      <c r="C115" s="42"/>
      <c r="D115" s="219" t="s">
        <v>159</v>
      </c>
      <c r="E115" s="42"/>
      <c r="F115" s="220" t="s">
        <v>763</v>
      </c>
      <c r="G115" s="42"/>
      <c r="H115" s="42"/>
      <c r="I115" s="221"/>
      <c r="J115" s="42"/>
      <c r="K115" s="42"/>
      <c r="L115" s="46"/>
      <c r="M115" s="222"/>
      <c r="N115" s="223"/>
      <c r="O115" s="86"/>
      <c r="P115" s="86"/>
      <c r="Q115" s="86"/>
      <c r="R115" s="86"/>
      <c r="S115" s="86"/>
      <c r="T115" s="87"/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T115" s="19" t="s">
        <v>159</v>
      </c>
      <c r="AU115" s="19" t="s">
        <v>79</v>
      </c>
    </row>
    <row r="116" s="13" customFormat="1">
      <c r="A116" s="13"/>
      <c r="B116" s="242"/>
      <c r="C116" s="243"/>
      <c r="D116" s="244" t="s">
        <v>593</v>
      </c>
      <c r="E116" s="245" t="s">
        <v>19</v>
      </c>
      <c r="F116" s="246" t="s">
        <v>1786</v>
      </c>
      <c r="G116" s="243"/>
      <c r="H116" s="247">
        <v>88</v>
      </c>
      <c r="I116" s="248"/>
      <c r="J116" s="243"/>
      <c r="K116" s="243"/>
      <c r="L116" s="249"/>
      <c r="M116" s="250"/>
      <c r="N116" s="251"/>
      <c r="O116" s="251"/>
      <c r="P116" s="251"/>
      <c r="Q116" s="251"/>
      <c r="R116" s="251"/>
      <c r="S116" s="251"/>
      <c r="T116" s="252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T116" s="253" t="s">
        <v>593</v>
      </c>
      <c r="AU116" s="253" t="s">
        <v>79</v>
      </c>
      <c r="AV116" s="13" t="s">
        <v>79</v>
      </c>
      <c r="AW116" s="13" t="s">
        <v>31</v>
      </c>
      <c r="AX116" s="13" t="s">
        <v>69</v>
      </c>
      <c r="AY116" s="253" t="s">
        <v>150</v>
      </c>
    </row>
    <row r="117" s="14" customFormat="1">
      <c r="A117" s="14"/>
      <c r="B117" s="254"/>
      <c r="C117" s="255"/>
      <c r="D117" s="244" t="s">
        <v>593</v>
      </c>
      <c r="E117" s="256" t="s">
        <v>19</v>
      </c>
      <c r="F117" s="257" t="s">
        <v>595</v>
      </c>
      <c r="G117" s="255"/>
      <c r="H117" s="258">
        <v>88</v>
      </c>
      <c r="I117" s="259"/>
      <c r="J117" s="255"/>
      <c r="K117" s="255"/>
      <c r="L117" s="260"/>
      <c r="M117" s="261"/>
      <c r="N117" s="262"/>
      <c r="O117" s="262"/>
      <c r="P117" s="262"/>
      <c r="Q117" s="262"/>
      <c r="R117" s="262"/>
      <c r="S117" s="262"/>
      <c r="T117" s="263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  <c r="AT117" s="264" t="s">
        <v>593</v>
      </c>
      <c r="AU117" s="264" t="s">
        <v>79</v>
      </c>
      <c r="AV117" s="14" t="s">
        <v>158</v>
      </c>
      <c r="AW117" s="14" t="s">
        <v>31</v>
      </c>
      <c r="AX117" s="14" t="s">
        <v>77</v>
      </c>
      <c r="AY117" s="264" t="s">
        <v>150</v>
      </c>
    </row>
    <row r="118" s="12" customFormat="1" ht="22.8" customHeight="1">
      <c r="A118" s="12"/>
      <c r="B118" s="190"/>
      <c r="C118" s="191"/>
      <c r="D118" s="192" t="s">
        <v>68</v>
      </c>
      <c r="E118" s="204" t="s">
        <v>149</v>
      </c>
      <c r="F118" s="204" t="s">
        <v>822</v>
      </c>
      <c r="G118" s="191"/>
      <c r="H118" s="191"/>
      <c r="I118" s="194"/>
      <c r="J118" s="205">
        <f>BK118</f>
        <v>0</v>
      </c>
      <c r="K118" s="191"/>
      <c r="L118" s="196"/>
      <c r="M118" s="197"/>
      <c r="N118" s="198"/>
      <c r="O118" s="198"/>
      <c r="P118" s="199">
        <f>SUM(P119:P141)</f>
        <v>0</v>
      </c>
      <c r="Q118" s="198"/>
      <c r="R118" s="199">
        <f>SUM(R119:R141)</f>
        <v>0</v>
      </c>
      <c r="S118" s="198"/>
      <c r="T118" s="200">
        <f>SUM(T119:T141)</f>
        <v>0</v>
      </c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R118" s="201" t="s">
        <v>77</v>
      </c>
      <c r="AT118" s="202" t="s">
        <v>68</v>
      </c>
      <c r="AU118" s="202" t="s">
        <v>77</v>
      </c>
      <c r="AY118" s="201" t="s">
        <v>150</v>
      </c>
      <c r="BK118" s="203">
        <f>SUM(BK119:BK141)</f>
        <v>0</v>
      </c>
    </row>
    <row r="119" s="2" customFormat="1" ht="66.75" customHeight="1">
      <c r="A119" s="40"/>
      <c r="B119" s="41"/>
      <c r="C119" s="206" t="s">
        <v>201</v>
      </c>
      <c r="D119" s="206" t="s">
        <v>153</v>
      </c>
      <c r="E119" s="207" t="s">
        <v>823</v>
      </c>
      <c r="F119" s="208" t="s">
        <v>824</v>
      </c>
      <c r="G119" s="209" t="s">
        <v>380</v>
      </c>
      <c r="H119" s="210">
        <v>88</v>
      </c>
      <c r="I119" s="211"/>
      <c r="J119" s="212">
        <f>ROUND(I119*H119,2)</f>
        <v>0</v>
      </c>
      <c r="K119" s="208" t="s">
        <v>157</v>
      </c>
      <c r="L119" s="46"/>
      <c r="M119" s="213" t="s">
        <v>19</v>
      </c>
      <c r="N119" s="214" t="s">
        <v>40</v>
      </c>
      <c r="O119" s="86"/>
      <c r="P119" s="215">
        <f>O119*H119</f>
        <v>0</v>
      </c>
      <c r="Q119" s="215">
        <v>0</v>
      </c>
      <c r="R119" s="215">
        <f>Q119*H119</f>
        <v>0</v>
      </c>
      <c r="S119" s="215">
        <v>0</v>
      </c>
      <c r="T119" s="216">
        <f>S119*H119</f>
        <v>0</v>
      </c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R119" s="217" t="s">
        <v>158</v>
      </c>
      <c r="AT119" s="217" t="s">
        <v>153</v>
      </c>
      <c r="AU119" s="217" t="s">
        <v>79</v>
      </c>
      <c r="AY119" s="19" t="s">
        <v>150</v>
      </c>
      <c r="BE119" s="218">
        <f>IF(N119="základní",J119,0)</f>
        <v>0</v>
      </c>
      <c r="BF119" s="218">
        <f>IF(N119="snížená",J119,0)</f>
        <v>0</v>
      </c>
      <c r="BG119" s="218">
        <f>IF(N119="zákl. přenesená",J119,0)</f>
        <v>0</v>
      </c>
      <c r="BH119" s="218">
        <f>IF(N119="sníž. přenesená",J119,0)</f>
        <v>0</v>
      </c>
      <c r="BI119" s="218">
        <f>IF(N119="nulová",J119,0)</f>
        <v>0</v>
      </c>
      <c r="BJ119" s="19" t="s">
        <v>77</v>
      </c>
      <c r="BK119" s="218">
        <f>ROUND(I119*H119,2)</f>
        <v>0</v>
      </c>
      <c r="BL119" s="19" t="s">
        <v>158</v>
      </c>
      <c r="BM119" s="217" t="s">
        <v>204</v>
      </c>
    </row>
    <row r="120" s="2" customFormat="1">
      <c r="A120" s="40"/>
      <c r="B120" s="41"/>
      <c r="C120" s="42"/>
      <c r="D120" s="219" t="s">
        <v>159</v>
      </c>
      <c r="E120" s="42"/>
      <c r="F120" s="220" t="s">
        <v>826</v>
      </c>
      <c r="G120" s="42"/>
      <c r="H120" s="42"/>
      <c r="I120" s="221"/>
      <c r="J120" s="42"/>
      <c r="K120" s="42"/>
      <c r="L120" s="46"/>
      <c r="M120" s="222"/>
      <c r="N120" s="223"/>
      <c r="O120" s="86"/>
      <c r="P120" s="86"/>
      <c r="Q120" s="86"/>
      <c r="R120" s="86"/>
      <c r="S120" s="86"/>
      <c r="T120" s="87"/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T120" s="19" t="s">
        <v>159</v>
      </c>
      <c r="AU120" s="19" t="s">
        <v>79</v>
      </c>
    </row>
    <row r="121" s="13" customFormat="1">
      <c r="A121" s="13"/>
      <c r="B121" s="242"/>
      <c r="C121" s="243"/>
      <c r="D121" s="244" t="s">
        <v>593</v>
      </c>
      <c r="E121" s="245" t="s">
        <v>19</v>
      </c>
      <c r="F121" s="246" t="s">
        <v>1787</v>
      </c>
      <c r="G121" s="243"/>
      <c r="H121" s="247">
        <v>88</v>
      </c>
      <c r="I121" s="248"/>
      <c r="J121" s="243"/>
      <c r="K121" s="243"/>
      <c r="L121" s="249"/>
      <c r="M121" s="250"/>
      <c r="N121" s="251"/>
      <c r="O121" s="251"/>
      <c r="P121" s="251"/>
      <c r="Q121" s="251"/>
      <c r="R121" s="251"/>
      <c r="S121" s="251"/>
      <c r="T121" s="252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T121" s="253" t="s">
        <v>593</v>
      </c>
      <c r="AU121" s="253" t="s">
        <v>79</v>
      </c>
      <c r="AV121" s="13" t="s">
        <v>79</v>
      </c>
      <c r="AW121" s="13" t="s">
        <v>31</v>
      </c>
      <c r="AX121" s="13" t="s">
        <v>69</v>
      </c>
      <c r="AY121" s="253" t="s">
        <v>150</v>
      </c>
    </row>
    <row r="122" s="14" customFormat="1">
      <c r="A122" s="14"/>
      <c r="B122" s="254"/>
      <c r="C122" s="255"/>
      <c r="D122" s="244" t="s">
        <v>593</v>
      </c>
      <c r="E122" s="256" t="s">
        <v>19</v>
      </c>
      <c r="F122" s="257" t="s">
        <v>595</v>
      </c>
      <c r="G122" s="255"/>
      <c r="H122" s="258">
        <v>88</v>
      </c>
      <c r="I122" s="259"/>
      <c r="J122" s="255"/>
      <c r="K122" s="255"/>
      <c r="L122" s="260"/>
      <c r="M122" s="261"/>
      <c r="N122" s="262"/>
      <c r="O122" s="262"/>
      <c r="P122" s="262"/>
      <c r="Q122" s="262"/>
      <c r="R122" s="262"/>
      <c r="S122" s="262"/>
      <c r="T122" s="263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T122" s="264" t="s">
        <v>593</v>
      </c>
      <c r="AU122" s="264" t="s">
        <v>79</v>
      </c>
      <c r="AV122" s="14" t="s">
        <v>158</v>
      </c>
      <c r="AW122" s="14" t="s">
        <v>31</v>
      </c>
      <c r="AX122" s="14" t="s">
        <v>77</v>
      </c>
      <c r="AY122" s="264" t="s">
        <v>150</v>
      </c>
    </row>
    <row r="123" s="2" customFormat="1" ht="21.75" customHeight="1">
      <c r="A123" s="40"/>
      <c r="B123" s="41"/>
      <c r="C123" s="228" t="s">
        <v>8</v>
      </c>
      <c r="D123" s="228" t="s">
        <v>254</v>
      </c>
      <c r="E123" s="229" t="s">
        <v>829</v>
      </c>
      <c r="F123" s="230" t="s">
        <v>830</v>
      </c>
      <c r="G123" s="231" t="s">
        <v>258</v>
      </c>
      <c r="H123" s="232">
        <v>1.5580000000000001</v>
      </c>
      <c r="I123" s="233"/>
      <c r="J123" s="234">
        <f>ROUND(I123*H123,2)</f>
        <v>0</v>
      </c>
      <c r="K123" s="230" t="s">
        <v>157</v>
      </c>
      <c r="L123" s="235"/>
      <c r="M123" s="236" t="s">
        <v>19</v>
      </c>
      <c r="N123" s="237" t="s">
        <v>40</v>
      </c>
      <c r="O123" s="86"/>
      <c r="P123" s="215">
        <f>O123*H123</f>
        <v>0</v>
      </c>
      <c r="Q123" s="215">
        <v>0</v>
      </c>
      <c r="R123" s="215">
        <f>Q123*H123</f>
        <v>0</v>
      </c>
      <c r="S123" s="215">
        <v>0</v>
      </c>
      <c r="T123" s="216">
        <f>S123*H123</f>
        <v>0</v>
      </c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R123" s="217" t="s">
        <v>171</v>
      </c>
      <c r="AT123" s="217" t="s">
        <v>254</v>
      </c>
      <c r="AU123" s="217" t="s">
        <v>79</v>
      </c>
      <c r="AY123" s="19" t="s">
        <v>150</v>
      </c>
      <c r="BE123" s="218">
        <f>IF(N123="základní",J123,0)</f>
        <v>0</v>
      </c>
      <c r="BF123" s="218">
        <f>IF(N123="snížená",J123,0)</f>
        <v>0</v>
      </c>
      <c r="BG123" s="218">
        <f>IF(N123="zákl. přenesená",J123,0)</f>
        <v>0</v>
      </c>
      <c r="BH123" s="218">
        <f>IF(N123="sníž. přenesená",J123,0)</f>
        <v>0</v>
      </c>
      <c r="BI123" s="218">
        <f>IF(N123="nulová",J123,0)</f>
        <v>0</v>
      </c>
      <c r="BJ123" s="19" t="s">
        <v>77</v>
      </c>
      <c r="BK123" s="218">
        <f>ROUND(I123*H123,2)</f>
        <v>0</v>
      </c>
      <c r="BL123" s="19" t="s">
        <v>158</v>
      </c>
      <c r="BM123" s="217" t="s">
        <v>208</v>
      </c>
    </row>
    <row r="124" s="13" customFormat="1">
      <c r="A124" s="13"/>
      <c r="B124" s="242"/>
      <c r="C124" s="243"/>
      <c r="D124" s="244" t="s">
        <v>593</v>
      </c>
      <c r="E124" s="245" t="s">
        <v>19</v>
      </c>
      <c r="F124" s="246" t="s">
        <v>1788</v>
      </c>
      <c r="G124" s="243"/>
      <c r="H124" s="247">
        <v>1.5580000000000001</v>
      </c>
      <c r="I124" s="248"/>
      <c r="J124" s="243"/>
      <c r="K124" s="243"/>
      <c r="L124" s="249"/>
      <c r="M124" s="250"/>
      <c r="N124" s="251"/>
      <c r="O124" s="251"/>
      <c r="P124" s="251"/>
      <c r="Q124" s="251"/>
      <c r="R124" s="251"/>
      <c r="S124" s="251"/>
      <c r="T124" s="252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T124" s="253" t="s">
        <v>593</v>
      </c>
      <c r="AU124" s="253" t="s">
        <v>79</v>
      </c>
      <c r="AV124" s="13" t="s">
        <v>79</v>
      </c>
      <c r="AW124" s="13" t="s">
        <v>31</v>
      </c>
      <c r="AX124" s="13" t="s">
        <v>69</v>
      </c>
      <c r="AY124" s="253" t="s">
        <v>150</v>
      </c>
    </row>
    <row r="125" s="14" customFormat="1">
      <c r="A125" s="14"/>
      <c r="B125" s="254"/>
      <c r="C125" s="255"/>
      <c r="D125" s="244" t="s">
        <v>593</v>
      </c>
      <c r="E125" s="256" t="s">
        <v>19</v>
      </c>
      <c r="F125" s="257" t="s">
        <v>595</v>
      </c>
      <c r="G125" s="255"/>
      <c r="H125" s="258">
        <v>1.5580000000000001</v>
      </c>
      <c r="I125" s="259"/>
      <c r="J125" s="255"/>
      <c r="K125" s="255"/>
      <c r="L125" s="260"/>
      <c r="M125" s="261"/>
      <c r="N125" s="262"/>
      <c r="O125" s="262"/>
      <c r="P125" s="262"/>
      <c r="Q125" s="262"/>
      <c r="R125" s="262"/>
      <c r="S125" s="262"/>
      <c r="T125" s="263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T125" s="264" t="s">
        <v>593</v>
      </c>
      <c r="AU125" s="264" t="s">
        <v>79</v>
      </c>
      <c r="AV125" s="14" t="s">
        <v>158</v>
      </c>
      <c r="AW125" s="14" t="s">
        <v>31</v>
      </c>
      <c r="AX125" s="14" t="s">
        <v>77</v>
      </c>
      <c r="AY125" s="264" t="s">
        <v>150</v>
      </c>
    </row>
    <row r="126" s="2" customFormat="1" ht="33" customHeight="1">
      <c r="A126" s="40"/>
      <c r="B126" s="41"/>
      <c r="C126" s="206" t="s">
        <v>212</v>
      </c>
      <c r="D126" s="206" t="s">
        <v>153</v>
      </c>
      <c r="E126" s="207" t="s">
        <v>833</v>
      </c>
      <c r="F126" s="208" t="s">
        <v>834</v>
      </c>
      <c r="G126" s="209" t="s">
        <v>380</v>
      </c>
      <c r="H126" s="210">
        <v>88</v>
      </c>
      <c r="I126" s="211"/>
      <c r="J126" s="212">
        <f>ROUND(I126*H126,2)</f>
        <v>0</v>
      </c>
      <c r="K126" s="208" t="s">
        <v>157</v>
      </c>
      <c r="L126" s="46"/>
      <c r="M126" s="213" t="s">
        <v>19</v>
      </c>
      <c r="N126" s="214" t="s">
        <v>40</v>
      </c>
      <c r="O126" s="86"/>
      <c r="P126" s="215">
        <f>O126*H126</f>
        <v>0</v>
      </c>
      <c r="Q126" s="215">
        <v>0</v>
      </c>
      <c r="R126" s="215">
        <f>Q126*H126</f>
        <v>0</v>
      </c>
      <c r="S126" s="215">
        <v>0</v>
      </c>
      <c r="T126" s="216">
        <f>S126*H126</f>
        <v>0</v>
      </c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R126" s="217" t="s">
        <v>158</v>
      </c>
      <c r="AT126" s="217" t="s">
        <v>153</v>
      </c>
      <c r="AU126" s="217" t="s">
        <v>79</v>
      </c>
      <c r="AY126" s="19" t="s">
        <v>150</v>
      </c>
      <c r="BE126" s="218">
        <f>IF(N126="základní",J126,0)</f>
        <v>0</v>
      </c>
      <c r="BF126" s="218">
        <f>IF(N126="snížená",J126,0)</f>
        <v>0</v>
      </c>
      <c r="BG126" s="218">
        <f>IF(N126="zákl. přenesená",J126,0)</f>
        <v>0</v>
      </c>
      <c r="BH126" s="218">
        <f>IF(N126="sníž. přenesená",J126,0)</f>
        <v>0</v>
      </c>
      <c r="BI126" s="218">
        <f>IF(N126="nulová",J126,0)</f>
        <v>0</v>
      </c>
      <c r="BJ126" s="19" t="s">
        <v>77</v>
      </c>
      <c r="BK126" s="218">
        <f>ROUND(I126*H126,2)</f>
        <v>0</v>
      </c>
      <c r="BL126" s="19" t="s">
        <v>158</v>
      </c>
      <c r="BM126" s="217" t="s">
        <v>215</v>
      </c>
    </row>
    <row r="127" s="2" customFormat="1">
      <c r="A127" s="40"/>
      <c r="B127" s="41"/>
      <c r="C127" s="42"/>
      <c r="D127" s="219" t="s">
        <v>159</v>
      </c>
      <c r="E127" s="42"/>
      <c r="F127" s="220" t="s">
        <v>836</v>
      </c>
      <c r="G127" s="42"/>
      <c r="H127" s="42"/>
      <c r="I127" s="221"/>
      <c r="J127" s="42"/>
      <c r="K127" s="42"/>
      <c r="L127" s="46"/>
      <c r="M127" s="222"/>
      <c r="N127" s="223"/>
      <c r="O127" s="86"/>
      <c r="P127" s="86"/>
      <c r="Q127" s="86"/>
      <c r="R127" s="86"/>
      <c r="S127" s="86"/>
      <c r="T127" s="87"/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T127" s="19" t="s">
        <v>159</v>
      </c>
      <c r="AU127" s="19" t="s">
        <v>79</v>
      </c>
    </row>
    <row r="128" s="13" customFormat="1">
      <c r="A128" s="13"/>
      <c r="B128" s="242"/>
      <c r="C128" s="243"/>
      <c r="D128" s="244" t="s">
        <v>593</v>
      </c>
      <c r="E128" s="245" t="s">
        <v>19</v>
      </c>
      <c r="F128" s="246" t="s">
        <v>1789</v>
      </c>
      <c r="G128" s="243"/>
      <c r="H128" s="247">
        <v>88</v>
      </c>
      <c r="I128" s="248"/>
      <c r="J128" s="243"/>
      <c r="K128" s="243"/>
      <c r="L128" s="249"/>
      <c r="M128" s="250"/>
      <c r="N128" s="251"/>
      <c r="O128" s="251"/>
      <c r="P128" s="251"/>
      <c r="Q128" s="251"/>
      <c r="R128" s="251"/>
      <c r="S128" s="251"/>
      <c r="T128" s="252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253" t="s">
        <v>593</v>
      </c>
      <c r="AU128" s="253" t="s">
        <v>79</v>
      </c>
      <c r="AV128" s="13" t="s">
        <v>79</v>
      </c>
      <c r="AW128" s="13" t="s">
        <v>31</v>
      </c>
      <c r="AX128" s="13" t="s">
        <v>69</v>
      </c>
      <c r="AY128" s="253" t="s">
        <v>150</v>
      </c>
    </row>
    <row r="129" s="14" customFormat="1">
      <c r="A129" s="14"/>
      <c r="B129" s="254"/>
      <c r="C129" s="255"/>
      <c r="D129" s="244" t="s">
        <v>593</v>
      </c>
      <c r="E129" s="256" t="s">
        <v>19</v>
      </c>
      <c r="F129" s="257" t="s">
        <v>595</v>
      </c>
      <c r="G129" s="255"/>
      <c r="H129" s="258">
        <v>88</v>
      </c>
      <c r="I129" s="259"/>
      <c r="J129" s="255"/>
      <c r="K129" s="255"/>
      <c r="L129" s="260"/>
      <c r="M129" s="261"/>
      <c r="N129" s="262"/>
      <c r="O129" s="262"/>
      <c r="P129" s="262"/>
      <c r="Q129" s="262"/>
      <c r="R129" s="262"/>
      <c r="S129" s="262"/>
      <c r="T129" s="263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T129" s="264" t="s">
        <v>593</v>
      </c>
      <c r="AU129" s="264" t="s">
        <v>79</v>
      </c>
      <c r="AV129" s="14" t="s">
        <v>158</v>
      </c>
      <c r="AW129" s="14" t="s">
        <v>31</v>
      </c>
      <c r="AX129" s="14" t="s">
        <v>77</v>
      </c>
      <c r="AY129" s="264" t="s">
        <v>150</v>
      </c>
    </row>
    <row r="130" s="2" customFormat="1" ht="49.05" customHeight="1">
      <c r="A130" s="40"/>
      <c r="B130" s="41"/>
      <c r="C130" s="206" t="s">
        <v>183</v>
      </c>
      <c r="D130" s="206" t="s">
        <v>153</v>
      </c>
      <c r="E130" s="207" t="s">
        <v>839</v>
      </c>
      <c r="F130" s="208" t="s">
        <v>840</v>
      </c>
      <c r="G130" s="209" t="s">
        <v>380</v>
      </c>
      <c r="H130" s="210">
        <v>76</v>
      </c>
      <c r="I130" s="211"/>
      <c r="J130" s="212">
        <f>ROUND(I130*H130,2)</f>
        <v>0</v>
      </c>
      <c r="K130" s="208" t="s">
        <v>157</v>
      </c>
      <c r="L130" s="46"/>
      <c r="M130" s="213" t="s">
        <v>19</v>
      </c>
      <c r="N130" s="214" t="s">
        <v>40</v>
      </c>
      <c r="O130" s="86"/>
      <c r="P130" s="215">
        <f>O130*H130</f>
        <v>0</v>
      </c>
      <c r="Q130" s="215">
        <v>0</v>
      </c>
      <c r="R130" s="215">
        <f>Q130*H130</f>
        <v>0</v>
      </c>
      <c r="S130" s="215">
        <v>0</v>
      </c>
      <c r="T130" s="216">
        <f>S130*H130</f>
        <v>0</v>
      </c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R130" s="217" t="s">
        <v>158</v>
      </c>
      <c r="AT130" s="217" t="s">
        <v>153</v>
      </c>
      <c r="AU130" s="217" t="s">
        <v>79</v>
      </c>
      <c r="AY130" s="19" t="s">
        <v>150</v>
      </c>
      <c r="BE130" s="218">
        <f>IF(N130="základní",J130,0)</f>
        <v>0</v>
      </c>
      <c r="BF130" s="218">
        <f>IF(N130="snížená",J130,0)</f>
        <v>0</v>
      </c>
      <c r="BG130" s="218">
        <f>IF(N130="zákl. přenesená",J130,0)</f>
        <v>0</v>
      </c>
      <c r="BH130" s="218">
        <f>IF(N130="sníž. přenesená",J130,0)</f>
        <v>0</v>
      </c>
      <c r="BI130" s="218">
        <f>IF(N130="nulová",J130,0)</f>
        <v>0</v>
      </c>
      <c r="BJ130" s="19" t="s">
        <v>77</v>
      </c>
      <c r="BK130" s="218">
        <f>ROUND(I130*H130,2)</f>
        <v>0</v>
      </c>
      <c r="BL130" s="19" t="s">
        <v>158</v>
      </c>
      <c r="BM130" s="217" t="s">
        <v>219</v>
      </c>
    </row>
    <row r="131" s="2" customFormat="1">
      <c r="A131" s="40"/>
      <c r="B131" s="41"/>
      <c r="C131" s="42"/>
      <c r="D131" s="219" t="s">
        <v>159</v>
      </c>
      <c r="E131" s="42"/>
      <c r="F131" s="220" t="s">
        <v>842</v>
      </c>
      <c r="G131" s="42"/>
      <c r="H131" s="42"/>
      <c r="I131" s="221"/>
      <c r="J131" s="42"/>
      <c r="K131" s="42"/>
      <c r="L131" s="46"/>
      <c r="M131" s="222"/>
      <c r="N131" s="223"/>
      <c r="O131" s="86"/>
      <c r="P131" s="86"/>
      <c r="Q131" s="86"/>
      <c r="R131" s="86"/>
      <c r="S131" s="86"/>
      <c r="T131" s="87"/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T131" s="19" t="s">
        <v>159</v>
      </c>
      <c r="AU131" s="19" t="s">
        <v>79</v>
      </c>
    </row>
    <row r="132" s="2" customFormat="1" ht="37.8" customHeight="1">
      <c r="A132" s="40"/>
      <c r="B132" s="41"/>
      <c r="C132" s="206" t="s">
        <v>221</v>
      </c>
      <c r="D132" s="206" t="s">
        <v>153</v>
      </c>
      <c r="E132" s="207" t="s">
        <v>843</v>
      </c>
      <c r="F132" s="208" t="s">
        <v>844</v>
      </c>
      <c r="G132" s="209" t="s">
        <v>380</v>
      </c>
      <c r="H132" s="210">
        <v>88</v>
      </c>
      <c r="I132" s="211"/>
      <c r="J132" s="212">
        <f>ROUND(I132*H132,2)</f>
        <v>0</v>
      </c>
      <c r="K132" s="208" t="s">
        <v>157</v>
      </c>
      <c r="L132" s="46"/>
      <c r="M132" s="213" t="s">
        <v>19</v>
      </c>
      <c r="N132" s="214" t="s">
        <v>40</v>
      </c>
      <c r="O132" s="86"/>
      <c r="P132" s="215">
        <f>O132*H132</f>
        <v>0</v>
      </c>
      <c r="Q132" s="215">
        <v>0</v>
      </c>
      <c r="R132" s="215">
        <f>Q132*H132</f>
        <v>0</v>
      </c>
      <c r="S132" s="215">
        <v>0</v>
      </c>
      <c r="T132" s="216">
        <f>S132*H132</f>
        <v>0</v>
      </c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R132" s="217" t="s">
        <v>158</v>
      </c>
      <c r="AT132" s="217" t="s">
        <v>153</v>
      </c>
      <c r="AU132" s="217" t="s">
        <v>79</v>
      </c>
      <c r="AY132" s="19" t="s">
        <v>150</v>
      </c>
      <c r="BE132" s="218">
        <f>IF(N132="základní",J132,0)</f>
        <v>0</v>
      </c>
      <c r="BF132" s="218">
        <f>IF(N132="snížená",J132,0)</f>
        <v>0</v>
      </c>
      <c r="BG132" s="218">
        <f>IF(N132="zákl. přenesená",J132,0)</f>
        <v>0</v>
      </c>
      <c r="BH132" s="218">
        <f>IF(N132="sníž. přenesená",J132,0)</f>
        <v>0</v>
      </c>
      <c r="BI132" s="218">
        <f>IF(N132="nulová",J132,0)</f>
        <v>0</v>
      </c>
      <c r="BJ132" s="19" t="s">
        <v>77</v>
      </c>
      <c r="BK132" s="218">
        <f>ROUND(I132*H132,2)</f>
        <v>0</v>
      </c>
      <c r="BL132" s="19" t="s">
        <v>158</v>
      </c>
      <c r="BM132" s="217" t="s">
        <v>224</v>
      </c>
    </row>
    <row r="133" s="2" customFormat="1">
      <c r="A133" s="40"/>
      <c r="B133" s="41"/>
      <c r="C133" s="42"/>
      <c r="D133" s="219" t="s">
        <v>159</v>
      </c>
      <c r="E133" s="42"/>
      <c r="F133" s="220" t="s">
        <v>846</v>
      </c>
      <c r="G133" s="42"/>
      <c r="H133" s="42"/>
      <c r="I133" s="221"/>
      <c r="J133" s="42"/>
      <c r="K133" s="42"/>
      <c r="L133" s="46"/>
      <c r="M133" s="222"/>
      <c r="N133" s="223"/>
      <c r="O133" s="86"/>
      <c r="P133" s="86"/>
      <c r="Q133" s="86"/>
      <c r="R133" s="86"/>
      <c r="S133" s="86"/>
      <c r="T133" s="87"/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T133" s="19" t="s">
        <v>159</v>
      </c>
      <c r="AU133" s="19" t="s">
        <v>79</v>
      </c>
    </row>
    <row r="134" s="2" customFormat="1" ht="24.15" customHeight="1">
      <c r="A134" s="40"/>
      <c r="B134" s="41"/>
      <c r="C134" s="206" t="s">
        <v>187</v>
      </c>
      <c r="D134" s="206" t="s">
        <v>153</v>
      </c>
      <c r="E134" s="207" t="s">
        <v>857</v>
      </c>
      <c r="F134" s="208" t="s">
        <v>858</v>
      </c>
      <c r="G134" s="209" t="s">
        <v>380</v>
      </c>
      <c r="H134" s="210">
        <v>152</v>
      </c>
      <c r="I134" s="211"/>
      <c r="J134" s="212">
        <f>ROUND(I134*H134,2)</f>
        <v>0</v>
      </c>
      <c r="K134" s="208" t="s">
        <v>157</v>
      </c>
      <c r="L134" s="46"/>
      <c r="M134" s="213" t="s">
        <v>19</v>
      </c>
      <c r="N134" s="214" t="s">
        <v>40</v>
      </c>
      <c r="O134" s="86"/>
      <c r="P134" s="215">
        <f>O134*H134</f>
        <v>0</v>
      </c>
      <c r="Q134" s="215">
        <v>0</v>
      </c>
      <c r="R134" s="215">
        <f>Q134*H134</f>
        <v>0</v>
      </c>
      <c r="S134" s="215">
        <v>0</v>
      </c>
      <c r="T134" s="216">
        <f>S134*H134</f>
        <v>0</v>
      </c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R134" s="217" t="s">
        <v>158</v>
      </c>
      <c r="AT134" s="217" t="s">
        <v>153</v>
      </c>
      <c r="AU134" s="217" t="s">
        <v>79</v>
      </c>
      <c r="AY134" s="19" t="s">
        <v>150</v>
      </c>
      <c r="BE134" s="218">
        <f>IF(N134="základní",J134,0)</f>
        <v>0</v>
      </c>
      <c r="BF134" s="218">
        <f>IF(N134="snížená",J134,0)</f>
        <v>0</v>
      </c>
      <c r="BG134" s="218">
        <f>IF(N134="zákl. přenesená",J134,0)</f>
        <v>0</v>
      </c>
      <c r="BH134" s="218">
        <f>IF(N134="sníž. přenesená",J134,0)</f>
        <v>0</v>
      </c>
      <c r="BI134" s="218">
        <f>IF(N134="nulová",J134,0)</f>
        <v>0</v>
      </c>
      <c r="BJ134" s="19" t="s">
        <v>77</v>
      </c>
      <c r="BK134" s="218">
        <f>ROUND(I134*H134,2)</f>
        <v>0</v>
      </c>
      <c r="BL134" s="19" t="s">
        <v>158</v>
      </c>
      <c r="BM134" s="217" t="s">
        <v>230</v>
      </c>
    </row>
    <row r="135" s="2" customFormat="1">
      <c r="A135" s="40"/>
      <c r="B135" s="41"/>
      <c r="C135" s="42"/>
      <c r="D135" s="219" t="s">
        <v>159</v>
      </c>
      <c r="E135" s="42"/>
      <c r="F135" s="220" t="s">
        <v>860</v>
      </c>
      <c r="G135" s="42"/>
      <c r="H135" s="42"/>
      <c r="I135" s="221"/>
      <c r="J135" s="42"/>
      <c r="K135" s="42"/>
      <c r="L135" s="46"/>
      <c r="M135" s="222"/>
      <c r="N135" s="223"/>
      <c r="O135" s="86"/>
      <c r="P135" s="86"/>
      <c r="Q135" s="86"/>
      <c r="R135" s="86"/>
      <c r="S135" s="86"/>
      <c r="T135" s="87"/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T135" s="19" t="s">
        <v>159</v>
      </c>
      <c r="AU135" s="19" t="s">
        <v>79</v>
      </c>
    </row>
    <row r="136" s="13" customFormat="1">
      <c r="A136" s="13"/>
      <c r="B136" s="242"/>
      <c r="C136" s="243"/>
      <c r="D136" s="244" t="s">
        <v>593</v>
      </c>
      <c r="E136" s="245" t="s">
        <v>19</v>
      </c>
      <c r="F136" s="246" t="s">
        <v>1790</v>
      </c>
      <c r="G136" s="243"/>
      <c r="H136" s="247">
        <v>152</v>
      </c>
      <c r="I136" s="248"/>
      <c r="J136" s="243"/>
      <c r="K136" s="243"/>
      <c r="L136" s="249"/>
      <c r="M136" s="250"/>
      <c r="N136" s="251"/>
      <c r="O136" s="251"/>
      <c r="P136" s="251"/>
      <c r="Q136" s="251"/>
      <c r="R136" s="251"/>
      <c r="S136" s="251"/>
      <c r="T136" s="252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53" t="s">
        <v>593</v>
      </c>
      <c r="AU136" s="253" t="s">
        <v>79</v>
      </c>
      <c r="AV136" s="13" t="s">
        <v>79</v>
      </c>
      <c r="AW136" s="13" t="s">
        <v>31</v>
      </c>
      <c r="AX136" s="13" t="s">
        <v>69</v>
      </c>
      <c r="AY136" s="253" t="s">
        <v>150</v>
      </c>
    </row>
    <row r="137" s="14" customFormat="1">
      <c r="A137" s="14"/>
      <c r="B137" s="254"/>
      <c r="C137" s="255"/>
      <c r="D137" s="244" t="s">
        <v>593</v>
      </c>
      <c r="E137" s="256" t="s">
        <v>19</v>
      </c>
      <c r="F137" s="257" t="s">
        <v>595</v>
      </c>
      <c r="G137" s="255"/>
      <c r="H137" s="258">
        <v>152</v>
      </c>
      <c r="I137" s="259"/>
      <c r="J137" s="255"/>
      <c r="K137" s="255"/>
      <c r="L137" s="260"/>
      <c r="M137" s="261"/>
      <c r="N137" s="262"/>
      <c r="O137" s="262"/>
      <c r="P137" s="262"/>
      <c r="Q137" s="262"/>
      <c r="R137" s="262"/>
      <c r="S137" s="262"/>
      <c r="T137" s="263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T137" s="264" t="s">
        <v>593</v>
      </c>
      <c r="AU137" s="264" t="s">
        <v>79</v>
      </c>
      <c r="AV137" s="14" t="s">
        <v>158</v>
      </c>
      <c r="AW137" s="14" t="s">
        <v>31</v>
      </c>
      <c r="AX137" s="14" t="s">
        <v>77</v>
      </c>
      <c r="AY137" s="264" t="s">
        <v>150</v>
      </c>
    </row>
    <row r="138" s="2" customFormat="1" ht="49.05" customHeight="1">
      <c r="A138" s="40"/>
      <c r="B138" s="41"/>
      <c r="C138" s="206" t="s">
        <v>304</v>
      </c>
      <c r="D138" s="206" t="s">
        <v>153</v>
      </c>
      <c r="E138" s="207" t="s">
        <v>862</v>
      </c>
      <c r="F138" s="208" t="s">
        <v>863</v>
      </c>
      <c r="G138" s="209" t="s">
        <v>380</v>
      </c>
      <c r="H138" s="210">
        <v>76</v>
      </c>
      <c r="I138" s="211"/>
      <c r="J138" s="212">
        <f>ROUND(I138*H138,2)</f>
        <v>0</v>
      </c>
      <c r="K138" s="208" t="s">
        <v>157</v>
      </c>
      <c r="L138" s="46"/>
      <c r="M138" s="213" t="s">
        <v>19</v>
      </c>
      <c r="N138" s="214" t="s">
        <v>40</v>
      </c>
      <c r="O138" s="86"/>
      <c r="P138" s="215">
        <f>O138*H138</f>
        <v>0</v>
      </c>
      <c r="Q138" s="215">
        <v>0</v>
      </c>
      <c r="R138" s="215">
        <f>Q138*H138</f>
        <v>0</v>
      </c>
      <c r="S138" s="215">
        <v>0</v>
      </c>
      <c r="T138" s="216">
        <f>S138*H138</f>
        <v>0</v>
      </c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R138" s="217" t="s">
        <v>158</v>
      </c>
      <c r="AT138" s="217" t="s">
        <v>153</v>
      </c>
      <c r="AU138" s="217" t="s">
        <v>79</v>
      </c>
      <c r="AY138" s="19" t="s">
        <v>150</v>
      </c>
      <c r="BE138" s="218">
        <f>IF(N138="základní",J138,0)</f>
        <v>0</v>
      </c>
      <c r="BF138" s="218">
        <f>IF(N138="snížená",J138,0)</f>
        <v>0</v>
      </c>
      <c r="BG138" s="218">
        <f>IF(N138="zákl. přenesená",J138,0)</f>
        <v>0</v>
      </c>
      <c r="BH138" s="218">
        <f>IF(N138="sníž. přenesená",J138,0)</f>
        <v>0</v>
      </c>
      <c r="BI138" s="218">
        <f>IF(N138="nulová",J138,0)</f>
        <v>0</v>
      </c>
      <c r="BJ138" s="19" t="s">
        <v>77</v>
      </c>
      <c r="BK138" s="218">
        <f>ROUND(I138*H138,2)</f>
        <v>0</v>
      </c>
      <c r="BL138" s="19" t="s">
        <v>158</v>
      </c>
      <c r="BM138" s="217" t="s">
        <v>307</v>
      </c>
    </row>
    <row r="139" s="2" customFormat="1">
      <c r="A139" s="40"/>
      <c r="B139" s="41"/>
      <c r="C139" s="42"/>
      <c r="D139" s="219" t="s">
        <v>159</v>
      </c>
      <c r="E139" s="42"/>
      <c r="F139" s="220" t="s">
        <v>865</v>
      </c>
      <c r="G139" s="42"/>
      <c r="H139" s="42"/>
      <c r="I139" s="221"/>
      <c r="J139" s="42"/>
      <c r="K139" s="42"/>
      <c r="L139" s="46"/>
      <c r="M139" s="222"/>
      <c r="N139" s="223"/>
      <c r="O139" s="86"/>
      <c r="P139" s="86"/>
      <c r="Q139" s="86"/>
      <c r="R139" s="86"/>
      <c r="S139" s="86"/>
      <c r="T139" s="87"/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T139" s="19" t="s">
        <v>159</v>
      </c>
      <c r="AU139" s="19" t="s">
        <v>79</v>
      </c>
    </row>
    <row r="140" s="2" customFormat="1" ht="44.25" customHeight="1">
      <c r="A140" s="40"/>
      <c r="B140" s="41"/>
      <c r="C140" s="206" t="s">
        <v>193</v>
      </c>
      <c r="D140" s="206" t="s">
        <v>153</v>
      </c>
      <c r="E140" s="207" t="s">
        <v>867</v>
      </c>
      <c r="F140" s="208" t="s">
        <v>868</v>
      </c>
      <c r="G140" s="209" t="s">
        <v>380</v>
      </c>
      <c r="H140" s="210">
        <v>76</v>
      </c>
      <c r="I140" s="211"/>
      <c r="J140" s="212">
        <f>ROUND(I140*H140,2)</f>
        <v>0</v>
      </c>
      <c r="K140" s="208" t="s">
        <v>157</v>
      </c>
      <c r="L140" s="46"/>
      <c r="M140" s="213" t="s">
        <v>19</v>
      </c>
      <c r="N140" s="214" t="s">
        <v>40</v>
      </c>
      <c r="O140" s="86"/>
      <c r="P140" s="215">
        <f>O140*H140</f>
        <v>0</v>
      </c>
      <c r="Q140" s="215">
        <v>0</v>
      </c>
      <c r="R140" s="215">
        <f>Q140*H140</f>
        <v>0</v>
      </c>
      <c r="S140" s="215">
        <v>0</v>
      </c>
      <c r="T140" s="216">
        <f>S140*H140</f>
        <v>0</v>
      </c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R140" s="217" t="s">
        <v>158</v>
      </c>
      <c r="AT140" s="217" t="s">
        <v>153</v>
      </c>
      <c r="AU140" s="217" t="s">
        <v>79</v>
      </c>
      <c r="AY140" s="19" t="s">
        <v>150</v>
      </c>
      <c r="BE140" s="218">
        <f>IF(N140="základní",J140,0)</f>
        <v>0</v>
      </c>
      <c r="BF140" s="218">
        <f>IF(N140="snížená",J140,0)</f>
        <v>0</v>
      </c>
      <c r="BG140" s="218">
        <f>IF(N140="zákl. přenesená",J140,0)</f>
        <v>0</v>
      </c>
      <c r="BH140" s="218">
        <f>IF(N140="sníž. přenesená",J140,0)</f>
        <v>0</v>
      </c>
      <c r="BI140" s="218">
        <f>IF(N140="nulová",J140,0)</f>
        <v>0</v>
      </c>
      <c r="BJ140" s="19" t="s">
        <v>77</v>
      </c>
      <c r="BK140" s="218">
        <f>ROUND(I140*H140,2)</f>
        <v>0</v>
      </c>
      <c r="BL140" s="19" t="s">
        <v>158</v>
      </c>
      <c r="BM140" s="217" t="s">
        <v>311</v>
      </c>
    </row>
    <row r="141" s="2" customFormat="1">
      <c r="A141" s="40"/>
      <c r="B141" s="41"/>
      <c r="C141" s="42"/>
      <c r="D141" s="219" t="s">
        <v>159</v>
      </c>
      <c r="E141" s="42"/>
      <c r="F141" s="220" t="s">
        <v>870</v>
      </c>
      <c r="G141" s="42"/>
      <c r="H141" s="42"/>
      <c r="I141" s="221"/>
      <c r="J141" s="42"/>
      <c r="K141" s="42"/>
      <c r="L141" s="46"/>
      <c r="M141" s="222"/>
      <c r="N141" s="223"/>
      <c r="O141" s="86"/>
      <c r="P141" s="86"/>
      <c r="Q141" s="86"/>
      <c r="R141" s="86"/>
      <c r="S141" s="86"/>
      <c r="T141" s="87"/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T141" s="19" t="s">
        <v>159</v>
      </c>
      <c r="AU141" s="19" t="s">
        <v>79</v>
      </c>
    </row>
    <row r="142" s="12" customFormat="1" ht="22.8" customHeight="1">
      <c r="A142" s="12"/>
      <c r="B142" s="190"/>
      <c r="C142" s="191"/>
      <c r="D142" s="192" t="s">
        <v>68</v>
      </c>
      <c r="E142" s="204" t="s">
        <v>190</v>
      </c>
      <c r="F142" s="204" t="s">
        <v>879</v>
      </c>
      <c r="G142" s="191"/>
      <c r="H142" s="191"/>
      <c r="I142" s="194"/>
      <c r="J142" s="205">
        <f>BK142</f>
        <v>0</v>
      </c>
      <c r="K142" s="191"/>
      <c r="L142" s="196"/>
      <c r="M142" s="197"/>
      <c r="N142" s="198"/>
      <c r="O142" s="198"/>
      <c r="P142" s="199">
        <f>SUM(P143:P175)</f>
        <v>0</v>
      </c>
      <c r="Q142" s="198"/>
      <c r="R142" s="199">
        <f>SUM(R143:R175)</f>
        <v>0</v>
      </c>
      <c r="S142" s="198"/>
      <c r="T142" s="200">
        <f>SUM(T143:T175)</f>
        <v>0</v>
      </c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R142" s="201" t="s">
        <v>77</v>
      </c>
      <c r="AT142" s="202" t="s">
        <v>68</v>
      </c>
      <c r="AU142" s="202" t="s">
        <v>77</v>
      </c>
      <c r="AY142" s="201" t="s">
        <v>150</v>
      </c>
      <c r="BK142" s="203">
        <f>SUM(BK143:BK175)</f>
        <v>0</v>
      </c>
    </row>
    <row r="143" s="2" customFormat="1" ht="24.15" customHeight="1">
      <c r="A143" s="40"/>
      <c r="B143" s="41"/>
      <c r="C143" s="206" t="s">
        <v>312</v>
      </c>
      <c r="D143" s="206" t="s">
        <v>153</v>
      </c>
      <c r="E143" s="207" t="s">
        <v>880</v>
      </c>
      <c r="F143" s="208" t="s">
        <v>881</v>
      </c>
      <c r="G143" s="209" t="s">
        <v>252</v>
      </c>
      <c r="H143" s="210">
        <v>2</v>
      </c>
      <c r="I143" s="211"/>
      <c r="J143" s="212">
        <f>ROUND(I143*H143,2)</f>
        <v>0</v>
      </c>
      <c r="K143" s="208" t="s">
        <v>157</v>
      </c>
      <c r="L143" s="46"/>
      <c r="M143" s="213" t="s">
        <v>19</v>
      </c>
      <c r="N143" s="214" t="s">
        <v>40</v>
      </c>
      <c r="O143" s="86"/>
      <c r="P143" s="215">
        <f>O143*H143</f>
        <v>0</v>
      </c>
      <c r="Q143" s="215">
        <v>0</v>
      </c>
      <c r="R143" s="215">
        <f>Q143*H143</f>
        <v>0</v>
      </c>
      <c r="S143" s="215">
        <v>0</v>
      </c>
      <c r="T143" s="216">
        <f>S143*H143</f>
        <v>0</v>
      </c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R143" s="217" t="s">
        <v>158</v>
      </c>
      <c r="AT143" s="217" t="s">
        <v>153</v>
      </c>
      <c r="AU143" s="217" t="s">
        <v>79</v>
      </c>
      <c r="AY143" s="19" t="s">
        <v>150</v>
      </c>
      <c r="BE143" s="218">
        <f>IF(N143="základní",J143,0)</f>
        <v>0</v>
      </c>
      <c r="BF143" s="218">
        <f>IF(N143="snížená",J143,0)</f>
        <v>0</v>
      </c>
      <c r="BG143" s="218">
        <f>IF(N143="zákl. přenesená",J143,0)</f>
        <v>0</v>
      </c>
      <c r="BH143" s="218">
        <f>IF(N143="sníž. přenesená",J143,0)</f>
        <v>0</v>
      </c>
      <c r="BI143" s="218">
        <f>IF(N143="nulová",J143,0)</f>
        <v>0</v>
      </c>
      <c r="BJ143" s="19" t="s">
        <v>77</v>
      </c>
      <c r="BK143" s="218">
        <f>ROUND(I143*H143,2)</f>
        <v>0</v>
      </c>
      <c r="BL143" s="19" t="s">
        <v>158</v>
      </c>
      <c r="BM143" s="217" t="s">
        <v>315</v>
      </c>
    </row>
    <row r="144" s="2" customFormat="1">
      <c r="A144" s="40"/>
      <c r="B144" s="41"/>
      <c r="C144" s="42"/>
      <c r="D144" s="219" t="s">
        <v>159</v>
      </c>
      <c r="E144" s="42"/>
      <c r="F144" s="220" t="s">
        <v>883</v>
      </c>
      <c r="G144" s="42"/>
      <c r="H144" s="42"/>
      <c r="I144" s="221"/>
      <c r="J144" s="42"/>
      <c r="K144" s="42"/>
      <c r="L144" s="46"/>
      <c r="M144" s="222"/>
      <c r="N144" s="223"/>
      <c r="O144" s="86"/>
      <c r="P144" s="86"/>
      <c r="Q144" s="86"/>
      <c r="R144" s="86"/>
      <c r="S144" s="86"/>
      <c r="T144" s="87"/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T144" s="19" t="s">
        <v>159</v>
      </c>
      <c r="AU144" s="19" t="s">
        <v>79</v>
      </c>
    </row>
    <row r="145" s="13" customFormat="1">
      <c r="A145" s="13"/>
      <c r="B145" s="242"/>
      <c r="C145" s="243"/>
      <c r="D145" s="244" t="s">
        <v>593</v>
      </c>
      <c r="E145" s="245" t="s">
        <v>19</v>
      </c>
      <c r="F145" s="246" t="s">
        <v>1791</v>
      </c>
      <c r="G145" s="243"/>
      <c r="H145" s="247">
        <v>2</v>
      </c>
      <c r="I145" s="248"/>
      <c r="J145" s="243"/>
      <c r="K145" s="243"/>
      <c r="L145" s="249"/>
      <c r="M145" s="250"/>
      <c r="N145" s="251"/>
      <c r="O145" s="251"/>
      <c r="P145" s="251"/>
      <c r="Q145" s="251"/>
      <c r="R145" s="251"/>
      <c r="S145" s="251"/>
      <c r="T145" s="252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53" t="s">
        <v>593</v>
      </c>
      <c r="AU145" s="253" t="s">
        <v>79</v>
      </c>
      <c r="AV145" s="13" t="s">
        <v>79</v>
      </c>
      <c r="AW145" s="13" t="s">
        <v>31</v>
      </c>
      <c r="AX145" s="13" t="s">
        <v>69</v>
      </c>
      <c r="AY145" s="253" t="s">
        <v>150</v>
      </c>
    </row>
    <row r="146" s="14" customFormat="1">
      <c r="A146" s="14"/>
      <c r="B146" s="254"/>
      <c r="C146" s="255"/>
      <c r="D146" s="244" t="s">
        <v>593</v>
      </c>
      <c r="E146" s="256" t="s">
        <v>19</v>
      </c>
      <c r="F146" s="257" t="s">
        <v>595</v>
      </c>
      <c r="G146" s="255"/>
      <c r="H146" s="258">
        <v>2</v>
      </c>
      <c r="I146" s="259"/>
      <c r="J146" s="255"/>
      <c r="K146" s="255"/>
      <c r="L146" s="260"/>
      <c r="M146" s="261"/>
      <c r="N146" s="262"/>
      <c r="O146" s="262"/>
      <c r="P146" s="262"/>
      <c r="Q146" s="262"/>
      <c r="R146" s="262"/>
      <c r="S146" s="262"/>
      <c r="T146" s="263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T146" s="264" t="s">
        <v>593</v>
      </c>
      <c r="AU146" s="264" t="s">
        <v>79</v>
      </c>
      <c r="AV146" s="14" t="s">
        <v>158</v>
      </c>
      <c r="AW146" s="14" t="s">
        <v>31</v>
      </c>
      <c r="AX146" s="14" t="s">
        <v>77</v>
      </c>
      <c r="AY146" s="264" t="s">
        <v>150</v>
      </c>
    </row>
    <row r="147" s="2" customFormat="1" ht="24.15" customHeight="1">
      <c r="A147" s="40"/>
      <c r="B147" s="41"/>
      <c r="C147" s="228" t="s">
        <v>199</v>
      </c>
      <c r="D147" s="228" t="s">
        <v>254</v>
      </c>
      <c r="E147" s="229" t="s">
        <v>1792</v>
      </c>
      <c r="F147" s="230" t="s">
        <v>1793</v>
      </c>
      <c r="G147" s="231" t="s">
        <v>252</v>
      </c>
      <c r="H147" s="232">
        <v>1</v>
      </c>
      <c r="I147" s="233"/>
      <c r="J147" s="234">
        <f>ROUND(I147*H147,2)</f>
        <v>0</v>
      </c>
      <c r="K147" s="230" t="s">
        <v>157</v>
      </c>
      <c r="L147" s="235"/>
      <c r="M147" s="236" t="s">
        <v>19</v>
      </c>
      <c r="N147" s="237" t="s">
        <v>40</v>
      </c>
      <c r="O147" s="86"/>
      <c r="P147" s="215">
        <f>O147*H147</f>
        <v>0</v>
      </c>
      <c r="Q147" s="215">
        <v>0</v>
      </c>
      <c r="R147" s="215">
        <f>Q147*H147</f>
        <v>0</v>
      </c>
      <c r="S147" s="215">
        <v>0</v>
      </c>
      <c r="T147" s="216">
        <f>S147*H147</f>
        <v>0</v>
      </c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R147" s="217" t="s">
        <v>171</v>
      </c>
      <c r="AT147" s="217" t="s">
        <v>254</v>
      </c>
      <c r="AU147" s="217" t="s">
        <v>79</v>
      </c>
      <c r="AY147" s="19" t="s">
        <v>150</v>
      </c>
      <c r="BE147" s="218">
        <f>IF(N147="základní",J147,0)</f>
        <v>0</v>
      </c>
      <c r="BF147" s="218">
        <f>IF(N147="snížená",J147,0)</f>
        <v>0</v>
      </c>
      <c r="BG147" s="218">
        <f>IF(N147="zákl. přenesená",J147,0)</f>
        <v>0</v>
      </c>
      <c r="BH147" s="218">
        <f>IF(N147="sníž. přenesená",J147,0)</f>
        <v>0</v>
      </c>
      <c r="BI147" s="218">
        <f>IF(N147="nulová",J147,0)</f>
        <v>0</v>
      </c>
      <c r="BJ147" s="19" t="s">
        <v>77</v>
      </c>
      <c r="BK147" s="218">
        <f>ROUND(I147*H147,2)</f>
        <v>0</v>
      </c>
      <c r="BL147" s="19" t="s">
        <v>158</v>
      </c>
      <c r="BM147" s="217" t="s">
        <v>320</v>
      </c>
    </row>
    <row r="148" s="2" customFormat="1" ht="16.5" customHeight="1">
      <c r="A148" s="40"/>
      <c r="B148" s="41"/>
      <c r="C148" s="228" t="s">
        <v>7</v>
      </c>
      <c r="D148" s="228" t="s">
        <v>254</v>
      </c>
      <c r="E148" s="229" t="s">
        <v>1794</v>
      </c>
      <c r="F148" s="230" t="s">
        <v>1795</v>
      </c>
      <c r="G148" s="231" t="s">
        <v>252</v>
      </c>
      <c r="H148" s="232">
        <v>1</v>
      </c>
      <c r="I148" s="233"/>
      <c r="J148" s="234">
        <f>ROUND(I148*H148,2)</f>
        <v>0</v>
      </c>
      <c r="K148" s="230" t="s">
        <v>157</v>
      </c>
      <c r="L148" s="235"/>
      <c r="M148" s="236" t="s">
        <v>19</v>
      </c>
      <c r="N148" s="237" t="s">
        <v>40</v>
      </c>
      <c r="O148" s="86"/>
      <c r="P148" s="215">
        <f>O148*H148</f>
        <v>0</v>
      </c>
      <c r="Q148" s="215">
        <v>0</v>
      </c>
      <c r="R148" s="215">
        <f>Q148*H148</f>
        <v>0</v>
      </c>
      <c r="S148" s="215">
        <v>0</v>
      </c>
      <c r="T148" s="216">
        <f>S148*H148</f>
        <v>0</v>
      </c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R148" s="217" t="s">
        <v>171</v>
      </c>
      <c r="AT148" s="217" t="s">
        <v>254</v>
      </c>
      <c r="AU148" s="217" t="s">
        <v>79</v>
      </c>
      <c r="AY148" s="19" t="s">
        <v>150</v>
      </c>
      <c r="BE148" s="218">
        <f>IF(N148="základní",J148,0)</f>
        <v>0</v>
      </c>
      <c r="BF148" s="218">
        <f>IF(N148="snížená",J148,0)</f>
        <v>0</v>
      </c>
      <c r="BG148" s="218">
        <f>IF(N148="zákl. přenesená",J148,0)</f>
        <v>0</v>
      </c>
      <c r="BH148" s="218">
        <f>IF(N148="sníž. přenesená",J148,0)</f>
        <v>0</v>
      </c>
      <c r="BI148" s="218">
        <f>IF(N148="nulová",J148,0)</f>
        <v>0</v>
      </c>
      <c r="BJ148" s="19" t="s">
        <v>77</v>
      </c>
      <c r="BK148" s="218">
        <f>ROUND(I148*H148,2)</f>
        <v>0</v>
      </c>
      <c r="BL148" s="19" t="s">
        <v>158</v>
      </c>
      <c r="BM148" s="217" t="s">
        <v>323</v>
      </c>
    </row>
    <row r="149" s="2" customFormat="1" ht="24.15" customHeight="1">
      <c r="A149" s="40"/>
      <c r="B149" s="41"/>
      <c r="C149" s="206" t="s">
        <v>204</v>
      </c>
      <c r="D149" s="206" t="s">
        <v>153</v>
      </c>
      <c r="E149" s="207" t="s">
        <v>1796</v>
      </c>
      <c r="F149" s="208" t="s">
        <v>1797</v>
      </c>
      <c r="G149" s="209" t="s">
        <v>252</v>
      </c>
      <c r="H149" s="210">
        <v>2</v>
      </c>
      <c r="I149" s="211"/>
      <c r="J149" s="212">
        <f>ROUND(I149*H149,2)</f>
        <v>0</v>
      </c>
      <c r="K149" s="208" t="s">
        <v>157</v>
      </c>
      <c r="L149" s="46"/>
      <c r="M149" s="213" t="s">
        <v>19</v>
      </c>
      <c r="N149" s="214" t="s">
        <v>40</v>
      </c>
      <c r="O149" s="86"/>
      <c r="P149" s="215">
        <f>O149*H149</f>
        <v>0</v>
      </c>
      <c r="Q149" s="215">
        <v>0</v>
      </c>
      <c r="R149" s="215">
        <f>Q149*H149</f>
        <v>0</v>
      </c>
      <c r="S149" s="215">
        <v>0</v>
      </c>
      <c r="T149" s="216">
        <f>S149*H149</f>
        <v>0</v>
      </c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R149" s="217" t="s">
        <v>158</v>
      </c>
      <c r="AT149" s="217" t="s">
        <v>153</v>
      </c>
      <c r="AU149" s="217" t="s">
        <v>79</v>
      </c>
      <c r="AY149" s="19" t="s">
        <v>150</v>
      </c>
      <c r="BE149" s="218">
        <f>IF(N149="základní",J149,0)</f>
        <v>0</v>
      </c>
      <c r="BF149" s="218">
        <f>IF(N149="snížená",J149,0)</f>
        <v>0</v>
      </c>
      <c r="BG149" s="218">
        <f>IF(N149="zákl. přenesená",J149,0)</f>
        <v>0</v>
      </c>
      <c r="BH149" s="218">
        <f>IF(N149="sníž. přenesená",J149,0)</f>
        <v>0</v>
      </c>
      <c r="BI149" s="218">
        <f>IF(N149="nulová",J149,0)</f>
        <v>0</v>
      </c>
      <c r="BJ149" s="19" t="s">
        <v>77</v>
      </c>
      <c r="BK149" s="218">
        <f>ROUND(I149*H149,2)</f>
        <v>0</v>
      </c>
      <c r="BL149" s="19" t="s">
        <v>158</v>
      </c>
      <c r="BM149" s="217" t="s">
        <v>328</v>
      </c>
    </row>
    <row r="150" s="2" customFormat="1">
      <c r="A150" s="40"/>
      <c r="B150" s="41"/>
      <c r="C150" s="42"/>
      <c r="D150" s="219" t="s">
        <v>159</v>
      </c>
      <c r="E150" s="42"/>
      <c r="F150" s="220" t="s">
        <v>1798</v>
      </c>
      <c r="G150" s="42"/>
      <c r="H150" s="42"/>
      <c r="I150" s="221"/>
      <c r="J150" s="42"/>
      <c r="K150" s="42"/>
      <c r="L150" s="46"/>
      <c r="M150" s="222"/>
      <c r="N150" s="223"/>
      <c r="O150" s="86"/>
      <c r="P150" s="86"/>
      <c r="Q150" s="86"/>
      <c r="R150" s="86"/>
      <c r="S150" s="86"/>
      <c r="T150" s="87"/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T150" s="19" t="s">
        <v>159</v>
      </c>
      <c r="AU150" s="19" t="s">
        <v>79</v>
      </c>
    </row>
    <row r="151" s="2" customFormat="1" ht="21.75" customHeight="1">
      <c r="A151" s="40"/>
      <c r="B151" s="41"/>
      <c r="C151" s="228" t="s">
        <v>330</v>
      </c>
      <c r="D151" s="228" t="s">
        <v>254</v>
      </c>
      <c r="E151" s="229" t="s">
        <v>1799</v>
      </c>
      <c r="F151" s="230" t="s">
        <v>1800</v>
      </c>
      <c r="G151" s="231" t="s">
        <v>252</v>
      </c>
      <c r="H151" s="232">
        <v>2</v>
      </c>
      <c r="I151" s="233"/>
      <c r="J151" s="234">
        <f>ROUND(I151*H151,2)</f>
        <v>0</v>
      </c>
      <c r="K151" s="230" t="s">
        <v>157</v>
      </c>
      <c r="L151" s="235"/>
      <c r="M151" s="236" t="s">
        <v>19</v>
      </c>
      <c r="N151" s="237" t="s">
        <v>40</v>
      </c>
      <c r="O151" s="86"/>
      <c r="P151" s="215">
        <f>O151*H151</f>
        <v>0</v>
      </c>
      <c r="Q151" s="215">
        <v>0</v>
      </c>
      <c r="R151" s="215">
        <f>Q151*H151</f>
        <v>0</v>
      </c>
      <c r="S151" s="215">
        <v>0</v>
      </c>
      <c r="T151" s="216">
        <f>S151*H151</f>
        <v>0</v>
      </c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R151" s="217" t="s">
        <v>171</v>
      </c>
      <c r="AT151" s="217" t="s">
        <v>254</v>
      </c>
      <c r="AU151" s="217" t="s">
        <v>79</v>
      </c>
      <c r="AY151" s="19" t="s">
        <v>150</v>
      </c>
      <c r="BE151" s="218">
        <f>IF(N151="základní",J151,0)</f>
        <v>0</v>
      </c>
      <c r="BF151" s="218">
        <f>IF(N151="snížená",J151,0)</f>
        <v>0</v>
      </c>
      <c r="BG151" s="218">
        <f>IF(N151="zákl. přenesená",J151,0)</f>
        <v>0</v>
      </c>
      <c r="BH151" s="218">
        <f>IF(N151="sníž. přenesená",J151,0)</f>
        <v>0</v>
      </c>
      <c r="BI151" s="218">
        <f>IF(N151="nulová",J151,0)</f>
        <v>0</v>
      </c>
      <c r="BJ151" s="19" t="s">
        <v>77</v>
      </c>
      <c r="BK151" s="218">
        <f>ROUND(I151*H151,2)</f>
        <v>0</v>
      </c>
      <c r="BL151" s="19" t="s">
        <v>158</v>
      </c>
      <c r="BM151" s="217" t="s">
        <v>333</v>
      </c>
    </row>
    <row r="152" s="2" customFormat="1" ht="16.5" customHeight="1">
      <c r="A152" s="40"/>
      <c r="B152" s="41"/>
      <c r="C152" s="228" t="s">
        <v>208</v>
      </c>
      <c r="D152" s="228" t="s">
        <v>254</v>
      </c>
      <c r="E152" s="229" t="s">
        <v>1801</v>
      </c>
      <c r="F152" s="230" t="s">
        <v>1802</v>
      </c>
      <c r="G152" s="231" t="s">
        <v>252</v>
      </c>
      <c r="H152" s="232">
        <v>2</v>
      </c>
      <c r="I152" s="233"/>
      <c r="J152" s="234">
        <f>ROUND(I152*H152,2)</f>
        <v>0</v>
      </c>
      <c r="K152" s="230" t="s">
        <v>157</v>
      </c>
      <c r="L152" s="235"/>
      <c r="M152" s="236" t="s">
        <v>19</v>
      </c>
      <c r="N152" s="237" t="s">
        <v>40</v>
      </c>
      <c r="O152" s="86"/>
      <c r="P152" s="215">
        <f>O152*H152</f>
        <v>0</v>
      </c>
      <c r="Q152" s="215">
        <v>0</v>
      </c>
      <c r="R152" s="215">
        <f>Q152*H152</f>
        <v>0</v>
      </c>
      <c r="S152" s="215">
        <v>0</v>
      </c>
      <c r="T152" s="216">
        <f>S152*H152</f>
        <v>0</v>
      </c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R152" s="217" t="s">
        <v>171</v>
      </c>
      <c r="AT152" s="217" t="s">
        <v>254</v>
      </c>
      <c r="AU152" s="217" t="s">
        <v>79</v>
      </c>
      <c r="AY152" s="19" t="s">
        <v>150</v>
      </c>
      <c r="BE152" s="218">
        <f>IF(N152="základní",J152,0)</f>
        <v>0</v>
      </c>
      <c r="BF152" s="218">
        <f>IF(N152="snížená",J152,0)</f>
        <v>0</v>
      </c>
      <c r="BG152" s="218">
        <f>IF(N152="zákl. přenesená",J152,0)</f>
        <v>0</v>
      </c>
      <c r="BH152" s="218">
        <f>IF(N152="sníž. přenesená",J152,0)</f>
        <v>0</v>
      </c>
      <c r="BI152" s="218">
        <f>IF(N152="nulová",J152,0)</f>
        <v>0</v>
      </c>
      <c r="BJ152" s="19" t="s">
        <v>77</v>
      </c>
      <c r="BK152" s="218">
        <f>ROUND(I152*H152,2)</f>
        <v>0</v>
      </c>
      <c r="BL152" s="19" t="s">
        <v>158</v>
      </c>
      <c r="BM152" s="217" t="s">
        <v>337</v>
      </c>
    </row>
    <row r="153" s="2" customFormat="1" ht="21.75" customHeight="1">
      <c r="A153" s="40"/>
      <c r="B153" s="41"/>
      <c r="C153" s="228" t="s">
        <v>338</v>
      </c>
      <c r="D153" s="228" t="s">
        <v>254</v>
      </c>
      <c r="E153" s="229" t="s">
        <v>1803</v>
      </c>
      <c r="F153" s="230" t="s">
        <v>1804</v>
      </c>
      <c r="G153" s="231" t="s">
        <v>252</v>
      </c>
      <c r="H153" s="232">
        <v>4</v>
      </c>
      <c r="I153" s="233"/>
      <c r="J153" s="234">
        <f>ROUND(I153*H153,2)</f>
        <v>0</v>
      </c>
      <c r="K153" s="230" t="s">
        <v>157</v>
      </c>
      <c r="L153" s="235"/>
      <c r="M153" s="236" t="s">
        <v>19</v>
      </c>
      <c r="N153" s="237" t="s">
        <v>40</v>
      </c>
      <c r="O153" s="86"/>
      <c r="P153" s="215">
        <f>O153*H153</f>
        <v>0</v>
      </c>
      <c r="Q153" s="215">
        <v>0</v>
      </c>
      <c r="R153" s="215">
        <f>Q153*H153</f>
        <v>0</v>
      </c>
      <c r="S153" s="215">
        <v>0</v>
      </c>
      <c r="T153" s="216">
        <f>S153*H153</f>
        <v>0</v>
      </c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R153" s="217" t="s">
        <v>171</v>
      </c>
      <c r="AT153" s="217" t="s">
        <v>254</v>
      </c>
      <c r="AU153" s="217" t="s">
        <v>79</v>
      </c>
      <c r="AY153" s="19" t="s">
        <v>150</v>
      </c>
      <c r="BE153" s="218">
        <f>IF(N153="základní",J153,0)</f>
        <v>0</v>
      </c>
      <c r="BF153" s="218">
        <f>IF(N153="snížená",J153,0)</f>
        <v>0</v>
      </c>
      <c r="BG153" s="218">
        <f>IF(N153="zákl. přenesená",J153,0)</f>
        <v>0</v>
      </c>
      <c r="BH153" s="218">
        <f>IF(N153="sníž. přenesená",J153,0)</f>
        <v>0</v>
      </c>
      <c r="BI153" s="218">
        <f>IF(N153="nulová",J153,0)</f>
        <v>0</v>
      </c>
      <c r="BJ153" s="19" t="s">
        <v>77</v>
      </c>
      <c r="BK153" s="218">
        <f>ROUND(I153*H153,2)</f>
        <v>0</v>
      </c>
      <c r="BL153" s="19" t="s">
        <v>158</v>
      </c>
      <c r="BM153" s="217" t="s">
        <v>341</v>
      </c>
    </row>
    <row r="154" s="2" customFormat="1" ht="16.5" customHeight="1">
      <c r="A154" s="40"/>
      <c r="B154" s="41"/>
      <c r="C154" s="228" t="s">
        <v>215</v>
      </c>
      <c r="D154" s="228" t="s">
        <v>254</v>
      </c>
      <c r="E154" s="229" t="s">
        <v>1805</v>
      </c>
      <c r="F154" s="230" t="s">
        <v>1806</v>
      </c>
      <c r="G154" s="231" t="s">
        <v>252</v>
      </c>
      <c r="H154" s="232">
        <v>2</v>
      </c>
      <c r="I154" s="233"/>
      <c r="J154" s="234">
        <f>ROUND(I154*H154,2)</f>
        <v>0</v>
      </c>
      <c r="K154" s="230" t="s">
        <v>157</v>
      </c>
      <c r="L154" s="235"/>
      <c r="M154" s="236" t="s">
        <v>19</v>
      </c>
      <c r="N154" s="237" t="s">
        <v>40</v>
      </c>
      <c r="O154" s="86"/>
      <c r="P154" s="215">
        <f>O154*H154</f>
        <v>0</v>
      </c>
      <c r="Q154" s="215">
        <v>0</v>
      </c>
      <c r="R154" s="215">
        <f>Q154*H154</f>
        <v>0</v>
      </c>
      <c r="S154" s="215">
        <v>0</v>
      </c>
      <c r="T154" s="216">
        <f>S154*H154</f>
        <v>0</v>
      </c>
      <c r="U154" s="40"/>
      <c r="V154" s="40"/>
      <c r="W154" s="40"/>
      <c r="X154" s="40"/>
      <c r="Y154" s="40"/>
      <c r="Z154" s="40"/>
      <c r="AA154" s="40"/>
      <c r="AB154" s="40"/>
      <c r="AC154" s="40"/>
      <c r="AD154" s="40"/>
      <c r="AE154" s="40"/>
      <c r="AR154" s="217" t="s">
        <v>171</v>
      </c>
      <c r="AT154" s="217" t="s">
        <v>254</v>
      </c>
      <c r="AU154" s="217" t="s">
        <v>79</v>
      </c>
      <c r="AY154" s="19" t="s">
        <v>150</v>
      </c>
      <c r="BE154" s="218">
        <f>IF(N154="základní",J154,0)</f>
        <v>0</v>
      </c>
      <c r="BF154" s="218">
        <f>IF(N154="snížená",J154,0)</f>
        <v>0</v>
      </c>
      <c r="BG154" s="218">
        <f>IF(N154="zákl. přenesená",J154,0)</f>
        <v>0</v>
      </c>
      <c r="BH154" s="218">
        <f>IF(N154="sníž. přenesená",J154,0)</f>
        <v>0</v>
      </c>
      <c r="BI154" s="218">
        <f>IF(N154="nulová",J154,0)</f>
        <v>0</v>
      </c>
      <c r="BJ154" s="19" t="s">
        <v>77</v>
      </c>
      <c r="BK154" s="218">
        <f>ROUND(I154*H154,2)</f>
        <v>0</v>
      </c>
      <c r="BL154" s="19" t="s">
        <v>158</v>
      </c>
      <c r="BM154" s="217" t="s">
        <v>345</v>
      </c>
    </row>
    <row r="155" s="2" customFormat="1" ht="49.05" customHeight="1">
      <c r="A155" s="40"/>
      <c r="B155" s="41"/>
      <c r="C155" s="206" t="s">
        <v>346</v>
      </c>
      <c r="D155" s="206" t="s">
        <v>153</v>
      </c>
      <c r="E155" s="207" t="s">
        <v>909</v>
      </c>
      <c r="F155" s="208" t="s">
        <v>910</v>
      </c>
      <c r="G155" s="209" t="s">
        <v>310</v>
      </c>
      <c r="H155" s="210">
        <v>26</v>
      </c>
      <c r="I155" s="211"/>
      <c r="J155" s="212">
        <f>ROUND(I155*H155,2)</f>
        <v>0</v>
      </c>
      <c r="K155" s="208" t="s">
        <v>157</v>
      </c>
      <c r="L155" s="46"/>
      <c r="M155" s="213" t="s">
        <v>19</v>
      </c>
      <c r="N155" s="214" t="s">
        <v>40</v>
      </c>
      <c r="O155" s="86"/>
      <c r="P155" s="215">
        <f>O155*H155</f>
        <v>0</v>
      </c>
      <c r="Q155" s="215">
        <v>0</v>
      </c>
      <c r="R155" s="215">
        <f>Q155*H155</f>
        <v>0</v>
      </c>
      <c r="S155" s="215">
        <v>0</v>
      </c>
      <c r="T155" s="216">
        <f>S155*H155</f>
        <v>0</v>
      </c>
      <c r="U155" s="40"/>
      <c r="V155" s="40"/>
      <c r="W155" s="40"/>
      <c r="X155" s="40"/>
      <c r="Y155" s="40"/>
      <c r="Z155" s="40"/>
      <c r="AA155" s="40"/>
      <c r="AB155" s="40"/>
      <c r="AC155" s="40"/>
      <c r="AD155" s="40"/>
      <c r="AE155" s="40"/>
      <c r="AR155" s="217" t="s">
        <v>158</v>
      </c>
      <c r="AT155" s="217" t="s">
        <v>153</v>
      </c>
      <c r="AU155" s="217" t="s">
        <v>79</v>
      </c>
      <c r="AY155" s="19" t="s">
        <v>150</v>
      </c>
      <c r="BE155" s="218">
        <f>IF(N155="základní",J155,0)</f>
        <v>0</v>
      </c>
      <c r="BF155" s="218">
        <f>IF(N155="snížená",J155,0)</f>
        <v>0</v>
      </c>
      <c r="BG155" s="218">
        <f>IF(N155="zákl. přenesená",J155,0)</f>
        <v>0</v>
      </c>
      <c r="BH155" s="218">
        <f>IF(N155="sníž. přenesená",J155,0)</f>
        <v>0</v>
      </c>
      <c r="BI155" s="218">
        <f>IF(N155="nulová",J155,0)</f>
        <v>0</v>
      </c>
      <c r="BJ155" s="19" t="s">
        <v>77</v>
      </c>
      <c r="BK155" s="218">
        <f>ROUND(I155*H155,2)</f>
        <v>0</v>
      </c>
      <c r="BL155" s="19" t="s">
        <v>158</v>
      </c>
      <c r="BM155" s="217" t="s">
        <v>349</v>
      </c>
    </row>
    <row r="156" s="2" customFormat="1">
      <c r="A156" s="40"/>
      <c r="B156" s="41"/>
      <c r="C156" s="42"/>
      <c r="D156" s="219" t="s">
        <v>159</v>
      </c>
      <c r="E156" s="42"/>
      <c r="F156" s="220" t="s">
        <v>912</v>
      </c>
      <c r="G156" s="42"/>
      <c r="H156" s="42"/>
      <c r="I156" s="221"/>
      <c r="J156" s="42"/>
      <c r="K156" s="42"/>
      <c r="L156" s="46"/>
      <c r="M156" s="222"/>
      <c r="N156" s="223"/>
      <c r="O156" s="86"/>
      <c r="P156" s="86"/>
      <c r="Q156" s="86"/>
      <c r="R156" s="86"/>
      <c r="S156" s="86"/>
      <c r="T156" s="87"/>
      <c r="U156" s="40"/>
      <c r="V156" s="40"/>
      <c r="W156" s="40"/>
      <c r="X156" s="40"/>
      <c r="Y156" s="40"/>
      <c r="Z156" s="40"/>
      <c r="AA156" s="40"/>
      <c r="AB156" s="40"/>
      <c r="AC156" s="40"/>
      <c r="AD156" s="40"/>
      <c r="AE156" s="40"/>
      <c r="AT156" s="19" t="s">
        <v>159</v>
      </c>
      <c r="AU156" s="19" t="s">
        <v>79</v>
      </c>
    </row>
    <row r="157" s="13" customFormat="1">
      <c r="A157" s="13"/>
      <c r="B157" s="242"/>
      <c r="C157" s="243"/>
      <c r="D157" s="244" t="s">
        <v>593</v>
      </c>
      <c r="E157" s="245" t="s">
        <v>19</v>
      </c>
      <c r="F157" s="246" t="s">
        <v>1807</v>
      </c>
      <c r="G157" s="243"/>
      <c r="H157" s="247">
        <v>17</v>
      </c>
      <c r="I157" s="248"/>
      <c r="J157" s="243"/>
      <c r="K157" s="243"/>
      <c r="L157" s="249"/>
      <c r="M157" s="250"/>
      <c r="N157" s="251"/>
      <c r="O157" s="251"/>
      <c r="P157" s="251"/>
      <c r="Q157" s="251"/>
      <c r="R157" s="251"/>
      <c r="S157" s="251"/>
      <c r="T157" s="252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53" t="s">
        <v>593</v>
      </c>
      <c r="AU157" s="253" t="s">
        <v>79</v>
      </c>
      <c r="AV157" s="13" t="s">
        <v>79</v>
      </c>
      <c r="AW157" s="13" t="s">
        <v>31</v>
      </c>
      <c r="AX157" s="13" t="s">
        <v>69</v>
      </c>
      <c r="AY157" s="253" t="s">
        <v>150</v>
      </c>
    </row>
    <row r="158" s="13" customFormat="1">
      <c r="A158" s="13"/>
      <c r="B158" s="242"/>
      <c r="C158" s="243"/>
      <c r="D158" s="244" t="s">
        <v>593</v>
      </c>
      <c r="E158" s="245" t="s">
        <v>19</v>
      </c>
      <c r="F158" s="246" t="s">
        <v>1808</v>
      </c>
      <c r="G158" s="243"/>
      <c r="H158" s="247">
        <v>7</v>
      </c>
      <c r="I158" s="248"/>
      <c r="J158" s="243"/>
      <c r="K158" s="243"/>
      <c r="L158" s="249"/>
      <c r="M158" s="250"/>
      <c r="N158" s="251"/>
      <c r="O158" s="251"/>
      <c r="P158" s="251"/>
      <c r="Q158" s="251"/>
      <c r="R158" s="251"/>
      <c r="S158" s="251"/>
      <c r="T158" s="252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53" t="s">
        <v>593</v>
      </c>
      <c r="AU158" s="253" t="s">
        <v>79</v>
      </c>
      <c r="AV158" s="13" t="s">
        <v>79</v>
      </c>
      <c r="AW158" s="13" t="s">
        <v>31</v>
      </c>
      <c r="AX158" s="13" t="s">
        <v>69</v>
      </c>
      <c r="AY158" s="253" t="s">
        <v>150</v>
      </c>
    </row>
    <row r="159" s="13" customFormat="1">
      <c r="A159" s="13"/>
      <c r="B159" s="242"/>
      <c r="C159" s="243"/>
      <c r="D159" s="244" t="s">
        <v>593</v>
      </c>
      <c r="E159" s="245" t="s">
        <v>19</v>
      </c>
      <c r="F159" s="246" t="s">
        <v>1809</v>
      </c>
      <c r="G159" s="243"/>
      <c r="H159" s="247">
        <v>2</v>
      </c>
      <c r="I159" s="248"/>
      <c r="J159" s="243"/>
      <c r="K159" s="243"/>
      <c r="L159" s="249"/>
      <c r="M159" s="250"/>
      <c r="N159" s="251"/>
      <c r="O159" s="251"/>
      <c r="P159" s="251"/>
      <c r="Q159" s="251"/>
      <c r="R159" s="251"/>
      <c r="S159" s="251"/>
      <c r="T159" s="252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53" t="s">
        <v>593</v>
      </c>
      <c r="AU159" s="253" t="s">
        <v>79</v>
      </c>
      <c r="AV159" s="13" t="s">
        <v>79</v>
      </c>
      <c r="AW159" s="13" t="s">
        <v>31</v>
      </c>
      <c r="AX159" s="13" t="s">
        <v>69</v>
      </c>
      <c r="AY159" s="253" t="s">
        <v>150</v>
      </c>
    </row>
    <row r="160" s="14" customFormat="1">
      <c r="A160" s="14"/>
      <c r="B160" s="254"/>
      <c r="C160" s="255"/>
      <c r="D160" s="244" t="s">
        <v>593</v>
      </c>
      <c r="E160" s="256" t="s">
        <v>19</v>
      </c>
      <c r="F160" s="257" t="s">
        <v>595</v>
      </c>
      <c r="G160" s="255"/>
      <c r="H160" s="258">
        <v>26</v>
      </c>
      <c r="I160" s="259"/>
      <c r="J160" s="255"/>
      <c r="K160" s="255"/>
      <c r="L160" s="260"/>
      <c r="M160" s="261"/>
      <c r="N160" s="262"/>
      <c r="O160" s="262"/>
      <c r="P160" s="262"/>
      <c r="Q160" s="262"/>
      <c r="R160" s="262"/>
      <c r="S160" s="262"/>
      <c r="T160" s="263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T160" s="264" t="s">
        <v>593</v>
      </c>
      <c r="AU160" s="264" t="s">
        <v>79</v>
      </c>
      <c r="AV160" s="14" t="s">
        <v>158</v>
      </c>
      <c r="AW160" s="14" t="s">
        <v>31</v>
      </c>
      <c r="AX160" s="14" t="s">
        <v>77</v>
      </c>
      <c r="AY160" s="264" t="s">
        <v>150</v>
      </c>
    </row>
    <row r="161" s="2" customFormat="1" ht="16.5" customHeight="1">
      <c r="A161" s="40"/>
      <c r="B161" s="41"/>
      <c r="C161" s="228" t="s">
        <v>219</v>
      </c>
      <c r="D161" s="228" t="s">
        <v>254</v>
      </c>
      <c r="E161" s="229" t="s">
        <v>916</v>
      </c>
      <c r="F161" s="230" t="s">
        <v>917</v>
      </c>
      <c r="G161" s="231" t="s">
        <v>310</v>
      </c>
      <c r="H161" s="232">
        <v>17.34</v>
      </c>
      <c r="I161" s="233"/>
      <c r="J161" s="234">
        <f>ROUND(I161*H161,2)</f>
        <v>0</v>
      </c>
      <c r="K161" s="230" t="s">
        <v>157</v>
      </c>
      <c r="L161" s="235"/>
      <c r="M161" s="236" t="s">
        <v>19</v>
      </c>
      <c r="N161" s="237" t="s">
        <v>40</v>
      </c>
      <c r="O161" s="86"/>
      <c r="P161" s="215">
        <f>O161*H161</f>
        <v>0</v>
      </c>
      <c r="Q161" s="215">
        <v>0</v>
      </c>
      <c r="R161" s="215">
        <f>Q161*H161</f>
        <v>0</v>
      </c>
      <c r="S161" s="215">
        <v>0</v>
      </c>
      <c r="T161" s="216">
        <f>S161*H161</f>
        <v>0</v>
      </c>
      <c r="U161" s="40"/>
      <c r="V161" s="40"/>
      <c r="W161" s="40"/>
      <c r="X161" s="40"/>
      <c r="Y161" s="40"/>
      <c r="Z161" s="40"/>
      <c r="AA161" s="40"/>
      <c r="AB161" s="40"/>
      <c r="AC161" s="40"/>
      <c r="AD161" s="40"/>
      <c r="AE161" s="40"/>
      <c r="AR161" s="217" t="s">
        <v>171</v>
      </c>
      <c r="AT161" s="217" t="s">
        <v>254</v>
      </c>
      <c r="AU161" s="217" t="s">
        <v>79</v>
      </c>
      <c r="AY161" s="19" t="s">
        <v>150</v>
      </c>
      <c r="BE161" s="218">
        <f>IF(N161="základní",J161,0)</f>
        <v>0</v>
      </c>
      <c r="BF161" s="218">
        <f>IF(N161="snížená",J161,0)</f>
        <v>0</v>
      </c>
      <c r="BG161" s="218">
        <f>IF(N161="zákl. přenesená",J161,0)</f>
        <v>0</v>
      </c>
      <c r="BH161" s="218">
        <f>IF(N161="sníž. přenesená",J161,0)</f>
        <v>0</v>
      </c>
      <c r="BI161" s="218">
        <f>IF(N161="nulová",J161,0)</f>
        <v>0</v>
      </c>
      <c r="BJ161" s="19" t="s">
        <v>77</v>
      </c>
      <c r="BK161" s="218">
        <f>ROUND(I161*H161,2)</f>
        <v>0</v>
      </c>
      <c r="BL161" s="19" t="s">
        <v>158</v>
      </c>
      <c r="BM161" s="217" t="s">
        <v>352</v>
      </c>
    </row>
    <row r="162" s="13" customFormat="1">
      <c r="A162" s="13"/>
      <c r="B162" s="242"/>
      <c r="C162" s="243"/>
      <c r="D162" s="244" t="s">
        <v>593</v>
      </c>
      <c r="E162" s="245" t="s">
        <v>19</v>
      </c>
      <c r="F162" s="246" t="s">
        <v>1810</v>
      </c>
      <c r="G162" s="243"/>
      <c r="H162" s="247">
        <v>17.34</v>
      </c>
      <c r="I162" s="248"/>
      <c r="J162" s="243"/>
      <c r="K162" s="243"/>
      <c r="L162" s="249"/>
      <c r="M162" s="250"/>
      <c r="N162" s="251"/>
      <c r="O162" s="251"/>
      <c r="P162" s="251"/>
      <c r="Q162" s="251"/>
      <c r="R162" s="251"/>
      <c r="S162" s="251"/>
      <c r="T162" s="252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53" t="s">
        <v>593</v>
      </c>
      <c r="AU162" s="253" t="s">
        <v>79</v>
      </c>
      <c r="AV162" s="13" t="s">
        <v>79</v>
      </c>
      <c r="AW162" s="13" t="s">
        <v>31</v>
      </c>
      <c r="AX162" s="13" t="s">
        <v>69</v>
      </c>
      <c r="AY162" s="253" t="s">
        <v>150</v>
      </c>
    </row>
    <row r="163" s="14" customFormat="1">
      <c r="A163" s="14"/>
      <c r="B163" s="254"/>
      <c r="C163" s="255"/>
      <c r="D163" s="244" t="s">
        <v>593</v>
      </c>
      <c r="E163" s="256" t="s">
        <v>19</v>
      </c>
      <c r="F163" s="257" t="s">
        <v>595</v>
      </c>
      <c r="G163" s="255"/>
      <c r="H163" s="258">
        <v>17.34</v>
      </c>
      <c r="I163" s="259"/>
      <c r="J163" s="255"/>
      <c r="K163" s="255"/>
      <c r="L163" s="260"/>
      <c r="M163" s="261"/>
      <c r="N163" s="262"/>
      <c r="O163" s="262"/>
      <c r="P163" s="262"/>
      <c r="Q163" s="262"/>
      <c r="R163" s="262"/>
      <c r="S163" s="262"/>
      <c r="T163" s="263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T163" s="264" t="s">
        <v>593</v>
      </c>
      <c r="AU163" s="264" t="s">
        <v>79</v>
      </c>
      <c r="AV163" s="14" t="s">
        <v>158</v>
      </c>
      <c r="AW163" s="14" t="s">
        <v>31</v>
      </c>
      <c r="AX163" s="14" t="s">
        <v>77</v>
      </c>
      <c r="AY163" s="264" t="s">
        <v>150</v>
      </c>
    </row>
    <row r="164" s="2" customFormat="1" ht="24.15" customHeight="1">
      <c r="A164" s="40"/>
      <c r="B164" s="41"/>
      <c r="C164" s="228" t="s">
        <v>355</v>
      </c>
      <c r="D164" s="228" t="s">
        <v>254</v>
      </c>
      <c r="E164" s="229" t="s">
        <v>921</v>
      </c>
      <c r="F164" s="230" t="s">
        <v>922</v>
      </c>
      <c r="G164" s="231" t="s">
        <v>310</v>
      </c>
      <c r="H164" s="232">
        <v>7.1399999999999997</v>
      </c>
      <c r="I164" s="233"/>
      <c r="J164" s="234">
        <f>ROUND(I164*H164,2)</f>
        <v>0</v>
      </c>
      <c r="K164" s="230" t="s">
        <v>157</v>
      </c>
      <c r="L164" s="235"/>
      <c r="M164" s="236" t="s">
        <v>19</v>
      </c>
      <c r="N164" s="237" t="s">
        <v>40</v>
      </c>
      <c r="O164" s="86"/>
      <c r="P164" s="215">
        <f>O164*H164</f>
        <v>0</v>
      </c>
      <c r="Q164" s="215">
        <v>0</v>
      </c>
      <c r="R164" s="215">
        <f>Q164*H164</f>
        <v>0</v>
      </c>
      <c r="S164" s="215">
        <v>0</v>
      </c>
      <c r="T164" s="216">
        <f>S164*H164</f>
        <v>0</v>
      </c>
      <c r="U164" s="40"/>
      <c r="V164" s="40"/>
      <c r="W164" s="40"/>
      <c r="X164" s="40"/>
      <c r="Y164" s="40"/>
      <c r="Z164" s="40"/>
      <c r="AA164" s="40"/>
      <c r="AB164" s="40"/>
      <c r="AC164" s="40"/>
      <c r="AD164" s="40"/>
      <c r="AE164" s="40"/>
      <c r="AR164" s="217" t="s">
        <v>171</v>
      </c>
      <c r="AT164" s="217" t="s">
        <v>254</v>
      </c>
      <c r="AU164" s="217" t="s">
        <v>79</v>
      </c>
      <c r="AY164" s="19" t="s">
        <v>150</v>
      </c>
      <c r="BE164" s="218">
        <f>IF(N164="základní",J164,0)</f>
        <v>0</v>
      </c>
      <c r="BF164" s="218">
        <f>IF(N164="snížená",J164,0)</f>
        <v>0</v>
      </c>
      <c r="BG164" s="218">
        <f>IF(N164="zákl. přenesená",J164,0)</f>
        <v>0</v>
      </c>
      <c r="BH164" s="218">
        <f>IF(N164="sníž. přenesená",J164,0)</f>
        <v>0</v>
      </c>
      <c r="BI164" s="218">
        <f>IF(N164="nulová",J164,0)</f>
        <v>0</v>
      </c>
      <c r="BJ164" s="19" t="s">
        <v>77</v>
      </c>
      <c r="BK164" s="218">
        <f>ROUND(I164*H164,2)</f>
        <v>0</v>
      </c>
      <c r="BL164" s="19" t="s">
        <v>158</v>
      </c>
      <c r="BM164" s="217" t="s">
        <v>358</v>
      </c>
    </row>
    <row r="165" s="13" customFormat="1">
      <c r="A165" s="13"/>
      <c r="B165" s="242"/>
      <c r="C165" s="243"/>
      <c r="D165" s="244" t="s">
        <v>593</v>
      </c>
      <c r="E165" s="245" t="s">
        <v>19</v>
      </c>
      <c r="F165" s="246" t="s">
        <v>1811</v>
      </c>
      <c r="G165" s="243"/>
      <c r="H165" s="247">
        <v>7.1399999999999997</v>
      </c>
      <c r="I165" s="248"/>
      <c r="J165" s="243"/>
      <c r="K165" s="243"/>
      <c r="L165" s="249"/>
      <c r="M165" s="250"/>
      <c r="N165" s="251"/>
      <c r="O165" s="251"/>
      <c r="P165" s="251"/>
      <c r="Q165" s="251"/>
      <c r="R165" s="251"/>
      <c r="S165" s="251"/>
      <c r="T165" s="252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53" t="s">
        <v>593</v>
      </c>
      <c r="AU165" s="253" t="s">
        <v>79</v>
      </c>
      <c r="AV165" s="13" t="s">
        <v>79</v>
      </c>
      <c r="AW165" s="13" t="s">
        <v>31</v>
      </c>
      <c r="AX165" s="13" t="s">
        <v>69</v>
      </c>
      <c r="AY165" s="253" t="s">
        <v>150</v>
      </c>
    </row>
    <row r="166" s="14" customFormat="1">
      <c r="A166" s="14"/>
      <c r="B166" s="254"/>
      <c r="C166" s="255"/>
      <c r="D166" s="244" t="s">
        <v>593</v>
      </c>
      <c r="E166" s="256" t="s">
        <v>19</v>
      </c>
      <c r="F166" s="257" t="s">
        <v>595</v>
      </c>
      <c r="G166" s="255"/>
      <c r="H166" s="258">
        <v>7.1399999999999997</v>
      </c>
      <c r="I166" s="259"/>
      <c r="J166" s="255"/>
      <c r="K166" s="255"/>
      <c r="L166" s="260"/>
      <c r="M166" s="261"/>
      <c r="N166" s="262"/>
      <c r="O166" s="262"/>
      <c r="P166" s="262"/>
      <c r="Q166" s="262"/>
      <c r="R166" s="262"/>
      <c r="S166" s="262"/>
      <c r="T166" s="263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T166" s="264" t="s">
        <v>593</v>
      </c>
      <c r="AU166" s="264" t="s">
        <v>79</v>
      </c>
      <c r="AV166" s="14" t="s">
        <v>158</v>
      </c>
      <c r="AW166" s="14" t="s">
        <v>31</v>
      </c>
      <c r="AX166" s="14" t="s">
        <v>77</v>
      </c>
      <c r="AY166" s="264" t="s">
        <v>150</v>
      </c>
    </row>
    <row r="167" s="2" customFormat="1" ht="24.15" customHeight="1">
      <c r="A167" s="40"/>
      <c r="B167" s="41"/>
      <c r="C167" s="228" t="s">
        <v>224</v>
      </c>
      <c r="D167" s="228" t="s">
        <v>254</v>
      </c>
      <c r="E167" s="229" t="s">
        <v>925</v>
      </c>
      <c r="F167" s="230" t="s">
        <v>926</v>
      </c>
      <c r="G167" s="231" t="s">
        <v>310</v>
      </c>
      <c r="H167" s="232">
        <v>2.04</v>
      </c>
      <c r="I167" s="233"/>
      <c r="J167" s="234">
        <f>ROUND(I167*H167,2)</f>
        <v>0</v>
      </c>
      <c r="K167" s="230" t="s">
        <v>157</v>
      </c>
      <c r="L167" s="235"/>
      <c r="M167" s="236" t="s">
        <v>19</v>
      </c>
      <c r="N167" s="237" t="s">
        <v>40</v>
      </c>
      <c r="O167" s="86"/>
      <c r="P167" s="215">
        <f>O167*H167</f>
        <v>0</v>
      </c>
      <c r="Q167" s="215">
        <v>0</v>
      </c>
      <c r="R167" s="215">
        <f>Q167*H167</f>
        <v>0</v>
      </c>
      <c r="S167" s="215">
        <v>0</v>
      </c>
      <c r="T167" s="216">
        <f>S167*H167</f>
        <v>0</v>
      </c>
      <c r="U167" s="40"/>
      <c r="V167" s="40"/>
      <c r="W167" s="40"/>
      <c r="X167" s="40"/>
      <c r="Y167" s="40"/>
      <c r="Z167" s="40"/>
      <c r="AA167" s="40"/>
      <c r="AB167" s="40"/>
      <c r="AC167" s="40"/>
      <c r="AD167" s="40"/>
      <c r="AE167" s="40"/>
      <c r="AR167" s="217" t="s">
        <v>171</v>
      </c>
      <c r="AT167" s="217" t="s">
        <v>254</v>
      </c>
      <c r="AU167" s="217" t="s">
        <v>79</v>
      </c>
      <c r="AY167" s="19" t="s">
        <v>150</v>
      </c>
      <c r="BE167" s="218">
        <f>IF(N167="základní",J167,0)</f>
        <v>0</v>
      </c>
      <c r="BF167" s="218">
        <f>IF(N167="snížená",J167,0)</f>
        <v>0</v>
      </c>
      <c r="BG167" s="218">
        <f>IF(N167="zákl. přenesená",J167,0)</f>
        <v>0</v>
      </c>
      <c r="BH167" s="218">
        <f>IF(N167="sníž. přenesená",J167,0)</f>
        <v>0</v>
      </c>
      <c r="BI167" s="218">
        <f>IF(N167="nulová",J167,0)</f>
        <v>0</v>
      </c>
      <c r="BJ167" s="19" t="s">
        <v>77</v>
      </c>
      <c r="BK167" s="218">
        <f>ROUND(I167*H167,2)</f>
        <v>0</v>
      </c>
      <c r="BL167" s="19" t="s">
        <v>158</v>
      </c>
      <c r="BM167" s="217" t="s">
        <v>362</v>
      </c>
    </row>
    <row r="168" s="13" customFormat="1">
      <c r="A168" s="13"/>
      <c r="B168" s="242"/>
      <c r="C168" s="243"/>
      <c r="D168" s="244" t="s">
        <v>593</v>
      </c>
      <c r="E168" s="245" t="s">
        <v>19</v>
      </c>
      <c r="F168" s="246" t="s">
        <v>1812</v>
      </c>
      <c r="G168" s="243"/>
      <c r="H168" s="247">
        <v>2.04</v>
      </c>
      <c r="I168" s="248"/>
      <c r="J168" s="243"/>
      <c r="K168" s="243"/>
      <c r="L168" s="249"/>
      <c r="M168" s="250"/>
      <c r="N168" s="251"/>
      <c r="O168" s="251"/>
      <c r="P168" s="251"/>
      <c r="Q168" s="251"/>
      <c r="R168" s="251"/>
      <c r="S168" s="251"/>
      <c r="T168" s="252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53" t="s">
        <v>593</v>
      </c>
      <c r="AU168" s="253" t="s">
        <v>79</v>
      </c>
      <c r="AV168" s="13" t="s">
        <v>79</v>
      </c>
      <c r="AW168" s="13" t="s">
        <v>31</v>
      </c>
      <c r="AX168" s="13" t="s">
        <v>69</v>
      </c>
      <c r="AY168" s="253" t="s">
        <v>150</v>
      </c>
    </row>
    <row r="169" s="14" customFormat="1">
      <c r="A169" s="14"/>
      <c r="B169" s="254"/>
      <c r="C169" s="255"/>
      <c r="D169" s="244" t="s">
        <v>593</v>
      </c>
      <c r="E169" s="256" t="s">
        <v>19</v>
      </c>
      <c r="F169" s="257" t="s">
        <v>595</v>
      </c>
      <c r="G169" s="255"/>
      <c r="H169" s="258">
        <v>2.04</v>
      </c>
      <c r="I169" s="259"/>
      <c r="J169" s="255"/>
      <c r="K169" s="255"/>
      <c r="L169" s="260"/>
      <c r="M169" s="261"/>
      <c r="N169" s="262"/>
      <c r="O169" s="262"/>
      <c r="P169" s="262"/>
      <c r="Q169" s="262"/>
      <c r="R169" s="262"/>
      <c r="S169" s="262"/>
      <c r="T169" s="263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T169" s="264" t="s">
        <v>593</v>
      </c>
      <c r="AU169" s="264" t="s">
        <v>79</v>
      </c>
      <c r="AV169" s="14" t="s">
        <v>158</v>
      </c>
      <c r="AW169" s="14" t="s">
        <v>31</v>
      </c>
      <c r="AX169" s="14" t="s">
        <v>77</v>
      </c>
      <c r="AY169" s="264" t="s">
        <v>150</v>
      </c>
    </row>
    <row r="170" s="2" customFormat="1" ht="49.05" customHeight="1">
      <c r="A170" s="40"/>
      <c r="B170" s="41"/>
      <c r="C170" s="206" t="s">
        <v>363</v>
      </c>
      <c r="D170" s="206" t="s">
        <v>153</v>
      </c>
      <c r="E170" s="207" t="s">
        <v>930</v>
      </c>
      <c r="F170" s="208" t="s">
        <v>931</v>
      </c>
      <c r="G170" s="209" t="s">
        <v>310</v>
      </c>
      <c r="H170" s="210">
        <v>18</v>
      </c>
      <c r="I170" s="211"/>
      <c r="J170" s="212">
        <f>ROUND(I170*H170,2)</f>
        <v>0</v>
      </c>
      <c r="K170" s="208" t="s">
        <v>157</v>
      </c>
      <c r="L170" s="46"/>
      <c r="M170" s="213" t="s">
        <v>19</v>
      </c>
      <c r="N170" s="214" t="s">
        <v>40</v>
      </c>
      <c r="O170" s="86"/>
      <c r="P170" s="215">
        <f>O170*H170</f>
        <v>0</v>
      </c>
      <c r="Q170" s="215">
        <v>0</v>
      </c>
      <c r="R170" s="215">
        <f>Q170*H170</f>
        <v>0</v>
      </c>
      <c r="S170" s="215">
        <v>0</v>
      </c>
      <c r="T170" s="216">
        <f>S170*H170</f>
        <v>0</v>
      </c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  <c r="AE170" s="40"/>
      <c r="AR170" s="217" t="s">
        <v>158</v>
      </c>
      <c r="AT170" s="217" t="s">
        <v>153</v>
      </c>
      <c r="AU170" s="217" t="s">
        <v>79</v>
      </c>
      <c r="AY170" s="19" t="s">
        <v>150</v>
      </c>
      <c r="BE170" s="218">
        <f>IF(N170="základní",J170,0)</f>
        <v>0</v>
      </c>
      <c r="BF170" s="218">
        <f>IF(N170="snížená",J170,0)</f>
        <v>0</v>
      </c>
      <c r="BG170" s="218">
        <f>IF(N170="zákl. přenesená",J170,0)</f>
        <v>0</v>
      </c>
      <c r="BH170" s="218">
        <f>IF(N170="sníž. přenesená",J170,0)</f>
        <v>0</v>
      </c>
      <c r="BI170" s="218">
        <f>IF(N170="nulová",J170,0)</f>
        <v>0</v>
      </c>
      <c r="BJ170" s="19" t="s">
        <v>77</v>
      </c>
      <c r="BK170" s="218">
        <f>ROUND(I170*H170,2)</f>
        <v>0</v>
      </c>
      <c r="BL170" s="19" t="s">
        <v>158</v>
      </c>
      <c r="BM170" s="217" t="s">
        <v>366</v>
      </c>
    </row>
    <row r="171" s="2" customFormat="1">
      <c r="A171" s="40"/>
      <c r="B171" s="41"/>
      <c r="C171" s="42"/>
      <c r="D171" s="219" t="s">
        <v>159</v>
      </c>
      <c r="E171" s="42"/>
      <c r="F171" s="220" t="s">
        <v>933</v>
      </c>
      <c r="G171" s="42"/>
      <c r="H171" s="42"/>
      <c r="I171" s="221"/>
      <c r="J171" s="42"/>
      <c r="K171" s="42"/>
      <c r="L171" s="46"/>
      <c r="M171" s="222"/>
      <c r="N171" s="223"/>
      <c r="O171" s="86"/>
      <c r="P171" s="86"/>
      <c r="Q171" s="86"/>
      <c r="R171" s="86"/>
      <c r="S171" s="86"/>
      <c r="T171" s="87"/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  <c r="AE171" s="40"/>
      <c r="AT171" s="19" t="s">
        <v>159</v>
      </c>
      <c r="AU171" s="19" t="s">
        <v>79</v>
      </c>
    </row>
    <row r="172" s="2" customFormat="1" ht="37.8" customHeight="1">
      <c r="A172" s="40"/>
      <c r="B172" s="41"/>
      <c r="C172" s="206" t="s">
        <v>230</v>
      </c>
      <c r="D172" s="206" t="s">
        <v>153</v>
      </c>
      <c r="E172" s="207" t="s">
        <v>1813</v>
      </c>
      <c r="F172" s="208" t="s">
        <v>1814</v>
      </c>
      <c r="G172" s="209" t="s">
        <v>310</v>
      </c>
      <c r="H172" s="210">
        <v>17</v>
      </c>
      <c r="I172" s="211"/>
      <c r="J172" s="212">
        <f>ROUND(I172*H172,2)</f>
        <v>0</v>
      </c>
      <c r="K172" s="208" t="s">
        <v>157</v>
      </c>
      <c r="L172" s="46"/>
      <c r="M172" s="213" t="s">
        <v>19</v>
      </c>
      <c r="N172" s="214" t="s">
        <v>40</v>
      </c>
      <c r="O172" s="86"/>
      <c r="P172" s="215">
        <f>O172*H172</f>
        <v>0</v>
      </c>
      <c r="Q172" s="215">
        <v>0</v>
      </c>
      <c r="R172" s="215">
        <f>Q172*H172</f>
        <v>0</v>
      </c>
      <c r="S172" s="215">
        <v>0</v>
      </c>
      <c r="T172" s="216">
        <f>S172*H172</f>
        <v>0</v>
      </c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  <c r="AE172" s="40"/>
      <c r="AR172" s="217" t="s">
        <v>158</v>
      </c>
      <c r="AT172" s="217" t="s">
        <v>153</v>
      </c>
      <c r="AU172" s="217" t="s">
        <v>79</v>
      </c>
      <c r="AY172" s="19" t="s">
        <v>150</v>
      </c>
      <c r="BE172" s="218">
        <f>IF(N172="základní",J172,0)</f>
        <v>0</v>
      </c>
      <c r="BF172" s="218">
        <f>IF(N172="snížená",J172,0)</f>
        <v>0</v>
      </c>
      <c r="BG172" s="218">
        <f>IF(N172="zákl. přenesená",J172,0)</f>
        <v>0</v>
      </c>
      <c r="BH172" s="218">
        <f>IF(N172="sníž. přenesená",J172,0)</f>
        <v>0</v>
      </c>
      <c r="BI172" s="218">
        <f>IF(N172="nulová",J172,0)</f>
        <v>0</v>
      </c>
      <c r="BJ172" s="19" t="s">
        <v>77</v>
      </c>
      <c r="BK172" s="218">
        <f>ROUND(I172*H172,2)</f>
        <v>0</v>
      </c>
      <c r="BL172" s="19" t="s">
        <v>158</v>
      </c>
      <c r="BM172" s="217" t="s">
        <v>259</v>
      </c>
    </row>
    <row r="173" s="2" customFormat="1">
      <c r="A173" s="40"/>
      <c r="B173" s="41"/>
      <c r="C173" s="42"/>
      <c r="D173" s="219" t="s">
        <v>159</v>
      </c>
      <c r="E173" s="42"/>
      <c r="F173" s="220" t="s">
        <v>1815</v>
      </c>
      <c r="G173" s="42"/>
      <c r="H173" s="42"/>
      <c r="I173" s="221"/>
      <c r="J173" s="42"/>
      <c r="K173" s="42"/>
      <c r="L173" s="46"/>
      <c r="M173" s="222"/>
      <c r="N173" s="223"/>
      <c r="O173" s="86"/>
      <c r="P173" s="86"/>
      <c r="Q173" s="86"/>
      <c r="R173" s="86"/>
      <c r="S173" s="86"/>
      <c r="T173" s="87"/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  <c r="AE173" s="40"/>
      <c r="AT173" s="19" t="s">
        <v>159</v>
      </c>
      <c r="AU173" s="19" t="s">
        <v>79</v>
      </c>
    </row>
    <row r="174" s="2" customFormat="1" ht="24.15" customHeight="1">
      <c r="A174" s="40"/>
      <c r="B174" s="41"/>
      <c r="C174" s="206" t="s">
        <v>372</v>
      </c>
      <c r="D174" s="206" t="s">
        <v>153</v>
      </c>
      <c r="E174" s="207" t="s">
        <v>1816</v>
      </c>
      <c r="F174" s="208" t="s">
        <v>1817</v>
      </c>
      <c r="G174" s="209" t="s">
        <v>310</v>
      </c>
      <c r="H174" s="210">
        <v>17</v>
      </c>
      <c r="I174" s="211"/>
      <c r="J174" s="212">
        <f>ROUND(I174*H174,2)</f>
        <v>0</v>
      </c>
      <c r="K174" s="208" t="s">
        <v>157</v>
      </c>
      <c r="L174" s="46"/>
      <c r="M174" s="213" t="s">
        <v>19</v>
      </c>
      <c r="N174" s="214" t="s">
        <v>40</v>
      </c>
      <c r="O174" s="86"/>
      <c r="P174" s="215">
        <f>O174*H174</f>
        <v>0</v>
      </c>
      <c r="Q174" s="215">
        <v>0</v>
      </c>
      <c r="R174" s="215">
        <f>Q174*H174</f>
        <v>0</v>
      </c>
      <c r="S174" s="215">
        <v>0</v>
      </c>
      <c r="T174" s="216">
        <f>S174*H174</f>
        <v>0</v>
      </c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  <c r="AE174" s="40"/>
      <c r="AR174" s="217" t="s">
        <v>158</v>
      </c>
      <c r="AT174" s="217" t="s">
        <v>153</v>
      </c>
      <c r="AU174" s="217" t="s">
        <v>79</v>
      </c>
      <c r="AY174" s="19" t="s">
        <v>150</v>
      </c>
      <c r="BE174" s="218">
        <f>IF(N174="základní",J174,0)</f>
        <v>0</v>
      </c>
      <c r="BF174" s="218">
        <f>IF(N174="snížená",J174,0)</f>
        <v>0</v>
      </c>
      <c r="BG174" s="218">
        <f>IF(N174="zákl. přenesená",J174,0)</f>
        <v>0</v>
      </c>
      <c r="BH174" s="218">
        <f>IF(N174="sníž. přenesená",J174,0)</f>
        <v>0</v>
      </c>
      <c r="BI174" s="218">
        <f>IF(N174="nulová",J174,0)</f>
        <v>0</v>
      </c>
      <c r="BJ174" s="19" t="s">
        <v>77</v>
      </c>
      <c r="BK174" s="218">
        <f>ROUND(I174*H174,2)</f>
        <v>0</v>
      </c>
      <c r="BL174" s="19" t="s">
        <v>158</v>
      </c>
      <c r="BM174" s="217" t="s">
        <v>376</v>
      </c>
    </row>
    <row r="175" s="2" customFormat="1">
      <c r="A175" s="40"/>
      <c r="B175" s="41"/>
      <c r="C175" s="42"/>
      <c r="D175" s="219" t="s">
        <v>159</v>
      </c>
      <c r="E175" s="42"/>
      <c r="F175" s="220" t="s">
        <v>1818</v>
      </c>
      <c r="G175" s="42"/>
      <c r="H175" s="42"/>
      <c r="I175" s="221"/>
      <c r="J175" s="42"/>
      <c r="K175" s="42"/>
      <c r="L175" s="46"/>
      <c r="M175" s="222"/>
      <c r="N175" s="223"/>
      <c r="O175" s="86"/>
      <c r="P175" s="86"/>
      <c r="Q175" s="86"/>
      <c r="R175" s="86"/>
      <c r="S175" s="86"/>
      <c r="T175" s="87"/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  <c r="AE175" s="40"/>
      <c r="AT175" s="19" t="s">
        <v>159</v>
      </c>
      <c r="AU175" s="19" t="s">
        <v>79</v>
      </c>
    </row>
    <row r="176" s="12" customFormat="1" ht="22.8" customHeight="1">
      <c r="A176" s="12"/>
      <c r="B176" s="190"/>
      <c r="C176" s="191"/>
      <c r="D176" s="192" t="s">
        <v>68</v>
      </c>
      <c r="E176" s="204" t="s">
        <v>1035</v>
      </c>
      <c r="F176" s="204" t="s">
        <v>1036</v>
      </c>
      <c r="G176" s="191"/>
      <c r="H176" s="191"/>
      <c r="I176" s="194"/>
      <c r="J176" s="205">
        <f>BK176</f>
        <v>0</v>
      </c>
      <c r="K176" s="191"/>
      <c r="L176" s="196"/>
      <c r="M176" s="197"/>
      <c r="N176" s="198"/>
      <c r="O176" s="198"/>
      <c r="P176" s="199">
        <f>SUM(P177:P178)</f>
        <v>0</v>
      </c>
      <c r="Q176" s="198"/>
      <c r="R176" s="199">
        <f>SUM(R177:R178)</f>
        <v>0</v>
      </c>
      <c r="S176" s="198"/>
      <c r="T176" s="200">
        <f>SUM(T177:T178)</f>
        <v>0</v>
      </c>
      <c r="U176" s="12"/>
      <c r="V176" s="12"/>
      <c r="W176" s="12"/>
      <c r="X176" s="12"/>
      <c r="Y176" s="12"/>
      <c r="Z176" s="12"/>
      <c r="AA176" s="12"/>
      <c r="AB176" s="12"/>
      <c r="AC176" s="12"/>
      <c r="AD176" s="12"/>
      <c r="AE176" s="12"/>
      <c r="AR176" s="201" t="s">
        <v>77</v>
      </c>
      <c r="AT176" s="202" t="s">
        <v>68</v>
      </c>
      <c r="AU176" s="202" t="s">
        <v>77</v>
      </c>
      <c r="AY176" s="201" t="s">
        <v>150</v>
      </c>
      <c r="BK176" s="203">
        <f>SUM(BK177:BK178)</f>
        <v>0</v>
      </c>
    </row>
    <row r="177" s="2" customFormat="1" ht="44.25" customHeight="1">
      <c r="A177" s="40"/>
      <c r="B177" s="41"/>
      <c r="C177" s="206" t="s">
        <v>307</v>
      </c>
      <c r="D177" s="206" t="s">
        <v>153</v>
      </c>
      <c r="E177" s="207" t="s">
        <v>1037</v>
      </c>
      <c r="F177" s="208" t="s">
        <v>1038</v>
      </c>
      <c r="G177" s="209" t="s">
        <v>258</v>
      </c>
      <c r="H177" s="210">
        <v>48.229999999999997</v>
      </c>
      <c r="I177" s="211"/>
      <c r="J177" s="212">
        <f>ROUND(I177*H177,2)</f>
        <v>0</v>
      </c>
      <c r="K177" s="208" t="s">
        <v>157</v>
      </c>
      <c r="L177" s="46"/>
      <c r="M177" s="213" t="s">
        <v>19</v>
      </c>
      <c r="N177" s="214" t="s">
        <v>40</v>
      </c>
      <c r="O177" s="86"/>
      <c r="P177" s="215">
        <f>O177*H177</f>
        <v>0</v>
      </c>
      <c r="Q177" s="215">
        <v>0</v>
      </c>
      <c r="R177" s="215">
        <f>Q177*H177</f>
        <v>0</v>
      </c>
      <c r="S177" s="215">
        <v>0</v>
      </c>
      <c r="T177" s="216">
        <f>S177*H177</f>
        <v>0</v>
      </c>
      <c r="U177" s="40"/>
      <c r="V177" s="40"/>
      <c r="W177" s="40"/>
      <c r="X177" s="40"/>
      <c r="Y177" s="40"/>
      <c r="Z177" s="40"/>
      <c r="AA177" s="40"/>
      <c r="AB177" s="40"/>
      <c r="AC177" s="40"/>
      <c r="AD177" s="40"/>
      <c r="AE177" s="40"/>
      <c r="AR177" s="217" t="s">
        <v>158</v>
      </c>
      <c r="AT177" s="217" t="s">
        <v>153</v>
      </c>
      <c r="AU177" s="217" t="s">
        <v>79</v>
      </c>
      <c r="AY177" s="19" t="s">
        <v>150</v>
      </c>
      <c r="BE177" s="218">
        <f>IF(N177="základní",J177,0)</f>
        <v>0</v>
      </c>
      <c r="BF177" s="218">
        <f>IF(N177="snížená",J177,0)</f>
        <v>0</v>
      </c>
      <c r="BG177" s="218">
        <f>IF(N177="zákl. přenesená",J177,0)</f>
        <v>0</v>
      </c>
      <c r="BH177" s="218">
        <f>IF(N177="sníž. přenesená",J177,0)</f>
        <v>0</v>
      </c>
      <c r="BI177" s="218">
        <f>IF(N177="nulová",J177,0)</f>
        <v>0</v>
      </c>
      <c r="BJ177" s="19" t="s">
        <v>77</v>
      </c>
      <c r="BK177" s="218">
        <f>ROUND(I177*H177,2)</f>
        <v>0</v>
      </c>
      <c r="BL177" s="19" t="s">
        <v>158</v>
      </c>
      <c r="BM177" s="217" t="s">
        <v>381</v>
      </c>
    </row>
    <row r="178" s="2" customFormat="1">
      <c r="A178" s="40"/>
      <c r="B178" s="41"/>
      <c r="C178" s="42"/>
      <c r="D178" s="219" t="s">
        <v>159</v>
      </c>
      <c r="E178" s="42"/>
      <c r="F178" s="220" t="s">
        <v>1040</v>
      </c>
      <c r="G178" s="42"/>
      <c r="H178" s="42"/>
      <c r="I178" s="221"/>
      <c r="J178" s="42"/>
      <c r="K178" s="42"/>
      <c r="L178" s="46"/>
      <c r="M178" s="224"/>
      <c r="N178" s="225"/>
      <c r="O178" s="226"/>
      <c r="P178" s="226"/>
      <c r="Q178" s="226"/>
      <c r="R178" s="226"/>
      <c r="S178" s="226"/>
      <c r="T178" s="227"/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  <c r="AE178" s="40"/>
      <c r="AT178" s="19" t="s">
        <v>159</v>
      </c>
      <c r="AU178" s="19" t="s">
        <v>79</v>
      </c>
    </row>
    <row r="179" s="2" customFormat="1" ht="6.96" customHeight="1">
      <c r="A179" s="40"/>
      <c r="B179" s="61"/>
      <c r="C179" s="62"/>
      <c r="D179" s="62"/>
      <c r="E179" s="62"/>
      <c r="F179" s="62"/>
      <c r="G179" s="62"/>
      <c r="H179" s="62"/>
      <c r="I179" s="62"/>
      <c r="J179" s="62"/>
      <c r="K179" s="62"/>
      <c r="L179" s="46"/>
      <c r="M179" s="40"/>
      <c r="O179" s="40"/>
      <c r="P179" s="40"/>
      <c r="Q179" s="40"/>
      <c r="R179" s="40"/>
      <c r="S179" s="40"/>
      <c r="T179" s="40"/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  <c r="AE179" s="40"/>
    </row>
  </sheetData>
  <sheetProtection sheet="1" autoFilter="0" formatColumns="0" formatRows="0" objects="1" scenarios="1" spinCount="100000" saltValue="d0h1d50L92QeNZDQqOfihAZIl1bC4PViHWOqWzCl0nZ/lKlM8mPwXveMXyeymjee7TnEoX9lCvWNLoG/CKPelg==" hashValue="EjFiraLE+0p0blFXmkg7V+XmCQO/JNKvQ16pBR9t0IJvlv16dlNzFlC62wI0WakE0s1qGMQkLMmcr61DQCQ9Sg==" algorithmName="SHA-512" password="CBF1"/>
  <autoFilter ref="C83:K178"/>
  <mergeCells count="9">
    <mergeCell ref="E7:H7"/>
    <mergeCell ref="E9:H9"/>
    <mergeCell ref="E18:H18"/>
    <mergeCell ref="E27:H27"/>
    <mergeCell ref="E48:H48"/>
    <mergeCell ref="E50:H50"/>
    <mergeCell ref="E74:H74"/>
    <mergeCell ref="E76:H76"/>
    <mergeCell ref="L2:V2"/>
  </mergeCells>
  <hyperlinks>
    <hyperlink ref="F88" r:id="rId1" display="https://podminky.urs.cz/item/CS_URS_2024_02/111151102"/>
    <hyperlink ref="F90" r:id="rId2" display="https://podminky.urs.cz/item/CS_URS_2024_02/121151113"/>
    <hyperlink ref="F94" r:id="rId3" display="https://podminky.urs.cz/item/CS_URS_2024_02/122251104"/>
    <hyperlink ref="F98" r:id="rId4" display="https://podminky.urs.cz/item/CS_URS_2024_02/162351103"/>
    <hyperlink ref="F100" r:id="rId5" display="https://podminky.urs.cz/item/CS_URS_2024_02/162751117"/>
    <hyperlink ref="F102" r:id="rId6" display="https://podminky.urs.cz/item/CS_URS_2024_02/167151101"/>
    <hyperlink ref="F104" r:id="rId7" display="https://podminky.urs.cz/item/CS_URS_2024_02/171151103"/>
    <hyperlink ref="F108" r:id="rId8" display="https://podminky.urs.cz/item/CS_URS_2024_02/171201231"/>
    <hyperlink ref="F113" r:id="rId9" display="https://podminky.urs.cz/item/CS_URS_2024_02/171251201"/>
    <hyperlink ref="F115" r:id="rId10" display="https://podminky.urs.cz/item/CS_URS_2024_02/181951112"/>
    <hyperlink ref="F120" r:id="rId11" display="https://podminky.urs.cz/item/CS_URS_2024_02/561081111"/>
    <hyperlink ref="F127" r:id="rId12" display="https://podminky.urs.cz/item/CS_URS_2024_02/564861111"/>
    <hyperlink ref="F131" r:id="rId13" display="https://podminky.urs.cz/item/CS_URS_2024_02/565135111"/>
    <hyperlink ref="F133" r:id="rId14" display="https://podminky.urs.cz/item/CS_URS_2024_02/567122114"/>
    <hyperlink ref="F135" r:id="rId15" display="https://podminky.urs.cz/item/CS_URS_2024_02/573231106"/>
    <hyperlink ref="F139" r:id="rId16" display="https://podminky.urs.cz/item/CS_URS_2024_02/577134111"/>
    <hyperlink ref="F141" r:id="rId17" display="https://podminky.urs.cz/item/CS_URS_2024_02/577155112"/>
    <hyperlink ref="F144" r:id="rId18" display="https://podminky.urs.cz/item/CS_URS_2024_02/914111111"/>
    <hyperlink ref="F150" r:id="rId19" display="https://podminky.urs.cz/item/CS_URS_2024_02/914511112"/>
    <hyperlink ref="F156" r:id="rId20" display="https://podminky.urs.cz/item/CS_URS_2024_02/916131213"/>
    <hyperlink ref="F171" r:id="rId21" display="https://podminky.urs.cz/item/CS_URS_2024_02/916231293"/>
    <hyperlink ref="F173" r:id="rId22" display="https://podminky.urs.cz/item/CS_URS_2024_02/919112233"/>
    <hyperlink ref="F175" r:id="rId23" display="https://podminky.urs.cz/item/CS_URS_2024_02/919735112"/>
    <hyperlink ref="F178" r:id="rId24" display="https://podminky.urs.cz/item/CS_URS_2024_02/99822511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25"/>
</worksheet>
</file>

<file path=xl/worksheets/sheet1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106</v>
      </c>
    </row>
    <row r="3" s="1" customFormat="1" ht="6.96" customHeight="1">
      <c r="B3" s="130"/>
      <c r="C3" s="131"/>
      <c r="D3" s="131"/>
      <c r="E3" s="131"/>
      <c r="F3" s="131"/>
      <c r="G3" s="131"/>
      <c r="H3" s="131"/>
      <c r="I3" s="131"/>
      <c r="J3" s="131"/>
      <c r="K3" s="131"/>
      <c r="L3" s="22"/>
      <c r="AT3" s="19" t="s">
        <v>79</v>
      </c>
    </row>
    <row r="4" s="1" customFormat="1" ht="24.96" customHeight="1">
      <c r="B4" s="22"/>
      <c r="D4" s="132" t="s">
        <v>122</v>
      </c>
      <c r="L4" s="22"/>
      <c r="M4" s="13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34" t="s">
        <v>16</v>
      </c>
      <c r="L6" s="22"/>
    </row>
    <row r="7" s="1" customFormat="1" ht="26.25" customHeight="1">
      <c r="B7" s="22"/>
      <c r="E7" s="135" t="str">
        <f>'Rekapitulace stavby'!K6</f>
        <v>PŘESTAVBA ŽELEZNIČNÍHO UZLU BRNO - PRODLOUŽENÍ UL. KALOVÁ</v>
      </c>
      <c r="F7" s="134"/>
      <c r="G7" s="134"/>
      <c r="H7" s="134"/>
      <c r="L7" s="22"/>
    </row>
    <row r="8" s="2" customFormat="1" ht="12" customHeight="1">
      <c r="A8" s="40"/>
      <c r="B8" s="46"/>
      <c r="C8" s="40"/>
      <c r="D8" s="134" t="s">
        <v>123</v>
      </c>
      <c r="E8" s="40"/>
      <c r="F8" s="40"/>
      <c r="G8" s="40"/>
      <c r="H8" s="40"/>
      <c r="I8" s="40"/>
      <c r="J8" s="40"/>
      <c r="K8" s="40"/>
      <c r="L8" s="136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30" customHeight="1">
      <c r="A9" s="40"/>
      <c r="B9" s="46"/>
      <c r="C9" s="40"/>
      <c r="D9" s="40"/>
      <c r="E9" s="137" t="s">
        <v>1819</v>
      </c>
      <c r="F9" s="40"/>
      <c r="G9" s="40"/>
      <c r="H9" s="40"/>
      <c r="I9" s="40"/>
      <c r="J9" s="40"/>
      <c r="K9" s="40"/>
      <c r="L9" s="13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4" t="s">
        <v>18</v>
      </c>
      <c r="E11" s="40"/>
      <c r="F11" s="138" t="s">
        <v>19</v>
      </c>
      <c r="G11" s="40"/>
      <c r="H11" s="40"/>
      <c r="I11" s="134" t="s">
        <v>20</v>
      </c>
      <c r="J11" s="138" t="s">
        <v>19</v>
      </c>
      <c r="K11" s="40"/>
      <c r="L11" s="13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4" t="s">
        <v>21</v>
      </c>
      <c r="E12" s="40"/>
      <c r="F12" s="138" t="s">
        <v>22</v>
      </c>
      <c r="G12" s="40"/>
      <c r="H12" s="40"/>
      <c r="I12" s="134" t="s">
        <v>23</v>
      </c>
      <c r="J12" s="139" t="str">
        <f>'Rekapitulace stavby'!AN8</f>
        <v>3. 6. 2025</v>
      </c>
      <c r="K12" s="40"/>
      <c r="L12" s="13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4" t="s">
        <v>25</v>
      </c>
      <c r="E14" s="40"/>
      <c r="F14" s="40"/>
      <c r="G14" s="40"/>
      <c r="H14" s="40"/>
      <c r="I14" s="134" t="s">
        <v>26</v>
      </c>
      <c r="J14" s="138" t="str">
        <f>IF('Rekapitulace stavby'!AN10="","",'Rekapitulace stavby'!AN10)</f>
        <v/>
      </c>
      <c r="K14" s="40"/>
      <c r="L14" s="13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8" t="str">
        <f>IF('Rekapitulace stavby'!E11="","",'Rekapitulace stavby'!E11)</f>
        <v xml:space="preserve"> </v>
      </c>
      <c r="F15" s="40"/>
      <c r="G15" s="40"/>
      <c r="H15" s="40"/>
      <c r="I15" s="134" t="s">
        <v>27</v>
      </c>
      <c r="J15" s="138" t="str">
        <f>IF('Rekapitulace stavby'!AN11="","",'Rekapitulace stavby'!AN11)</f>
        <v/>
      </c>
      <c r="K15" s="40"/>
      <c r="L15" s="13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4" t="s">
        <v>28</v>
      </c>
      <c r="E17" s="40"/>
      <c r="F17" s="40"/>
      <c r="G17" s="40"/>
      <c r="H17" s="40"/>
      <c r="I17" s="134" t="s">
        <v>26</v>
      </c>
      <c r="J17" s="35" t="str">
        <f>'Rekapitulace stavby'!AN13</f>
        <v>Vyplň údaj</v>
      </c>
      <c r="K17" s="40"/>
      <c r="L17" s="13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8"/>
      <c r="G18" s="138"/>
      <c r="H18" s="138"/>
      <c r="I18" s="134" t="s">
        <v>27</v>
      </c>
      <c r="J18" s="35" t="str">
        <f>'Rekapitulace stavby'!AN14</f>
        <v>Vyplň údaj</v>
      </c>
      <c r="K18" s="40"/>
      <c r="L18" s="13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4" t="s">
        <v>30</v>
      </c>
      <c r="E20" s="40"/>
      <c r="F20" s="40"/>
      <c r="G20" s="40"/>
      <c r="H20" s="40"/>
      <c r="I20" s="134" t="s">
        <v>26</v>
      </c>
      <c r="J20" s="138" t="str">
        <f>IF('Rekapitulace stavby'!AN16="","",'Rekapitulace stavby'!AN16)</f>
        <v/>
      </c>
      <c r="K20" s="40"/>
      <c r="L20" s="13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8" t="str">
        <f>IF('Rekapitulace stavby'!E17="","",'Rekapitulace stavby'!E17)</f>
        <v xml:space="preserve"> </v>
      </c>
      <c r="F21" s="40"/>
      <c r="G21" s="40"/>
      <c r="H21" s="40"/>
      <c r="I21" s="134" t="s">
        <v>27</v>
      </c>
      <c r="J21" s="138" t="str">
        <f>IF('Rekapitulace stavby'!AN17="","",'Rekapitulace stavby'!AN17)</f>
        <v/>
      </c>
      <c r="K21" s="40"/>
      <c r="L21" s="13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4" t="s">
        <v>32</v>
      </c>
      <c r="E23" s="40"/>
      <c r="F23" s="40"/>
      <c r="G23" s="40"/>
      <c r="H23" s="40"/>
      <c r="I23" s="134" t="s">
        <v>26</v>
      </c>
      <c r="J23" s="138" t="str">
        <f>IF('Rekapitulace stavby'!AN19="","",'Rekapitulace stavby'!AN19)</f>
        <v/>
      </c>
      <c r="K23" s="40"/>
      <c r="L23" s="13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8" t="str">
        <f>IF('Rekapitulace stavby'!E20="","",'Rekapitulace stavby'!E20)</f>
        <v xml:space="preserve"> </v>
      </c>
      <c r="F24" s="40"/>
      <c r="G24" s="40"/>
      <c r="H24" s="40"/>
      <c r="I24" s="134" t="s">
        <v>27</v>
      </c>
      <c r="J24" s="138" t="str">
        <f>IF('Rekapitulace stavby'!AN20="","",'Rekapitulace stavby'!AN20)</f>
        <v/>
      </c>
      <c r="K24" s="40"/>
      <c r="L24" s="13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4" t="s">
        <v>33</v>
      </c>
      <c r="E26" s="40"/>
      <c r="F26" s="40"/>
      <c r="G26" s="40"/>
      <c r="H26" s="40"/>
      <c r="I26" s="40"/>
      <c r="J26" s="40"/>
      <c r="K26" s="40"/>
      <c r="L26" s="13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40"/>
      <c r="B27" s="141"/>
      <c r="C27" s="140"/>
      <c r="D27" s="140"/>
      <c r="E27" s="142" t="s">
        <v>19</v>
      </c>
      <c r="F27" s="142"/>
      <c r="G27" s="142"/>
      <c r="H27" s="142"/>
      <c r="I27" s="140"/>
      <c r="J27" s="140"/>
      <c r="K27" s="140"/>
      <c r="L27" s="143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4"/>
      <c r="E29" s="144"/>
      <c r="F29" s="144"/>
      <c r="G29" s="144"/>
      <c r="H29" s="144"/>
      <c r="I29" s="144"/>
      <c r="J29" s="144"/>
      <c r="K29" s="144"/>
      <c r="L29" s="136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5" t="s">
        <v>35</v>
      </c>
      <c r="E30" s="40"/>
      <c r="F30" s="40"/>
      <c r="G30" s="40"/>
      <c r="H30" s="40"/>
      <c r="I30" s="40"/>
      <c r="J30" s="146">
        <f>ROUND(J84, 2)</f>
        <v>0</v>
      </c>
      <c r="K30" s="40"/>
      <c r="L30" s="13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4"/>
      <c r="E31" s="144"/>
      <c r="F31" s="144"/>
      <c r="G31" s="144"/>
      <c r="H31" s="144"/>
      <c r="I31" s="144"/>
      <c r="J31" s="144"/>
      <c r="K31" s="144"/>
      <c r="L31" s="13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7" t="s">
        <v>37</v>
      </c>
      <c r="G32" s="40"/>
      <c r="H32" s="40"/>
      <c r="I32" s="147" t="s">
        <v>36</v>
      </c>
      <c r="J32" s="147" t="s">
        <v>38</v>
      </c>
      <c r="K32" s="40"/>
      <c r="L32" s="13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8" t="s">
        <v>39</v>
      </c>
      <c r="E33" s="134" t="s">
        <v>40</v>
      </c>
      <c r="F33" s="149">
        <f>ROUND((SUM(BE84:BE148)),  2)</f>
        <v>0</v>
      </c>
      <c r="G33" s="40"/>
      <c r="H33" s="40"/>
      <c r="I33" s="150">
        <v>0.20999999999999999</v>
      </c>
      <c r="J33" s="149">
        <f>ROUND(((SUM(BE84:BE148))*I33),  2)</f>
        <v>0</v>
      </c>
      <c r="K33" s="40"/>
      <c r="L33" s="13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4" t="s">
        <v>41</v>
      </c>
      <c r="F34" s="149">
        <f>ROUND((SUM(BF84:BF148)),  2)</f>
        <v>0</v>
      </c>
      <c r="G34" s="40"/>
      <c r="H34" s="40"/>
      <c r="I34" s="150">
        <v>0.12</v>
      </c>
      <c r="J34" s="149">
        <f>ROUND(((SUM(BF84:BF148))*I34),  2)</f>
        <v>0</v>
      </c>
      <c r="K34" s="40"/>
      <c r="L34" s="13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4" t="s">
        <v>42</v>
      </c>
      <c r="F35" s="149">
        <f>ROUND((SUM(BG84:BG148)),  2)</f>
        <v>0</v>
      </c>
      <c r="G35" s="40"/>
      <c r="H35" s="40"/>
      <c r="I35" s="150">
        <v>0.20999999999999999</v>
      </c>
      <c r="J35" s="149">
        <f>0</f>
        <v>0</v>
      </c>
      <c r="K35" s="40"/>
      <c r="L35" s="13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4" t="s">
        <v>43</v>
      </c>
      <c r="F36" s="149">
        <f>ROUND((SUM(BH84:BH148)),  2)</f>
        <v>0</v>
      </c>
      <c r="G36" s="40"/>
      <c r="H36" s="40"/>
      <c r="I36" s="150">
        <v>0.12</v>
      </c>
      <c r="J36" s="149">
        <f>0</f>
        <v>0</v>
      </c>
      <c r="K36" s="40"/>
      <c r="L36" s="13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4" t="s">
        <v>44</v>
      </c>
      <c r="F37" s="149">
        <f>ROUND((SUM(BI84:BI148)),  2)</f>
        <v>0</v>
      </c>
      <c r="G37" s="40"/>
      <c r="H37" s="40"/>
      <c r="I37" s="150">
        <v>0</v>
      </c>
      <c r="J37" s="149">
        <f>0</f>
        <v>0</v>
      </c>
      <c r="K37" s="40"/>
      <c r="L37" s="13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1"/>
      <c r="D39" s="152" t="s">
        <v>45</v>
      </c>
      <c r="E39" s="153"/>
      <c r="F39" s="153"/>
      <c r="G39" s="154" t="s">
        <v>46</v>
      </c>
      <c r="H39" s="155" t="s">
        <v>47</v>
      </c>
      <c r="I39" s="153"/>
      <c r="J39" s="156">
        <f>SUM(J30:J37)</f>
        <v>0</v>
      </c>
      <c r="K39" s="157"/>
      <c r="L39" s="13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8"/>
      <c r="C40" s="159"/>
      <c r="D40" s="159"/>
      <c r="E40" s="159"/>
      <c r="F40" s="159"/>
      <c r="G40" s="159"/>
      <c r="H40" s="159"/>
      <c r="I40" s="159"/>
      <c r="J40" s="159"/>
      <c r="K40" s="159"/>
      <c r="L40" s="13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0"/>
      <c r="C44" s="161"/>
      <c r="D44" s="161"/>
      <c r="E44" s="161"/>
      <c r="F44" s="161"/>
      <c r="G44" s="161"/>
      <c r="H44" s="161"/>
      <c r="I44" s="161"/>
      <c r="J44" s="161"/>
      <c r="K44" s="161"/>
      <c r="L44" s="136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125</v>
      </c>
      <c r="D45" s="42"/>
      <c r="E45" s="42"/>
      <c r="F45" s="42"/>
      <c r="G45" s="42"/>
      <c r="H45" s="42"/>
      <c r="I45" s="42"/>
      <c r="J45" s="42"/>
      <c r="K45" s="42"/>
      <c r="L45" s="136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3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26.25" customHeight="1">
      <c r="A48" s="40"/>
      <c r="B48" s="41"/>
      <c r="C48" s="42"/>
      <c r="D48" s="42"/>
      <c r="E48" s="162" t="str">
        <f>E7</f>
        <v>PŘESTAVBA ŽELEZNIČNÍHO UZLU BRNO - PRODLOUŽENÍ UL. KALOVÁ</v>
      </c>
      <c r="F48" s="34"/>
      <c r="G48" s="34"/>
      <c r="H48" s="34"/>
      <c r="I48" s="42"/>
      <c r="J48" s="42"/>
      <c r="K48" s="42"/>
      <c r="L48" s="13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123</v>
      </c>
      <c r="D49" s="42"/>
      <c r="E49" s="42"/>
      <c r="F49" s="42"/>
      <c r="G49" s="42"/>
      <c r="H49" s="42"/>
      <c r="I49" s="42"/>
      <c r="J49" s="42"/>
      <c r="K49" s="42"/>
      <c r="L49" s="13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30" customHeight="1">
      <c r="A50" s="40"/>
      <c r="B50" s="41"/>
      <c r="C50" s="42"/>
      <c r="D50" s="42"/>
      <c r="E50" s="71" t="str">
        <f>E9</f>
        <v>SO 100.2 - Napojení místní komunikace ul. Hradlová - chodník</v>
      </c>
      <c r="F50" s="42"/>
      <c r="G50" s="42"/>
      <c r="H50" s="42"/>
      <c r="I50" s="42"/>
      <c r="J50" s="42"/>
      <c r="K50" s="42"/>
      <c r="L50" s="13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6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21</v>
      </c>
      <c r="D52" s="42"/>
      <c r="E52" s="42"/>
      <c r="F52" s="29" t="str">
        <f>F12</f>
        <v xml:space="preserve"> </v>
      </c>
      <c r="G52" s="42"/>
      <c r="H52" s="42"/>
      <c r="I52" s="34" t="s">
        <v>23</v>
      </c>
      <c r="J52" s="74" t="str">
        <f>IF(J12="","",J12)</f>
        <v>3. 6. 2025</v>
      </c>
      <c r="K52" s="42"/>
      <c r="L52" s="13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5.15" customHeight="1">
      <c r="A54" s="40"/>
      <c r="B54" s="41"/>
      <c r="C54" s="34" t="s">
        <v>25</v>
      </c>
      <c r="D54" s="42"/>
      <c r="E54" s="42"/>
      <c r="F54" s="29" t="str">
        <f>E15</f>
        <v xml:space="preserve"> </v>
      </c>
      <c r="G54" s="42"/>
      <c r="H54" s="42"/>
      <c r="I54" s="34" t="s">
        <v>30</v>
      </c>
      <c r="J54" s="38" t="str">
        <f>E21</f>
        <v xml:space="preserve"> </v>
      </c>
      <c r="K54" s="42"/>
      <c r="L54" s="13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28</v>
      </c>
      <c r="D55" s="42"/>
      <c r="E55" s="42"/>
      <c r="F55" s="29" t="str">
        <f>IF(E18="","",E18)</f>
        <v>Vyplň údaj</v>
      </c>
      <c r="G55" s="42"/>
      <c r="H55" s="42"/>
      <c r="I55" s="34" t="s">
        <v>32</v>
      </c>
      <c r="J55" s="38" t="str">
        <f>E24</f>
        <v xml:space="preserve"> </v>
      </c>
      <c r="K55" s="42"/>
      <c r="L55" s="13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63" t="s">
        <v>126</v>
      </c>
      <c r="D57" s="164"/>
      <c r="E57" s="164"/>
      <c r="F57" s="164"/>
      <c r="G57" s="164"/>
      <c r="H57" s="164"/>
      <c r="I57" s="164"/>
      <c r="J57" s="165" t="s">
        <v>127</v>
      </c>
      <c r="K57" s="164"/>
      <c r="L57" s="13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6" t="s">
        <v>67</v>
      </c>
      <c r="D59" s="42"/>
      <c r="E59" s="42"/>
      <c r="F59" s="42"/>
      <c r="G59" s="42"/>
      <c r="H59" s="42"/>
      <c r="I59" s="42"/>
      <c r="J59" s="104">
        <f>J84</f>
        <v>0</v>
      </c>
      <c r="K59" s="42"/>
      <c r="L59" s="13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128</v>
      </c>
    </row>
    <row r="60" s="9" customFormat="1" ht="24.96" customHeight="1">
      <c r="A60" s="9"/>
      <c r="B60" s="167"/>
      <c r="C60" s="168"/>
      <c r="D60" s="169" t="s">
        <v>233</v>
      </c>
      <c r="E60" s="170"/>
      <c r="F60" s="170"/>
      <c r="G60" s="170"/>
      <c r="H60" s="170"/>
      <c r="I60" s="170"/>
      <c r="J60" s="171">
        <f>J85</f>
        <v>0</v>
      </c>
      <c r="K60" s="168"/>
      <c r="L60" s="17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3"/>
      <c r="C61" s="174"/>
      <c r="D61" s="175" t="s">
        <v>567</v>
      </c>
      <c r="E61" s="176"/>
      <c r="F61" s="176"/>
      <c r="G61" s="176"/>
      <c r="H61" s="176"/>
      <c r="I61" s="176"/>
      <c r="J61" s="177">
        <f>J86</f>
        <v>0</v>
      </c>
      <c r="K61" s="174"/>
      <c r="L61" s="178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3"/>
      <c r="C62" s="174"/>
      <c r="D62" s="175" t="s">
        <v>570</v>
      </c>
      <c r="E62" s="176"/>
      <c r="F62" s="176"/>
      <c r="G62" s="176"/>
      <c r="H62" s="176"/>
      <c r="I62" s="176"/>
      <c r="J62" s="177">
        <f>J119</f>
        <v>0</v>
      </c>
      <c r="K62" s="174"/>
      <c r="L62" s="178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3"/>
      <c r="C63" s="174"/>
      <c r="D63" s="175" t="s">
        <v>572</v>
      </c>
      <c r="E63" s="176"/>
      <c r="F63" s="176"/>
      <c r="G63" s="176"/>
      <c r="H63" s="176"/>
      <c r="I63" s="176"/>
      <c r="J63" s="177">
        <f>J138</f>
        <v>0</v>
      </c>
      <c r="K63" s="174"/>
      <c r="L63" s="178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3"/>
      <c r="C64" s="174"/>
      <c r="D64" s="175" t="s">
        <v>573</v>
      </c>
      <c r="E64" s="176"/>
      <c r="F64" s="176"/>
      <c r="G64" s="176"/>
      <c r="H64" s="176"/>
      <c r="I64" s="176"/>
      <c r="J64" s="177">
        <f>J146</f>
        <v>0</v>
      </c>
      <c r="K64" s="174"/>
      <c r="L64" s="178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2" customFormat="1" ht="21.84" customHeight="1">
      <c r="A65" s="40"/>
      <c r="B65" s="41"/>
      <c r="C65" s="42"/>
      <c r="D65" s="42"/>
      <c r="E65" s="42"/>
      <c r="F65" s="42"/>
      <c r="G65" s="42"/>
      <c r="H65" s="42"/>
      <c r="I65" s="42"/>
      <c r="J65" s="42"/>
      <c r="K65" s="42"/>
      <c r="L65" s="136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</row>
    <row r="66" s="2" customFormat="1" ht="6.96" customHeight="1">
      <c r="A66" s="40"/>
      <c r="B66" s="61"/>
      <c r="C66" s="62"/>
      <c r="D66" s="62"/>
      <c r="E66" s="62"/>
      <c r="F66" s="62"/>
      <c r="G66" s="62"/>
      <c r="H66" s="62"/>
      <c r="I66" s="62"/>
      <c r="J66" s="62"/>
      <c r="K66" s="62"/>
      <c r="L66" s="136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</row>
    <row r="70" s="2" customFormat="1" ht="6.96" customHeight="1">
      <c r="A70" s="40"/>
      <c r="B70" s="63"/>
      <c r="C70" s="64"/>
      <c r="D70" s="64"/>
      <c r="E70" s="64"/>
      <c r="F70" s="64"/>
      <c r="G70" s="64"/>
      <c r="H70" s="64"/>
      <c r="I70" s="64"/>
      <c r="J70" s="64"/>
      <c r="K70" s="64"/>
      <c r="L70" s="136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</row>
    <row r="71" s="2" customFormat="1" ht="24.96" customHeight="1">
      <c r="A71" s="40"/>
      <c r="B71" s="41"/>
      <c r="C71" s="25" t="s">
        <v>135</v>
      </c>
      <c r="D71" s="42"/>
      <c r="E71" s="42"/>
      <c r="F71" s="42"/>
      <c r="G71" s="42"/>
      <c r="H71" s="42"/>
      <c r="I71" s="42"/>
      <c r="J71" s="42"/>
      <c r="K71" s="42"/>
      <c r="L71" s="136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</row>
    <row r="72" s="2" customFormat="1" ht="6.96" customHeight="1">
      <c r="A72" s="40"/>
      <c r="B72" s="41"/>
      <c r="C72" s="42"/>
      <c r="D72" s="42"/>
      <c r="E72" s="42"/>
      <c r="F72" s="42"/>
      <c r="G72" s="42"/>
      <c r="H72" s="42"/>
      <c r="I72" s="42"/>
      <c r="J72" s="42"/>
      <c r="K72" s="42"/>
      <c r="L72" s="136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3" s="2" customFormat="1" ht="12" customHeight="1">
      <c r="A73" s="40"/>
      <c r="B73" s="41"/>
      <c r="C73" s="34" t="s">
        <v>16</v>
      </c>
      <c r="D73" s="42"/>
      <c r="E73" s="42"/>
      <c r="F73" s="42"/>
      <c r="G73" s="42"/>
      <c r="H73" s="42"/>
      <c r="I73" s="42"/>
      <c r="J73" s="42"/>
      <c r="K73" s="42"/>
      <c r="L73" s="136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2" customFormat="1" ht="26.25" customHeight="1">
      <c r="A74" s="40"/>
      <c r="B74" s="41"/>
      <c r="C74" s="42"/>
      <c r="D74" s="42"/>
      <c r="E74" s="162" t="str">
        <f>E7</f>
        <v>PŘESTAVBA ŽELEZNIČNÍHO UZLU BRNO - PRODLOUŽENÍ UL. KALOVÁ</v>
      </c>
      <c r="F74" s="34"/>
      <c r="G74" s="34"/>
      <c r="H74" s="34"/>
      <c r="I74" s="42"/>
      <c r="J74" s="42"/>
      <c r="K74" s="42"/>
      <c r="L74" s="136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12" customHeight="1">
      <c r="A75" s="40"/>
      <c r="B75" s="41"/>
      <c r="C75" s="34" t="s">
        <v>123</v>
      </c>
      <c r="D75" s="42"/>
      <c r="E75" s="42"/>
      <c r="F75" s="42"/>
      <c r="G75" s="42"/>
      <c r="H75" s="42"/>
      <c r="I75" s="42"/>
      <c r="J75" s="42"/>
      <c r="K75" s="42"/>
      <c r="L75" s="136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30" customHeight="1">
      <c r="A76" s="40"/>
      <c r="B76" s="41"/>
      <c r="C76" s="42"/>
      <c r="D76" s="42"/>
      <c r="E76" s="71" t="str">
        <f>E9</f>
        <v>SO 100.2 - Napojení místní komunikace ul. Hradlová - chodník</v>
      </c>
      <c r="F76" s="42"/>
      <c r="G76" s="42"/>
      <c r="H76" s="42"/>
      <c r="I76" s="42"/>
      <c r="J76" s="42"/>
      <c r="K76" s="42"/>
      <c r="L76" s="136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6.96" customHeight="1">
      <c r="A77" s="40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13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12" customHeight="1">
      <c r="A78" s="40"/>
      <c r="B78" s="41"/>
      <c r="C78" s="34" t="s">
        <v>21</v>
      </c>
      <c r="D78" s="42"/>
      <c r="E78" s="42"/>
      <c r="F78" s="29" t="str">
        <f>F12</f>
        <v xml:space="preserve"> </v>
      </c>
      <c r="G78" s="42"/>
      <c r="H78" s="42"/>
      <c r="I78" s="34" t="s">
        <v>23</v>
      </c>
      <c r="J78" s="74" t="str">
        <f>IF(J12="","",J12)</f>
        <v>3. 6. 2025</v>
      </c>
      <c r="K78" s="42"/>
      <c r="L78" s="13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6.96" customHeight="1">
      <c r="A79" s="40"/>
      <c r="B79" s="41"/>
      <c r="C79" s="42"/>
      <c r="D79" s="42"/>
      <c r="E79" s="42"/>
      <c r="F79" s="42"/>
      <c r="G79" s="42"/>
      <c r="H79" s="42"/>
      <c r="I79" s="42"/>
      <c r="J79" s="42"/>
      <c r="K79" s="42"/>
      <c r="L79" s="13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15.15" customHeight="1">
      <c r="A80" s="40"/>
      <c r="B80" s="41"/>
      <c r="C80" s="34" t="s">
        <v>25</v>
      </c>
      <c r="D80" s="42"/>
      <c r="E80" s="42"/>
      <c r="F80" s="29" t="str">
        <f>E15</f>
        <v xml:space="preserve"> </v>
      </c>
      <c r="G80" s="42"/>
      <c r="H80" s="42"/>
      <c r="I80" s="34" t="s">
        <v>30</v>
      </c>
      <c r="J80" s="38" t="str">
        <f>E21</f>
        <v xml:space="preserve"> </v>
      </c>
      <c r="K80" s="42"/>
      <c r="L80" s="13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15.15" customHeight="1">
      <c r="A81" s="40"/>
      <c r="B81" s="41"/>
      <c r="C81" s="34" t="s">
        <v>28</v>
      </c>
      <c r="D81" s="42"/>
      <c r="E81" s="42"/>
      <c r="F81" s="29" t="str">
        <f>IF(E18="","",E18)</f>
        <v>Vyplň údaj</v>
      </c>
      <c r="G81" s="42"/>
      <c r="H81" s="42"/>
      <c r="I81" s="34" t="s">
        <v>32</v>
      </c>
      <c r="J81" s="38" t="str">
        <f>E24</f>
        <v xml:space="preserve"> </v>
      </c>
      <c r="K81" s="42"/>
      <c r="L81" s="136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10.32" customHeight="1">
      <c r="A82" s="40"/>
      <c r="B82" s="41"/>
      <c r="C82" s="42"/>
      <c r="D82" s="42"/>
      <c r="E82" s="42"/>
      <c r="F82" s="42"/>
      <c r="G82" s="42"/>
      <c r="H82" s="42"/>
      <c r="I82" s="42"/>
      <c r="J82" s="42"/>
      <c r="K82" s="42"/>
      <c r="L82" s="136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11" customFormat="1" ht="29.28" customHeight="1">
      <c r="A83" s="179"/>
      <c r="B83" s="180"/>
      <c r="C83" s="181" t="s">
        <v>136</v>
      </c>
      <c r="D83" s="182" t="s">
        <v>54</v>
      </c>
      <c r="E83" s="182" t="s">
        <v>50</v>
      </c>
      <c r="F83" s="182" t="s">
        <v>51</v>
      </c>
      <c r="G83" s="182" t="s">
        <v>137</v>
      </c>
      <c r="H83" s="182" t="s">
        <v>138</v>
      </c>
      <c r="I83" s="182" t="s">
        <v>139</v>
      </c>
      <c r="J83" s="182" t="s">
        <v>127</v>
      </c>
      <c r="K83" s="183" t="s">
        <v>140</v>
      </c>
      <c r="L83" s="184"/>
      <c r="M83" s="94" t="s">
        <v>19</v>
      </c>
      <c r="N83" s="95" t="s">
        <v>39</v>
      </c>
      <c r="O83" s="95" t="s">
        <v>141</v>
      </c>
      <c r="P83" s="95" t="s">
        <v>142</v>
      </c>
      <c r="Q83" s="95" t="s">
        <v>143</v>
      </c>
      <c r="R83" s="95" t="s">
        <v>144</v>
      </c>
      <c r="S83" s="95" t="s">
        <v>145</v>
      </c>
      <c r="T83" s="96" t="s">
        <v>146</v>
      </c>
      <c r="U83" s="179"/>
      <c r="V83" s="179"/>
      <c r="W83" s="179"/>
      <c r="X83" s="179"/>
      <c r="Y83" s="179"/>
      <c r="Z83" s="179"/>
      <c r="AA83" s="179"/>
      <c r="AB83" s="179"/>
      <c r="AC83" s="179"/>
      <c r="AD83" s="179"/>
      <c r="AE83" s="179"/>
    </row>
    <row r="84" s="2" customFormat="1" ht="22.8" customHeight="1">
      <c r="A84" s="40"/>
      <c r="B84" s="41"/>
      <c r="C84" s="101" t="s">
        <v>147</v>
      </c>
      <c r="D84" s="42"/>
      <c r="E84" s="42"/>
      <c r="F84" s="42"/>
      <c r="G84" s="42"/>
      <c r="H84" s="42"/>
      <c r="I84" s="42"/>
      <c r="J84" s="185">
        <f>BK84</f>
        <v>0</v>
      </c>
      <c r="K84" s="42"/>
      <c r="L84" s="46"/>
      <c r="M84" s="97"/>
      <c r="N84" s="186"/>
      <c r="O84" s="98"/>
      <c r="P84" s="187">
        <f>P85</f>
        <v>0</v>
      </c>
      <c r="Q84" s="98"/>
      <c r="R84" s="187">
        <f>R85</f>
        <v>0</v>
      </c>
      <c r="S84" s="98"/>
      <c r="T84" s="188">
        <f>T85</f>
        <v>0</v>
      </c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  <c r="AT84" s="19" t="s">
        <v>68</v>
      </c>
      <c r="AU84" s="19" t="s">
        <v>128</v>
      </c>
      <c r="BK84" s="189">
        <f>BK85</f>
        <v>0</v>
      </c>
    </row>
    <row r="85" s="12" customFormat="1" ht="25.92" customHeight="1">
      <c r="A85" s="12"/>
      <c r="B85" s="190"/>
      <c r="C85" s="191"/>
      <c r="D85" s="192" t="s">
        <v>68</v>
      </c>
      <c r="E85" s="193" t="s">
        <v>242</v>
      </c>
      <c r="F85" s="193" t="s">
        <v>243</v>
      </c>
      <c r="G85" s="191"/>
      <c r="H85" s="191"/>
      <c r="I85" s="194"/>
      <c r="J85" s="195">
        <f>BK85</f>
        <v>0</v>
      </c>
      <c r="K85" s="191"/>
      <c r="L85" s="196"/>
      <c r="M85" s="197"/>
      <c r="N85" s="198"/>
      <c r="O85" s="198"/>
      <c r="P85" s="199">
        <f>P86+P119+P138+P146</f>
        <v>0</v>
      </c>
      <c r="Q85" s="198"/>
      <c r="R85" s="199">
        <f>R86+R119+R138+R146</f>
        <v>0</v>
      </c>
      <c r="S85" s="198"/>
      <c r="T85" s="200">
        <f>T86+T119+T138+T146</f>
        <v>0</v>
      </c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R85" s="201" t="s">
        <v>77</v>
      </c>
      <c r="AT85" s="202" t="s">
        <v>68</v>
      </c>
      <c r="AU85" s="202" t="s">
        <v>69</v>
      </c>
      <c r="AY85" s="201" t="s">
        <v>150</v>
      </c>
      <c r="BK85" s="203">
        <f>BK86+BK119+BK138+BK146</f>
        <v>0</v>
      </c>
    </row>
    <row r="86" s="12" customFormat="1" ht="22.8" customHeight="1">
      <c r="A86" s="12"/>
      <c r="B86" s="190"/>
      <c r="C86" s="191"/>
      <c r="D86" s="192" t="s">
        <v>68</v>
      </c>
      <c r="E86" s="204" t="s">
        <v>77</v>
      </c>
      <c r="F86" s="204" t="s">
        <v>574</v>
      </c>
      <c r="G86" s="191"/>
      <c r="H86" s="191"/>
      <c r="I86" s="194"/>
      <c r="J86" s="205">
        <f>BK86</f>
        <v>0</v>
      </c>
      <c r="K86" s="191"/>
      <c r="L86" s="196"/>
      <c r="M86" s="197"/>
      <c r="N86" s="198"/>
      <c r="O86" s="198"/>
      <c r="P86" s="199">
        <f>SUM(P87:P118)</f>
        <v>0</v>
      </c>
      <c r="Q86" s="198"/>
      <c r="R86" s="199">
        <f>SUM(R87:R118)</f>
        <v>0</v>
      </c>
      <c r="S86" s="198"/>
      <c r="T86" s="200">
        <f>SUM(T87:T118)</f>
        <v>0</v>
      </c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R86" s="201" t="s">
        <v>77</v>
      </c>
      <c r="AT86" s="202" t="s">
        <v>68</v>
      </c>
      <c r="AU86" s="202" t="s">
        <v>77</v>
      </c>
      <c r="AY86" s="201" t="s">
        <v>150</v>
      </c>
      <c r="BK86" s="203">
        <f>SUM(BK87:BK118)</f>
        <v>0</v>
      </c>
    </row>
    <row r="87" s="2" customFormat="1" ht="24.15" customHeight="1">
      <c r="A87" s="40"/>
      <c r="B87" s="41"/>
      <c r="C87" s="206" t="s">
        <v>77</v>
      </c>
      <c r="D87" s="206" t="s">
        <v>153</v>
      </c>
      <c r="E87" s="207" t="s">
        <v>575</v>
      </c>
      <c r="F87" s="208" t="s">
        <v>576</v>
      </c>
      <c r="G87" s="209" t="s">
        <v>380</v>
      </c>
      <c r="H87" s="210">
        <v>95</v>
      </c>
      <c r="I87" s="211"/>
      <c r="J87" s="212">
        <f>ROUND(I87*H87,2)</f>
        <v>0</v>
      </c>
      <c r="K87" s="208" t="s">
        <v>157</v>
      </c>
      <c r="L87" s="46"/>
      <c r="M87" s="213" t="s">
        <v>19</v>
      </c>
      <c r="N87" s="214" t="s">
        <v>40</v>
      </c>
      <c r="O87" s="86"/>
      <c r="P87" s="215">
        <f>O87*H87</f>
        <v>0</v>
      </c>
      <c r="Q87" s="215">
        <v>0</v>
      </c>
      <c r="R87" s="215">
        <f>Q87*H87</f>
        <v>0</v>
      </c>
      <c r="S87" s="215">
        <v>0</v>
      </c>
      <c r="T87" s="216">
        <f>S87*H87</f>
        <v>0</v>
      </c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R87" s="217" t="s">
        <v>158</v>
      </c>
      <c r="AT87" s="217" t="s">
        <v>153</v>
      </c>
      <c r="AU87" s="217" t="s">
        <v>79</v>
      </c>
      <c r="AY87" s="19" t="s">
        <v>150</v>
      </c>
      <c r="BE87" s="218">
        <f>IF(N87="základní",J87,0)</f>
        <v>0</v>
      </c>
      <c r="BF87" s="218">
        <f>IF(N87="snížená",J87,0)</f>
        <v>0</v>
      </c>
      <c r="BG87" s="218">
        <f>IF(N87="zákl. přenesená",J87,0)</f>
        <v>0</v>
      </c>
      <c r="BH87" s="218">
        <f>IF(N87="sníž. přenesená",J87,0)</f>
        <v>0</v>
      </c>
      <c r="BI87" s="218">
        <f>IF(N87="nulová",J87,0)</f>
        <v>0</v>
      </c>
      <c r="BJ87" s="19" t="s">
        <v>77</v>
      </c>
      <c r="BK87" s="218">
        <f>ROUND(I87*H87,2)</f>
        <v>0</v>
      </c>
      <c r="BL87" s="19" t="s">
        <v>158</v>
      </c>
      <c r="BM87" s="217" t="s">
        <v>79</v>
      </c>
    </row>
    <row r="88" s="2" customFormat="1">
      <c r="A88" s="40"/>
      <c r="B88" s="41"/>
      <c r="C88" s="42"/>
      <c r="D88" s="219" t="s">
        <v>159</v>
      </c>
      <c r="E88" s="42"/>
      <c r="F88" s="220" t="s">
        <v>577</v>
      </c>
      <c r="G88" s="42"/>
      <c r="H88" s="42"/>
      <c r="I88" s="221"/>
      <c r="J88" s="42"/>
      <c r="K88" s="42"/>
      <c r="L88" s="46"/>
      <c r="M88" s="222"/>
      <c r="N88" s="223"/>
      <c r="O88" s="86"/>
      <c r="P88" s="86"/>
      <c r="Q88" s="86"/>
      <c r="R88" s="86"/>
      <c r="S88" s="86"/>
      <c r="T88" s="87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T88" s="19" t="s">
        <v>159</v>
      </c>
      <c r="AU88" s="19" t="s">
        <v>79</v>
      </c>
    </row>
    <row r="89" s="2" customFormat="1" ht="24.15" customHeight="1">
      <c r="A89" s="40"/>
      <c r="B89" s="41"/>
      <c r="C89" s="206" t="s">
        <v>79</v>
      </c>
      <c r="D89" s="206" t="s">
        <v>153</v>
      </c>
      <c r="E89" s="207" t="s">
        <v>632</v>
      </c>
      <c r="F89" s="208" t="s">
        <v>633</v>
      </c>
      <c r="G89" s="209" t="s">
        <v>380</v>
      </c>
      <c r="H89" s="210">
        <v>95</v>
      </c>
      <c r="I89" s="211"/>
      <c r="J89" s="212">
        <f>ROUND(I89*H89,2)</f>
        <v>0</v>
      </c>
      <c r="K89" s="208" t="s">
        <v>157</v>
      </c>
      <c r="L89" s="46"/>
      <c r="M89" s="213" t="s">
        <v>19</v>
      </c>
      <c r="N89" s="214" t="s">
        <v>40</v>
      </c>
      <c r="O89" s="86"/>
      <c r="P89" s="215">
        <f>O89*H89</f>
        <v>0</v>
      </c>
      <c r="Q89" s="215">
        <v>0</v>
      </c>
      <c r="R89" s="215">
        <f>Q89*H89</f>
        <v>0</v>
      </c>
      <c r="S89" s="215">
        <v>0</v>
      </c>
      <c r="T89" s="216">
        <f>S89*H89</f>
        <v>0</v>
      </c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R89" s="217" t="s">
        <v>158</v>
      </c>
      <c r="AT89" s="217" t="s">
        <v>153</v>
      </c>
      <c r="AU89" s="217" t="s">
        <v>79</v>
      </c>
      <c r="AY89" s="19" t="s">
        <v>150</v>
      </c>
      <c r="BE89" s="218">
        <f>IF(N89="základní",J89,0)</f>
        <v>0</v>
      </c>
      <c r="BF89" s="218">
        <f>IF(N89="snížená",J89,0)</f>
        <v>0</v>
      </c>
      <c r="BG89" s="218">
        <f>IF(N89="zákl. přenesená",J89,0)</f>
        <v>0</v>
      </c>
      <c r="BH89" s="218">
        <f>IF(N89="sníž. přenesená",J89,0)</f>
        <v>0</v>
      </c>
      <c r="BI89" s="218">
        <f>IF(N89="nulová",J89,0)</f>
        <v>0</v>
      </c>
      <c r="BJ89" s="19" t="s">
        <v>77</v>
      </c>
      <c r="BK89" s="218">
        <f>ROUND(I89*H89,2)</f>
        <v>0</v>
      </c>
      <c r="BL89" s="19" t="s">
        <v>158</v>
      </c>
      <c r="BM89" s="217" t="s">
        <v>158</v>
      </c>
    </row>
    <row r="90" s="2" customFormat="1">
      <c r="A90" s="40"/>
      <c r="B90" s="41"/>
      <c r="C90" s="42"/>
      <c r="D90" s="219" t="s">
        <v>159</v>
      </c>
      <c r="E90" s="42"/>
      <c r="F90" s="220" t="s">
        <v>634</v>
      </c>
      <c r="G90" s="42"/>
      <c r="H90" s="42"/>
      <c r="I90" s="221"/>
      <c r="J90" s="42"/>
      <c r="K90" s="42"/>
      <c r="L90" s="46"/>
      <c r="M90" s="222"/>
      <c r="N90" s="223"/>
      <c r="O90" s="86"/>
      <c r="P90" s="86"/>
      <c r="Q90" s="86"/>
      <c r="R90" s="86"/>
      <c r="S90" s="86"/>
      <c r="T90" s="87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T90" s="19" t="s">
        <v>159</v>
      </c>
      <c r="AU90" s="19" t="s">
        <v>79</v>
      </c>
    </row>
    <row r="91" s="13" customFormat="1">
      <c r="A91" s="13"/>
      <c r="B91" s="242"/>
      <c r="C91" s="243"/>
      <c r="D91" s="244" t="s">
        <v>593</v>
      </c>
      <c r="E91" s="245" t="s">
        <v>19</v>
      </c>
      <c r="F91" s="246" t="s">
        <v>1820</v>
      </c>
      <c r="G91" s="243"/>
      <c r="H91" s="247">
        <v>95</v>
      </c>
      <c r="I91" s="248"/>
      <c r="J91" s="243"/>
      <c r="K91" s="243"/>
      <c r="L91" s="249"/>
      <c r="M91" s="250"/>
      <c r="N91" s="251"/>
      <c r="O91" s="251"/>
      <c r="P91" s="251"/>
      <c r="Q91" s="251"/>
      <c r="R91" s="251"/>
      <c r="S91" s="251"/>
      <c r="T91" s="252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T91" s="253" t="s">
        <v>593</v>
      </c>
      <c r="AU91" s="253" t="s">
        <v>79</v>
      </c>
      <c r="AV91" s="13" t="s">
        <v>79</v>
      </c>
      <c r="AW91" s="13" t="s">
        <v>31</v>
      </c>
      <c r="AX91" s="13" t="s">
        <v>69</v>
      </c>
      <c r="AY91" s="253" t="s">
        <v>150</v>
      </c>
    </row>
    <row r="92" s="14" customFormat="1">
      <c r="A92" s="14"/>
      <c r="B92" s="254"/>
      <c r="C92" s="255"/>
      <c r="D92" s="244" t="s">
        <v>593</v>
      </c>
      <c r="E92" s="256" t="s">
        <v>19</v>
      </c>
      <c r="F92" s="257" t="s">
        <v>595</v>
      </c>
      <c r="G92" s="255"/>
      <c r="H92" s="258">
        <v>95</v>
      </c>
      <c r="I92" s="259"/>
      <c r="J92" s="255"/>
      <c r="K92" s="255"/>
      <c r="L92" s="260"/>
      <c r="M92" s="261"/>
      <c r="N92" s="262"/>
      <c r="O92" s="262"/>
      <c r="P92" s="262"/>
      <c r="Q92" s="262"/>
      <c r="R92" s="262"/>
      <c r="S92" s="262"/>
      <c r="T92" s="263"/>
      <c r="U92" s="14"/>
      <c r="V92" s="14"/>
      <c r="W92" s="14"/>
      <c r="X92" s="14"/>
      <c r="Y92" s="14"/>
      <c r="Z92" s="14"/>
      <c r="AA92" s="14"/>
      <c r="AB92" s="14"/>
      <c r="AC92" s="14"/>
      <c r="AD92" s="14"/>
      <c r="AE92" s="14"/>
      <c r="AT92" s="264" t="s">
        <v>593</v>
      </c>
      <c r="AU92" s="264" t="s">
        <v>79</v>
      </c>
      <c r="AV92" s="14" t="s">
        <v>158</v>
      </c>
      <c r="AW92" s="14" t="s">
        <v>31</v>
      </c>
      <c r="AX92" s="14" t="s">
        <v>77</v>
      </c>
      <c r="AY92" s="264" t="s">
        <v>150</v>
      </c>
    </row>
    <row r="93" s="2" customFormat="1" ht="33" customHeight="1">
      <c r="A93" s="40"/>
      <c r="B93" s="41"/>
      <c r="C93" s="206" t="s">
        <v>164</v>
      </c>
      <c r="D93" s="206" t="s">
        <v>153</v>
      </c>
      <c r="E93" s="207" t="s">
        <v>1780</v>
      </c>
      <c r="F93" s="208" t="s">
        <v>1781</v>
      </c>
      <c r="G93" s="209" t="s">
        <v>375</v>
      </c>
      <c r="H93" s="210">
        <v>10</v>
      </c>
      <c r="I93" s="211"/>
      <c r="J93" s="212">
        <f>ROUND(I93*H93,2)</f>
        <v>0</v>
      </c>
      <c r="K93" s="208" t="s">
        <v>157</v>
      </c>
      <c r="L93" s="46"/>
      <c r="M93" s="213" t="s">
        <v>19</v>
      </c>
      <c r="N93" s="214" t="s">
        <v>40</v>
      </c>
      <c r="O93" s="86"/>
      <c r="P93" s="215">
        <f>O93*H93</f>
        <v>0</v>
      </c>
      <c r="Q93" s="215">
        <v>0</v>
      </c>
      <c r="R93" s="215">
        <f>Q93*H93</f>
        <v>0</v>
      </c>
      <c r="S93" s="215">
        <v>0</v>
      </c>
      <c r="T93" s="216">
        <f>S93*H93</f>
        <v>0</v>
      </c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R93" s="217" t="s">
        <v>158</v>
      </c>
      <c r="AT93" s="217" t="s">
        <v>153</v>
      </c>
      <c r="AU93" s="217" t="s">
        <v>79</v>
      </c>
      <c r="AY93" s="19" t="s">
        <v>150</v>
      </c>
      <c r="BE93" s="218">
        <f>IF(N93="základní",J93,0)</f>
        <v>0</v>
      </c>
      <c r="BF93" s="218">
        <f>IF(N93="snížená",J93,0)</f>
        <v>0</v>
      </c>
      <c r="BG93" s="218">
        <f>IF(N93="zákl. přenesená",J93,0)</f>
        <v>0</v>
      </c>
      <c r="BH93" s="218">
        <f>IF(N93="sníž. přenesená",J93,0)</f>
        <v>0</v>
      </c>
      <c r="BI93" s="218">
        <f>IF(N93="nulová",J93,0)</f>
        <v>0</v>
      </c>
      <c r="BJ93" s="19" t="s">
        <v>77</v>
      </c>
      <c r="BK93" s="218">
        <f>ROUND(I93*H93,2)</f>
        <v>0</v>
      </c>
      <c r="BL93" s="19" t="s">
        <v>158</v>
      </c>
      <c r="BM93" s="217" t="s">
        <v>167</v>
      </c>
    </row>
    <row r="94" s="2" customFormat="1">
      <c r="A94" s="40"/>
      <c r="B94" s="41"/>
      <c r="C94" s="42"/>
      <c r="D94" s="219" t="s">
        <v>159</v>
      </c>
      <c r="E94" s="42"/>
      <c r="F94" s="220" t="s">
        <v>1782</v>
      </c>
      <c r="G94" s="42"/>
      <c r="H94" s="42"/>
      <c r="I94" s="221"/>
      <c r="J94" s="42"/>
      <c r="K94" s="42"/>
      <c r="L94" s="46"/>
      <c r="M94" s="222"/>
      <c r="N94" s="223"/>
      <c r="O94" s="86"/>
      <c r="P94" s="86"/>
      <c r="Q94" s="86"/>
      <c r="R94" s="86"/>
      <c r="S94" s="86"/>
      <c r="T94" s="87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T94" s="19" t="s">
        <v>159</v>
      </c>
      <c r="AU94" s="19" t="s">
        <v>79</v>
      </c>
    </row>
    <row r="95" s="13" customFormat="1">
      <c r="A95" s="13"/>
      <c r="B95" s="242"/>
      <c r="C95" s="243"/>
      <c r="D95" s="244" t="s">
        <v>593</v>
      </c>
      <c r="E95" s="245" t="s">
        <v>19</v>
      </c>
      <c r="F95" s="246" t="s">
        <v>1821</v>
      </c>
      <c r="G95" s="243"/>
      <c r="H95" s="247">
        <v>10</v>
      </c>
      <c r="I95" s="248"/>
      <c r="J95" s="243"/>
      <c r="K95" s="243"/>
      <c r="L95" s="249"/>
      <c r="M95" s="250"/>
      <c r="N95" s="251"/>
      <c r="O95" s="251"/>
      <c r="P95" s="251"/>
      <c r="Q95" s="251"/>
      <c r="R95" s="251"/>
      <c r="S95" s="251"/>
      <c r="T95" s="252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T95" s="253" t="s">
        <v>593</v>
      </c>
      <c r="AU95" s="253" t="s">
        <v>79</v>
      </c>
      <c r="AV95" s="13" t="s">
        <v>79</v>
      </c>
      <c r="AW95" s="13" t="s">
        <v>31</v>
      </c>
      <c r="AX95" s="13" t="s">
        <v>69</v>
      </c>
      <c r="AY95" s="253" t="s">
        <v>150</v>
      </c>
    </row>
    <row r="96" s="14" customFormat="1">
      <c r="A96" s="14"/>
      <c r="B96" s="254"/>
      <c r="C96" s="255"/>
      <c r="D96" s="244" t="s">
        <v>593</v>
      </c>
      <c r="E96" s="256" t="s">
        <v>19</v>
      </c>
      <c r="F96" s="257" t="s">
        <v>595</v>
      </c>
      <c r="G96" s="255"/>
      <c r="H96" s="258">
        <v>10</v>
      </c>
      <c r="I96" s="259"/>
      <c r="J96" s="255"/>
      <c r="K96" s="255"/>
      <c r="L96" s="260"/>
      <c r="M96" s="261"/>
      <c r="N96" s="262"/>
      <c r="O96" s="262"/>
      <c r="P96" s="262"/>
      <c r="Q96" s="262"/>
      <c r="R96" s="262"/>
      <c r="S96" s="262"/>
      <c r="T96" s="263"/>
      <c r="U96" s="14"/>
      <c r="V96" s="14"/>
      <c r="W96" s="14"/>
      <c r="X96" s="14"/>
      <c r="Y96" s="14"/>
      <c r="Z96" s="14"/>
      <c r="AA96" s="14"/>
      <c r="AB96" s="14"/>
      <c r="AC96" s="14"/>
      <c r="AD96" s="14"/>
      <c r="AE96" s="14"/>
      <c r="AT96" s="264" t="s">
        <v>593</v>
      </c>
      <c r="AU96" s="264" t="s">
        <v>79</v>
      </c>
      <c r="AV96" s="14" t="s">
        <v>158</v>
      </c>
      <c r="AW96" s="14" t="s">
        <v>31</v>
      </c>
      <c r="AX96" s="14" t="s">
        <v>77</v>
      </c>
      <c r="AY96" s="264" t="s">
        <v>150</v>
      </c>
    </row>
    <row r="97" s="2" customFormat="1" ht="62.7" customHeight="1">
      <c r="A97" s="40"/>
      <c r="B97" s="41"/>
      <c r="C97" s="206" t="s">
        <v>158</v>
      </c>
      <c r="D97" s="206" t="s">
        <v>153</v>
      </c>
      <c r="E97" s="207" t="s">
        <v>711</v>
      </c>
      <c r="F97" s="208" t="s">
        <v>712</v>
      </c>
      <c r="G97" s="209" t="s">
        <v>375</v>
      </c>
      <c r="H97" s="210">
        <v>18.25</v>
      </c>
      <c r="I97" s="211"/>
      <c r="J97" s="212">
        <f>ROUND(I97*H97,2)</f>
        <v>0</v>
      </c>
      <c r="K97" s="208" t="s">
        <v>157</v>
      </c>
      <c r="L97" s="46"/>
      <c r="M97" s="213" t="s">
        <v>19</v>
      </c>
      <c r="N97" s="214" t="s">
        <v>40</v>
      </c>
      <c r="O97" s="86"/>
      <c r="P97" s="215">
        <f>O97*H97</f>
        <v>0</v>
      </c>
      <c r="Q97" s="215">
        <v>0</v>
      </c>
      <c r="R97" s="215">
        <f>Q97*H97</f>
        <v>0</v>
      </c>
      <c r="S97" s="215">
        <v>0</v>
      </c>
      <c r="T97" s="216">
        <f>S97*H97</f>
        <v>0</v>
      </c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R97" s="217" t="s">
        <v>158</v>
      </c>
      <c r="AT97" s="217" t="s">
        <v>153</v>
      </c>
      <c r="AU97" s="217" t="s">
        <v>79</v>
      </c>
      <c r="AY97" s="19" t="s">
        <v>150</v>
      </c>
      <c r="BE97" s="218">
        <f>IF(N97="základní",J97,0)</f>
        <v>0</v>
      </c>
      <c r="BF97" s="218">
        <f>IF(N97="snížená",J97,0)</f>
        <v>0</v>
      </c>
      <c r="BG97" s="218">
        <f>IF(N97="zákl. přenesená",J97,0)</f>
        <v>0</v>
      </c>
      <c r="BH97" s="218">
        <f>IF(N97="sníž. přenesená",J97,0)</f>
        <v>0</v>
      </c>
      <c r="BI97" s="218">
        <f>IF(N97="nulová",J97,0)</f>
        <v>0</v>
      </c>
      <c r="BJ97" s="19" t="s">
        <v>77</v>
      </c>
      <c r="BK97" s="218">
        <f>ROUND(I97*H97,2)</f>
        <v>0</v>
      </c>
      <c r="BL97" s="19" t="s">
        <v>158</v>
      </c>
      <c r="BM97" s="217" t="s">
        <v>171</v>
      </c>
    </row>
    <row r="98" s="2" customFormat="1">
      <c r="A98" s="40"/>
      <c r="B98" s="41"/>
      <c r="C98" s="42"/>
      <c r="D98" s="219" t="s">
        <v>159</v>
      </c>
      <c r="E98" s="42"/>
      <c r="F98" s="220" t="s">
        <v>713</v>
      </c>
      <c r="G98" s="42"/>
      <c r="H98" s="42"/>
      <c r="I98" s="221"/>
      <c r="J98" s="42"/>
      <c r="K98" s="42"/>
      <c r="L98" s="46"/>
      <c r="M98" s="222"/>
      <c r="N98" s="223"/>
      <c r="O98" s="86"/>
      <c r="P98" s="86"/>
      <c r="Q98" s="86"/>
      <c r="R98" s="86"/>
      <c r="S98" s="86"/>
      <c r="T98" s="87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T98" s="19" t="s">
        <v>159</v>
      </c>
      <c r="AU98" s="19" t="s">
        <v>79</v>
      </c>
    </row>
    <row r="99" s="2" customFormat="1" ht="62.7" customHeight="1">
      <c r="A99" s="40"/>
      <c r="B99" s="41"/>
      <c r="C99" s="206" t="s">
        <v>149</v>
      </c>
      <c r="D99" s="206" t="s">
        <v>153</v>
      </c>
      <c r="E99" s="207" t="s">
        <v>714</v>
      </c>
      <c r="F99" s="208" t="s">
        <v>715</v>
      </c>
      <c r="G99" s="209" t="s">
        <v>375</v>
      </c>
      <c r="H99" s="210">
        <v>8</v>
      </c>
      <c r="I99" s="211"/>
      <c r="J99" s="212">
        <f>ROUND(I99*H99,2)</f>
        <v>0</v>
      </c>
      <c r="K99" s="208" t="s">
        <v>157</v>
      </c>
      <c r="L99" s="46"/>
      <c r="M99" s="213" t="s">
        <v>19</v>
      </c>
      <c r="N99" s="214" t="s">
        <v>40</v>
      </c>
      <c r="O99" s="86"/>
      <c r="P99" s="215">
        <f>O99*H99</f>
        <v>0</v>
      </c>
      <c r="Q99" s="215">
        <v>0</v>
      </c>
      <c r="R99" s="215">
        <f>Q99*H99</f>
        <v>0</v>
      </c>
      <c r="S99" s="215">
        <v>0</v>
      </c>
      <c r="T99" s="216">
        <f>S99*H99</f>
        <v>0</v>
      </c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R99" s="217" t="s">
        <v>158</v>
      </c>
      <c r="AT99" s="217" t="s">
        <v>153</v>
      </c>
      <c r="AU99" s="217" t="s">
        <v>79</v>
      </c>
      <c r="AY99" s="19" t="s">
        <v>150</v>
      </c>
      <c r="BE99" s="218">
        <f>IF(N99="základní",J99,0)</f>
        <v>0</v>
      </c>
      <c r="BF99" s="218">
        <f>IF(N99="snížená",J99,0)</f>
        <v>0</v>
      </c>
      <c r="BG99" s="218">
        <f>IF(N99="zákl. přenesená",J99,0)</f>
        <v>0</v>
      </c>
      <c r="BH99" s="218">
        <f>IF(N99="sníž. přenesená",J99,0)</f>
        <v>0</v>
      </c>
      <c r="BI99" s="218">
        <f>IF(N99="nulová",J99,0)</f>
        <v>0</v>
      </c>
      <c r="BJ99" s="19" t="s">
        <v>77</v>
      </c>
      <c r="BK99" s="218">
        <f>ROUND(I99*H99,2)</f>
        <v>0</v>
      </c>
      <c r="BL99" s="19" t="s">
        <v>158</v>
      </c>
      <c r="BM99" s="217" t="s">
        <v>175</v>
      </c>
    </row>
    <row r="100" s="2" customFormat="1">
      <c r="A100" s="40"/>
      <c r="B100" s="41"/>
      <c r="C100" s="42"/>
      <c r="D100" s="219" t="s">
        <v>159</v>
      </c>
      <c r="E100" s="42"/>
      <c r="F100" s="220" t="s">
        <v>716</v>
      </c>
      <c r="G100" s="42"/>
      <c r="H100" s="42"/>
      <c r="I100" s="221"/>
      <c r="J100" s="42"/>
      <c r="K100" s="42"/>
      <c r="L100" s="46"/>
      <c r="M100" s="222"/>
      <c r="N100" s="223"/>
      <c r="O100" s="86"/>
      <c r="P100" s="86"/>
      <c r="Q100" s="86"/>
      <c r="R100" s="86"/>
      <c r="S100" s="86"/>
      <c r="T100" s="87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T100" s="19" t="s">
        <v>159</v>
      </c>
      <c r="AU100" s="19" t="s">
        <v>79</v>
      </c>
    </row>
    <row r="101" s="2" customFormat="1" ht="44.25" customHeight="1">
      <c r="A101" s="40"/>
      <c r="B101" s="41"/>
      <c r="C101" s="206" t="s">
        <v>167</v>
      </c>
      <c r="D101" s="206" t="s">
        <v>153</v>
      </c>
      <c r="E101" s="207" t="s">
        <v>717</v>
      </c>
      <c r="F101" s="208" t="s">
        <v>718</v>
      </c>
      <c r="G101" s="209" t="s">
        <v>375</v>
      </c>
      <c r="H101" s="210">
        <v>2</v>
      </c>
      <c r="I101" s="211"/>
      <c r="J101" s="212">
        <f>ROUND(I101*H101,2)</f>
        <v>0</v>
      </c>
      <c r="K101" s="208" t="s">
        <v>157</v>
      </c>
      <c r="L101" s="46"/>
      <c r="M101" s="213" t="s">
        <v>19</v>
      </c>
      <c r="N101" s="214" t="s">
        <v>40</v>
      </c>
      <c r="O101" s="86"/>
      <c r="P101" s="215">
        <f>O101*H101</f>
        <v>0</v>
      </c>
      <c r="Q101" s="215">
        <v>0</v>
      </c>
      <c r="R101" s="215">
        <f>Q101*H101</f>
        <v>0</v>
      </c>
      <c r="S101" s="215">
        <v>0</v>
      </c>
      <c r="T101" s="216">
        <f>S101*H101</f>
        <v>0</v>
      </c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R101" s="217" t="s">
        <v>158</v>
      </c>
      <c r="AT101" s="217" t="s">
        <v>153</v>
      </c>
      <c r="AU101" s="217" t="s">
        <v>79</v>
      </c>
      <c r="AY101" s="19" t="s">
        <v>150</v>
      </c>
      <c r="BE101" s="218">
        <f>IF(N101="základní",J101,0)</f>
        <v>0</v>
      </c>
      <c r="BF101" s="218">
        <f>IF(N101="snížená",J101,0)</f>
        <v>0</v>
      </c>
      <c r="BG101" s="218">
        <f>IF(N101="zákl. přenesená",J101,0)</f>
        <v>0</v>
      </c>
      <c r="BH101" s="218">
        <f>IF(N101="sníž. přenesená",J101,0)</f>
        <v>0</v>
      </c>
      <c r="BI101" s="218">
        <f>IF(N101="nulová",J101,0)</f>
        <v>0</v>
      </c>
      <c r="BJ101" s="19" t="s">
        <v>77</v>
      </c>
      <c r="BK101" s="218">
        <f>ROUND(I101*H101,2)</f>
        <v>0</v>
      </c>
      <c r="BL101" s="19" t="s">
        <v>158</v>
      </c>
      <c r="BM101" s="217" t="s">
        <v>8</v>
      </c>
    </row>
    <row r="102" s="2" customFormat="1">
      <c r="A102" s="40"/>
      <c r="B102" s="41"/>
      <c r="C102" s="42"/>
      <c r="D102" s="219" t="s">
        <v>159</v>
      </c>
      <c r="E102" s="42"/>
      <c r="F102" s="220" t="s">
        <v>719</v>
      </c>
      <c r="G102" s="42"/>
      <c r="H102" s="42"/>
      <c r="I102" s="221"/>
      <c r="J102" s="42"/>
      <c r="K102" s="42"/>
      <c r="L102" s="46"/>
      <c r="M102" s="222"/>
      <c r="N102" s="223"/>
      <c r="O102" s="86"/>
      <c r="P102" s="86"/>
      <c r="Q102" s="86"/>
      <c r="R102" s="86"/>
      <c r="S102" s="86"/>
      <c r="T102" s="87"/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T102" s="19" t="s">
        <v>159</v>
      </c>
      <c r="AU102" s="19" t="s">
        <v>79</v>
      </c>
    </row>
    <row r="103" s="2" customFormat="1" ht="44.25" customHeight="1">
      <c r="A103" s="40"/>
      <c r="B103" s="41"/>
      <c r="C103" s="206" t="s">
        <v>180</v>
      </c>
      <c r="D103" s="206" t="s">
        <v>153</v>
      </c>
      <c r="E103" s="207" t="s">
        <v>720</v>
      </c>
      <c r="F103" s="208" t="s">
        <v>721</v>
      </c>
      <c r="G103" s="209" t="s">
        <v>375</v>
      </c>
      <c r="H103" s="210">
        <v>2</v>
      </c>
      <c r="I103" s="211"/>
      <c r="J103" s="212">
        <f>ROUND(I103*H103,2)</f>
        <v>0</v>
      </c>
      <c r="K103" s="208" t="s">
        <v>157</v>
      </c>
      <c r="L103" s="46"/>
      <c r="M103" s="213" t="s">
        <v>19</v>
      </c>
      <c r="N103" s="214" t="s">
        <v>40</v>
      </c>
      <c r="O103" s="86"/>
      <c r="P103" s="215">
        <f>O103*H103</f>
        <v>0</v>
      </c>
      <c r="Q103" s="215">
        <v>0</v>
      </c>
      <c r="R103" s="215">
        <f>Q103*H103</f>
        <v>0</v>
      </c>
      <c r="S103" s="215">
        <v>0</v>
      </c>
      <c r="T103" s="216">
        <f>S103*H103</f>
        <v>0</v>
      </c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R103" s="217" t="s">
        <v>158</v>
      </c>
      <c r="AT103" s="217" t="s">
        <v>153</v>
      </c>
      <c r="AU103" s="217" t="s">
        <v>79</v>
      </c>
      <c r="AY103" s="19" t="s">
        <v>150</v>
      </c>
      <c r="BE103" s="218">
        <f>IF(N103="základní",J103,0)</f>
        <v>0</v>
      </c>
      <c r="BF103" s="218">
        <f>IF(N103="snížená",J103,0)</f>
        <v>0</v>
      </c>
      <c r="BG103" s="218">
        <f>IF(N103="zákl. přenesená",J103,0)</f>
        <v>0</v>
      </c>
      <c r="BH103" s="218">
        <f>IF(N103="sníž. přenesená",J103,0)</f>
        <v>0</v>
      </c>
      <c r="BI103" s="218">
        <f>IF(N103="nulová",J103,0)</f>
        <v>0</v>
      </c>
      <c r="BJ103" s="19" t="s">
        <v>77</v>
      </c>
      <c r="BK103" s="218">
        <f>ROUND(I103*H103,2)</f>
        <v>0</v>
      </c>
      <c r="BL103" s="19" t="s">
        <v>158</v>
      </c>
      <c r="BM103" s="217" t="s">
        <v>183</v>
      </c>
    </row>
    <row r="104" s="2" customFormat="1">
      <c r="A104" s="40"/>
      <c r="B104" s="41"/>
      <c r="C104" s="42"/>
      <c r="D104" s="219" t="s">
        <v>159</v>
      </c>
      <c r="E104" s="42"/>
      <c r="F104" s="220" t="s">
        <v>722</v>
      </c>
      <c r="G104" s="42"/>
      <c r="H104" s="42"/>
      <c r="I104" s="221"/>
      <c r="J104" s="42"/>
      <c r="K104" s="42"/>
      <c r="L104" s="46"/>
      <c r="M104" s="222"/>
      <c r="N104" s="223"/>
      <c r="O104" s="86"/>
      <c r="P104" s="86"/>
      <c r="Q104" s="86"/>
      <c r="R104" s="86"/>
      <c r="S104" s="86"/>
      <c r="T104" s="87"/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T104" s="19" t="s">
        <v>159</v>
      </c>
      <c r="AU104" s="19" t="s">
        <v>79</v>
      </c>
    </row>
    <row r="105" s="15" customFormat="1">
      <c r="A105" s="15"/>
      <c r="B105" s="265"/>
      <c r="C105" s="266"/>
      <c r="D105" s="244" t="s">
        <v>593</v>
      </c>
      <c r="E105" s="267" t="s">
        <v>19</v>
      </c>
      <c r="F105" s="268" t="s">
        <v>723</v>
      </c>
      <c r="G105" s="266"/>
      <c r="H105" s="267" t="s">
        <v>19</v>
      </c>
      <c r="I105" s="269"/>
      <c r="J105" s="266"/>
      <c r="K105" s="266"/>
      <c r="L105" s="270"/>
      <c r="M105" s="271"/>
      <c r="N105" s="272"/>
      <c r="O105" s="272"/>
      <c r="P105" s="272"/>
      <c r="Q105" s="272"/>
      <c r="R105" s="272"/>
      <c r="S105" s="272"/>
      <c r="T105" s="273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T105" s="274" t="s">
        <v>593</v>
      </c>
      <c r="AU105" s="274" t="s">
        <v>79</v>
      </c>
      <c r="AV105" s="15" t="s">
        <v>77</v>
      </c>
      <c r="AW105" s="15" t="s">
        <v>31</v>
      </c>
      <c r="AX105" s="15" t="s">
        <v>69</v>
      </c>
      <c r="AY105" s="274" t="s">
        <v>150</v>
      </c>
    </row>
    <row r="106" s="13" customFormat="1">
      <c r="A106" s="13"/>
      <c r="B106" s="242"/>
      <c r="C106" s="243"/>
      <c r="D106" s="244" t="s">
        <v>593</v>
      </c>
      <c r="E106" s="245" t="s">
        <v>19</v>
      </c>
      <c r="F106" s="246" t="s">
        <v>1822</v>
      </c>
      <c r="G106" s="243"/>
      <c r="H106" s="247">
        <v>2</v>
      </c>
      <c r="I106" s="248"/>
      <c r="J106" s="243"/>
      <c r="K106" s="243"/>
      <c r="L106" s="249"/>
      <c r="M106" s="250"/>
      <c r="N106" s="251"/>
      <c r="O106" s="251"/>
      <c r="P106" s="251"/>
      <c r="Q106" s="251"/>
      <c r="R106" s="251"/>
      <c r="S106" s="251"/>
      <c r="T106" s="252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T106" s="253" t="s">
        <v>593</v>
      </c>
      <c r="AU106" s="253" t="s">
        <v>79</v>
      </c>
      <c r="AV106" s="13" t="s">
        <v>79</v>
      </c>
      <c r="AW106" s="13" t="s">
        <v>31</v>
      </c>
      <c r="AX106" s="13" t="s">
        <v>69</v>
      </c>
      <c r="AY106" s="253" t="s">
        <v>150</v>
      </c>
    </row>
    <row r="107" s="14" customFormat="1">
      <c r="A107" s="14"/>
      <c r="B107" s="254"/>
      <c r="C107" s="255"/>
      <c r="D107" s="244" t="s">
        <v>593</v>
      </c>
      <c r="E107" s="256" t="s">
        <v>19</v>
      </c>
      <c r="F107" s="257" t="s">
        <v>595</v>
      </c>
      <c r="G107" s="255"/>
      <c r="H107" s="258">
        <v>2</v>
      </c>
      <c r="I107" s="259"/>
      <c r="J107" s="255"/>
      <c r="K107" s="255"/>
      <c r="L107" s="260"/>
      <c r="M107" s="261"/>
      <c r="N107" s="262"/>
      <c r="O107" s="262"/>
      <c r="P107" s="262"/>
      <c r="Q107" s="262"/>
      <c r="R107" s="262"/>
      <c r="S107" s="262"/>
      <c r="T107" s="263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T107" s="264" t="s">
        <v>593</v>
      </c>
      <c r="AU107" s="264" t="s">
        <v>79</v>
      </c>
      <c r="AV107" s="14" t="s">
        <v>158</v>
      </c>
      <c r="AW107" s="14" t="s">
        <v>31</v>
      </c>
      <c r="AX107" s="14" t="s">
        <v>77</v>
      </c>
      <c r="AY107" s="264" t="s">
        <v>150</v>
      </c>
    </row>
    <row r="108" s="2" customFormat="1" ht="44.25" customHeight="1">
      <c r="A108" s="40"/>
      <c r="B108" s="41"/>
      <c r="C108" s="206" t="s">
        <v>171</v>
      </c>
      <c r="D108" s="206" t="s">
        <v>153</v>
      </c>
      <c r="E108" s="207" t="s">
        <v>725</v>
      </c>
      <c r="F108" s="208" t="s">
        <v>726</v>
      </c>
      <c r="G108" s="209" t="s">
        <v>258</v>
      </c>
      <c r="H108" s="210">
        <v>16</v>
      </c>
      <c r="I108" s="211"/>
      <c r="J108" s="212">
        <f>ROUND(I108*H108,2)</f>
        <v>0</v>
      </c>
      <c r="K108" s="208" t="s">
        <v>157</v>
      </c>
      <c r="L108" s="46"/>
      <c r="M108" s="213" t="s">
        <v>19</v>
      </c>
      <c r="N108" s="214" t="s">
        <v>40</v>
      </c>
      <c r="O108" s="86"/>
      <c r="P108" s="215">
        <f>O108*H108</f>
        <v>0</v>
      </c>
      <c r="Q108" s="215">
        <v>0</v>
      </c>
      <c r="R108" s="215">
        <f>Q108*H108</f>
        <v>0</v>
      </c>
      <c r="S108" s="215">
        <v>0</v>
      </c>
      <c r="T108" s="216">
        <f>S108*H108</f>
        <v>0</v>
      </c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R108" s="217" t="s">
        <v>158</v>
      </c>
      <c r="AT108" s="217" t="s">
        <v>153</v>
      </c>
      <c r="AU108" s="217" t="s">
        <v>79</v>
      </c>
      <c r="AY108" s="19" t="s">
        <v>150</v>
      </c>
      <c r="BE108" s="218">
        <f>IF(N108="základní",J108,0)</f>
        <v>0</v>
      </c>
      <c r="BF108" s="218">
        <f>IF(N108="snížená",J108,0)</f>
        <v>0</v>
      </c>
      <c r="BG108" s="218">
        <f>IF(N108="zákl. přenesená",J108,0)</f>
        <v>0</v>
      </c>
      <c r="BH108" s="218">
        <f>IF(N108="sníž. přenesená",J108,0)</f>
        <v>0</v>
      </c>
      <c r="BI108" s="218">
        <f>IF(N108="nulová",J108,0)</f>
        <v>0</v>
      </c>
      <c r="BJ108" s="19" t="s">
        <v>77</v>
      </c>
      <c r="BK108" s="218">
        <f>ROUND(I108*H108,2)</f>
        <v>0</v>
      </c>
      <c r="BL108" s="19" t="s">
        <v>158</v>
      </c>
      <c r="BM108" s="217" t="s">
        <v>187</v>
      </c>
    </row>
    <row r="109" s="2" customFormat="1">
      <c r="A109" s="40"/>
      <c r="B109" s="41"/>
      <c r="C109" s="42"/>
      <c r="D109" s="219" t="s">
        <v>159</v>
      </c>
      <c r="E109" s="42"/>
      <c r="F109" s="220" t="s">
        <v>727</v>
      </c>
      <c r="G109" s="42"/>
      <c r="H109" s="42"/>
      <c r="I109" s="221"/>
      <c r="J109" s="42"/>
      <c r="K109" s="42"/>
      <c r="L109" s="46"/>
      <c r="M109" s="222"/>
      <c r="N109" s="223"/>
      <c r="O109" s="86"/>
      <c r="P109" s="86"/>
      <c r="Q109" s="86"/>
      <c r="R109" s="86"/>
      <c r="S109" s="86"/>
      <c r="T109" s="87"/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T109" s="19" t="s">
        <v>159</v>
      </c>
      <c r="AU109" s="19" t="s">
        <v>79</v>
      </c>
    </row>
    <row r="110" s="15" customFormat="1">
      <c r="A110" s="15"/>
      <c r="B110" s="265"/>
      <c r="C110" s="266"/>
      <c r="D110" s="244" t="s">
        <v>593</v>
      </c>
      <c r="E110" s="267" t="s">
        <v>19</v>
      </c>
      <c r="F110" s="268" t="s">
        <v>728</v>
      </c>
      <c r="G110" s="266"/>
      <c r="H110" s="267" t="s">
        <v>19</v>
      </c>
      <c r="I110" s="269"/>
      <c r="J110" s="266"/>
      <c r="K110" s="266"/>
      <c r="L110" s="270"/>
      <c r="M110" s="271"/>
      <c r="N110" s="272"/>
      <c r="O110" s="272"/>
      <c r="P110" s="272"/>
      <c r="Q110" s="272"/>
      <c r="R110" s="272"/>
      <c r="S110" s="272"/>
      <c r="T110" s="273"/>
      <c r="U110" s="15"/>
      <c r="V110" s="15"/>
      <c r="W110" s="15"/>
      <c r="X110" s="15"/>
      <c r="Y110" s="15"/>
      <c r="Z110" s="15"/>
      <c r="AA110" s="15"/>
      <c r="AB110" s="15"/>
      <c r="AC110" s="15"/>
      <c r="AD110" s="15"/>
      <c r="AE110" s="15"/>
      <c r="AT110" s="274" t="s">
        <v>593</v>
      </c>
      <c r="AU110" s="274" t="s">
        <v>79</v>
      </c>
      <c r="AV110" s="15" t="s">
        <v>77</v>
      </c>
      <c r="AW110" s="15" t="s">
        <v>31</v>
      </c>
      <c r="AX110" s="15" t="s">
        <v>69</v>
      </c>
      <c r="AY110" s="274" t="s">
        <v>150</v>
      </c>
    </row>
    <row r="111" s="13" customFormat="1">
      <c r="A111" s="13"/>
      <c r="B111" s="242"/>
      <c r="C111" s="243"/>
      <c r="D111" s="244" t="s">
        <v>593</v>
      </c>
      <c r="E111" s="245" t="s">
        <v>19</v>
      </c>
      <c r="F111" s="246" t="s">
        <v>1823</v>
      </c>
      <c r="G111" s="243"/>
      <c r="H111" s="247">
        <v>16</v>
      </c>
      <c r="I111" s="248"/>
      <c r="J111" s="243"/>
      <c r="K111" s="243"/>
      <c r="L111" s="249"/>
      <c r="M111" s="250"/>
      <c r="N111" s="251"/>
      <c r="O111" s="251"/>
      <c r="P111" s="251"/>
      <c r="Q111" s="251"/>
      <c r="R111" s="251"/>
      <c r="S111" s="251"/>
      <c r="T111" s="252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T111" s="253" t="s">
        <v>593</v>
      </c>
      <c r="AU111" s="253" t="s">
        <v>79</v>
      </c>
      <c r="AV111" s="13" t="s">
        <v>79</v>
      </c>
      <c r="AW111" s="13" t="s">
        <v>31</v>
      </c>
      <c r="AX111" s="13" t="s">
        <v>69</v>
      </c>
      <c r="AY111" s="253" t="s">
        <v>150</v>
      </c>
    </row>
    <row r="112" s="14" customFormat="1">
      <c r="A112" s="14"/>
      <c r="B112" s="254"/>
      <c r="C112" s="255"/>
      <c r="D112" s="244" t="s">
        <v>593</v>
      </c>
      <c r="E112" s="256" t="s">
        <v>19</v>
      </c>
      <c r="F112" s="257" t="s">
        <v>595</v>
      </c>
      <c r="G112" s="255"/>
      <c r="H112" s="258">
        <v>16</v>
      </c>
      <c r="I112" s="259"/>
      <c r="J112" s="255"/>
      <c r="K112" s="255"/>
      <c r="L112" s="260"/>
      <c r="M112" s="261"/>
      <c r="N112" s="262"/>
      <c r="O112" s="262"/>
      <c r="P112" s="262"/>
      <c r="Q112" s="262"/>
      <c r="R112" s="262"/>
      <c r="S112" s="262"/>
      <c r="T112" s="263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T112" s="264" t="s">
        <v>593</v>
      </c>
      <c r="AU112" s="264" t="s">
        <v>79</v>
      </c>
      <c r="AV112" s="14" t="s">
        <v>158</v>
      </c>
      <c r="AW112" s="14" t="s">
        <v>31</v>
      </c>
      <c r="AX112" s="14" t="s">
        <v>77</v>
      </c>
      <c r="AY112" s="264" t="s">
        <v>150</v>
      </c>
    </row>
    <row r="113" s="2" customFormat="1" ht="37.8" customHeight="1">
      <c r="A113" s="40"/>
      <c r="B113" s="41"/>
      <c r="C113" s="206" t="s">
        <v>190</v>
      </c>
      <c r="D113" s="206" t="s">
        <v>153</v>
      </c>
      <c r="E113" s="207" t="s">
        <v>730</v>
      </c>
      <c r="F113" s="208" t="s">
        <v>731</v>
      </c>
      <c r="G113" s="209" t="s">
        <v>375</v>
      </c>
      <c r="H113" s="210">
        <v>24.25</v>
      </c>
      <c r="I113" s="211"/>
      <c r="J113" s="212">
        <f>ROUND(I113*H113,2)</f>
        <v>0</v>
      </c>
      <c r="K113" s="208" t="s">
        <v>157</v>
      </c>
      <c r="L113" s="46"/>
      <c r="M113" s="213" t="s">
        <v>19</v>
      </c>
      <c r="N113" s="214" t="s">
        <v>40</v>
      </c>
      <c r="O113" s="86"/>
      <c r="P113" s="215">
        <f>O113*H113</f>
        <v>0</v>
      </c>
      <c r="Q113" s="215">
        <v>0</v>
      </c>
      <c r="R113" s="215">
        <f>Q113*H113</f>
        <v>0</v>
      </c>
      <c r="S113" s="215">
        <v>0</v>
      </c>
      <c r="T113" s="216">
        <f>S113*H113</f>
        <v>0</v>
      </c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R113" s="217" t="s">
        <v>158</v>
      </c>
      <c r="AT113" s="217" t="s">
        <v>153</v>
      </c>
      <c r="AU113" s="217" t="s">
        <v>79</v>
      </c>
      <c r="AY113" s="19" t="s">
        <v>150</v>
      </c>
      <c r="BE113" s="218">
        <f>IF(N113="základní",J113,0)</f>
        <v>0</v>
      </c>
      <c r="BF113" s="218">
        <f>IF(N113="snížená",J113,0)</f>
        <v>0</v>
      </c>
      <c r="BG113" s="218">
        <f>IF(N113="zákl. přenesená",J113,0)</f>
        <v>0</v>
      </c>
      <c r="BH113" s="218">
        <f>IF(N113="sníž. přenesená",J113,0)</f>
        <v>0</v>
      </c>
      <c r="BI113" s="218">
        <f>IF(N113="nulová",J113,0)</f>
        <v>0</v>
      </c>
      <c r="BJ113" s="19" t="s">
        <v>77</v>
      </c>
      <c r="BK113" s="218">
        <f>ROUND(I113*H113,2)</f>
        <v>0</v>
      </c>
      <c r="BL113" s="19" t="s">
        <v>158</v>
      </c>
      <c r="BM113" s="217" t="s">
        <v>193</v>
      </c>
    </row>
    <row r="114" s="2" customFormat="1">
      <c r="A114" s="40"/>
      <c r="B114" s="41"/>
      <c r="C114" s="42"/>
      <c r="D114" s="219" t="s">
        <v>159</v>
      </c>
      <c r="E114" s="42"/>
      <c r="F114" s="220" t="s">
        <v>732</v>
      </c>
      <c r="G114" s="42"/>
      <c r="H114" s="42"/>
      <c r="I114" s="221"/>
      <c r="J114" s="42"/>
      <c r="K114" s="42"/>
      <c r="L114" s="46"/>
      <c r="M114" s="222"/>
      <c r="N114" s="223"/>
      <c r="O114" s="86"/>
      <c r="P114" s="86"/>
      <c r="Q114" s="86"/>
      <c r="R114" s="86"/>
      <c r="S114" s="86"/>
      <c r="T114" s="87"/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T114" s="19" t="s">
        <v>159</v>
      </c>
      <c r="AU114" s="19" t="s">
        <v>79</v>
      </c>
    </row>
    <row r="115" s="2" customFormat="1" ht="33" customHeight="1">
      <c r="A115" s="40"/>
      <c r="B115" s="41"/>
      <c r="C115" s="206" t="s">
        <v>175</v>
      </c>
      <c r="D115" s="206" t="s">
        <v>153</v>
      </c>
      <c r="E115" s="207" t="s">
        <v>761</v>
      </c>
      <c r="F115" s="208" t="s">
        <v>762</v>
      </c>
      <c r="G115" s="209" t="s">
        <v>380</v>
      </c>
      <c r="H115" s="210">
        <v>95</v>
      </c>
      <c r="I115" s="211"/>
      <c r="J115" s="212">
        <f>ROUND(I115*H115,2)</f>
        <v>0</v>
      </c>
      <c r="K115" s="208" t="s">
        <v>157</v>
      </c>
      <c r="L115" s="46"/>
      <c r="M115" s="213" t="s">
        <v>19</v>
      </c>
      <c r="N115" s="214" t="s">
        <v>40</v>
      </c>
      <c r="O115" s="86"/>
      <c r="P115" s="215">
        <f>O115*H115</f>
        <v>0</v>
      </c>
      <c r="Q115" s="215">
        <v>0</v>
      </c>
      <c r="R115" s="215">
        <f>Q115*H115</f>
        <v>0</v>
      </c>
      <c r="S115" s="215">
        <v>0</v>
      </c>
      <c r="T115" s="216">
        <f>S115*H115</f>
        <v>0</v>
      </c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R115" s="217" t="s">
        <v>158</v>
      </c>
      <c r="AT115" s="217" t="s">
        <v>153</v>
      </c>
      <c r="AU115" s="217" t="s">
        <v>79</v>
      </c>
      <c r="AY115" s="19" t="s">
        <v>150</v>
      </c>
      <c r="BE115" s="218">
        <f>IF(N115="základní",J115,0)</f>
        <v>0</v>
      </c>
      <c r="BF115" s="218">
        <f>IF(N115="snížená",J115,0)</f>
        <v>0</v>
      </c>
      <c r="BG115" s="218">
        <f>IF(N115="zákl. přenesená",J115,0)</f>
        <v>0</v>
      </c>
      <c r="BH115" s="218">
        <f>IF(N115="sníž. přenesená",J115,0)</f>
        <v>0</v>
      </c>
      <c r="BI115" s="218">
        <f>IF(N115="nulová",J115,0)</f>
        <v>0</v>
      </c>
      <c r="BJ115" s="19" t="s">
        <v>77</v>
      </c>
      <c r="BK115" s="218">
        <f>ROUND(I115*H115,2)</f>
        <v>0</v>
      </c>
      <c r="BL115" s="19" t="s">
        <v>158</v>
      </c>
      <c r="BM115" s="217" t="s">
        <v>199</v>
      </c>
    </row>
    <row r="116" s="2" customFormat="1">
      <c r="A116" s="40"/>
      <c r="B116" s="41"/>
      <c r="C116" s="42"/>
      <c r="D116" s="219" t="s">
        <v>159</v>
      </c>
      <c r="E116" s="42"/>
      <c r="F116" s="220" t="s">
        <v>763</v>
      </c>
      <c r="G116" s="42"/>
      <c r="H116" s="42"/>
      <c r="I116" s="221"/>
      <c r="J116" s="42"/>
      <c r="K116" s="42"/>
      <c r="L116" s="46"/>
      <c r="M116" s="222"/>
      <c r="N116" s="223"/>
      <c r="O116" s="86"/>
      <c r="P116" s="86"/>
      <c r="Q116" s="86"/>
      <c r="R116" s="86"/>
      <c r="S116" s="86"/>
      <c r="T116" s="87"/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T116" s="19" t="s">
        <v>159</v>
      </c>
      <c r="AU116" s="19" t="s">
        <v>79</v>
      </c>
    </row>
    <row r="117" s="13" customFormat="1">
      <c r="A117" s="13"/>
      <c r="B117" s="242"/>
      <c r="C117" s="243"/>
      <c r="D117" s="244" t="s">
        <v>593</v>
      </c>
      <c r="E117" s="245" t="s">
        <v>19</v>
      </c>
      <c r="F117" s="246" t="s">
        <v>1824</v>
      </c>
      <c r="G117" s="243"/>
      <c r="H117" s="247">
        <v>95</v>
      </c>
      <c r="I117" s="248"/>
      <c r="J117" s="243"/>
      <c r="K117" s="243"/>
      <c r="L117" s="249"/>
      <c r="M117" s="250"/>
      <c r="N117" s="251"/>
      <c r="O117" s="251"/>
      <c r="P117" s="251"/>
      <c r="Q117" s="251"/>
      <c r="R117" s="251"/>
      <c r="S117" s="251"/>
      <c r="T117" s="252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T117" s="253" t="s">
        <v>593</v>
      </c>
      <c r="AU117" s="253" t="s">
        <v>79</v>
      </c>
      <c r="AV117" s="13" t="s">
        <v>79</v>
      </c>
      <c r="AW117" s="13" t="s">
        <v>31</v>
      </c>
      <c r="AX117" s="13" t="s">
        <v>69</v>
      </c>
      <c r="AY117" s="253" t="s">
        <v>150</v>
      </c>
    </row>
    <row r="118" s="14" customFormat="1">
      <c r="A118" s="14"/>
      <c r="B118" s="254"/>
      <c r="C118" s="255"/>
      <c r="D118" s="244" t="s">
        <v>593</v>
      </c>
      <c r="E118" s="256" t="s">
        <v>19</v>
      </c>
      <c r="F118" s="257" t="s">
        <v>595</v>
      </c>
      <c r="G118" s="255"/>
      <c r="H118" s="258">
        <v>95</v>
      </c>
      <c r="I118" s="259"/>
      <c r="J118" s="255"/>
      <c r="K118" s="255"/>
      <c r="L118" s="260"/>
      <c r="M118" s="261"/>
      <c r="N118" s="262"/>
      <c r="O118" s="262"/>
      <c r="P118" s="262"/>
      <c r="Q118" s="262"/>
      <c r="R118" s="262"/>
      <c r="S118" s="262"/>
      <c r="T118" s="263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T118" s="264" t="s">
        <v>593</v>
      </c>
      <c r="AU118" s="264" t="s">
        <v>79</v>
      </c>
      <c r="AV118" s="14" t="s">
        <v>158</v>
      </c>
      <c r="AW118" s="14" t="s">
        <v>31</v>
      </c>
      <c r="AX118" s="14" t="s">
        <v>77</v>
      </c>
      <c r="AY118" s="264" t="s">
        <v>150</v>
      </c>
    </row>
    <row r="119" s="12" customFormat="1" ht="22.8" customHeight="1">
      <c r="A119" s="12"/>
      <c r="B119" s="190"/>
      <c r="C119" s="191"/>
      <c r="D119" s="192" t="s">
        <v>68</v>
      </c>
      <c r="E119" s="204" t="s">
        <v>149</v>
      </c>
      <c r="F119" s="204" t="s">
        <v>822</v>
      </c>
      <c r="G119" s="191"/>
      <c r="H119" s="191"/>
      <c r="I119" s="194"/>
      <c r="J119" s="205">
        <f>BK119</f>
        <v>0</v>
      </c>
      <c r="K119" s="191"/>
      <c r="L119" s="196"/>
      <c r="M119" s="197"/>
      <c r="N119" s="198"/>
      <c r="O119" s="198"/>
      <c r="P119" s="199">
        <f>SUM(P120:P137)</f>
        <v>0</v>
      </c>
      <c r="Q119" s="198"/>
      <c r="R119" s="199">
        <f>SUM(R120:R137)</f>
        <v>0</v>
      </c>
      <c r="S119" s="198"/>
      <c r="T119" s="200">
        <f>SUM(T120:T137)</f>
        <v>0</v>
      </c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R119" s="201" t="s">
        <v>77</v>
      </c>
      <c r="AT119" s="202" t="s">
        <v>68</v>
      </c>
      <c r="AU119" s="202" t="s">
        <v>77</v>
      </c>
      <c r="AY119" s="201" t="s">
        <v>150</v>
      </c>
      <c r="BK119" s="203">
        <f>SUM(BK120:BK137)</f>
        <v>0</v>
      </c>
    </row>
    <row r="120" s="2" customFormat="1" ht="33" customHeight="1">
      <c r="A120" s="40"/>
      <c r="B120" s="41"/>
      <c r="C120" s="206" t="s">
        <v>201</v>
      </c>
      <c r="D120" s="206" t="s">
        <v>153</v>
      </c>
      <c r="E120" s="207" t="s">
        <v>1057</v>
      </c>
      <c r="F120" s="208" t="s">
        <v>1058</v>
      </c>
      <c r="G120" s="209" t="s">
        <v>380</v>
      </c>
      <c r="H120" s="210">
        <v>95</v>
      </c>
      <c r="I120" s="211"/>
      <c r="J120" s="212">
        <f>ROUND(I120*H120,2)</f>
        <v>0</v>
      </c>
      <c r="K120" s="208" t="s">
        <v>157</v>
      </c>
      <c r="L120" s="46"/>
      <c r="M120" s="213" t="s">
        <v>19</v>
      </c>
      <c r="N120" s="214" t="s">
        <v>40</v>
      </c>
      <c r="O120" s="86"/>
      <c r="P120" s="215">
        <f>O120*H120</f>
        <v>0</v>
      </c>
      <c r="Q120" s="215">
        <v>0</v>
      </c>
      <c r="R120" s="215">
        <f>Q120*H120</f>
        <v>0</v>
      </c>
      <c r="S120" s="215">
        <v>0</v>
      </c>
      <c r="T120" s="216">
        <f>S120*H120</f>
        <v>0</v>
      </c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R120" s="217" t="s">
        <v>158</v>
      </c>
      <c r="AT120" s="217" t="s">
        <v>153</v>
      </c>
      <c r="AU120" s="217" t="s">
        <v>79</v>
      </c>
      <c r="AY120" s="19" t="s">
        <v>150</v>
      </c>
      <c r="BE120" s="218">
        <f>IF(N120="základní",J120,0)</f>
        <v>0</v>
      </c>
      <c r="BF120" s="218">
        <f>IF(N120="snížená",J120,0)</f>
        <v>0</v>
      </c>
      <c r="BG120" s="218">
        <f>IF(N120="zákl. přenesená",J120,0)</f>
        <v>0</v>
      </c>
      <c r="BH120" s="218">
        <f>IF(N120="sníž. přenesená",J120,0)</f>
        <v>0</v>
      </c>
      <c r="BI120" s="218">
        <f>IF(N120="nulová",J120,0)</f>
        <v>0</v>
      </c>
      <c r="BJ120" s="19" t="s">
        <v>77</v>
      </c>
      <c r="BK120" s="218">
        <f>ROUND(I120*H120,2)</f>
        <v>0</v>
      </c>
      <c r="BL120" s="19" t="s">
        <v>158</v>
      </c>
      <c r="BM120" s="217" t="s">
        <v>204</v>
      </c>
    </row>
    <row r="121" s="2" customFormat="1">
      <c r="A121" s="40"/>
      <c r="B121" s="41"/>
      <c r="C121" s="42"/>
      <c r="D121" s="219" t="s">
        <v>159</v>
      </c>
      <c r="E121" s="42"/>
      <c r="F121" s="220" t="s">
        <v>1059</v>
      </c>
      <c r="G121" s="42"/>
      <c r="H121" s="42"/>
      <c r="I121" s="221"/>
      <c r="J121" s="42"/>
      <c r="K121" s="42"/>
      <c r="L121" s="46"/>
      <c r="M121" s="222"/>
      <c r="N121" s="223"/>
      <c r="O121" s="86"/>
      <c r="P121" s="86"/>
      <c r="Q121" s="86"/>
      <c r="R121" s="86"/>
      <c r="S121" s="86"/>
      <c r="T121" s="87"/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T121" s="19" t="s">
        <v>159</v>
      </c>
      <c r="AU121" s="19" t="s">
        <v>79</v>
      </c>
    </row>
    <row r="122" s="2" customFormat="1" ht="78" customHeight="1">
      <c r="A122" s="40"/>
      <c r="B122" s="41"/>
      <c r="C122" s="206" t="s">
        <v>8</v>
      </c>
      <c r="D122" s="206" t="s">
        <v>153</v>
      </c>
      <c r="E122" s="207" t="s">
        <v>1060</v>
      </c>
      <c r="F122" s="208" t="s">
        <v>1061</v>
      </c>
      <c r="G122" s="209" t="s">
        <v>380</v>
      </c>
      <c r="H122" s="210">
        <v>95</v>
      </c>
      <c r="I122" s="211"/>
      <c r="J122" s="212">
        <f>ROUND(I122*H122,2)</f>
        <v>0</v>
      </c>
      <c r="K122" s="208" t="s">
        <v>157</v>
      </c>
      <c r="L122" s="46"/>
      <c r="M122" s="213" t="s">
        <v>19</v>
      </c>
      <c r="N122" s="214" t="s">
        <v>40</v>
      </c>
      <c r="O122" s="86"/>
      <c r="P122" s="215">
        <f>O122*H122</f>
        <v>0</v>
      </c>
      <c r="Q122" s="215">
        <v>0</v>
      </c>
      <c r="R122" s="215">
        <f>Q122*H122</f>
        <v>0</v>
      </c>
      <c r="S122" s="215">
        <v>0</v>
      </c>
      <c r="T122" s="216">
        <f>S122*H122</f>
        <v>0</v>
      </c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R122" s="217" t="s">
        <v>158</v>
      </c>
      <c r="AT122" s="217" t="s">
        <v>153</v>
      </c>
      <c r="AU122" s="217" t="s">
        <v>79</v>
      </c>
      <c r="AY122" s="19" t="s">
        <v>150</v>
      </c>
      <c r="BE122" s="218">
        <f>IF(N122="základní",J122,0)</f>
        <v>0</v>
      </c>
      <c r="BF122" s="218">
        <f>IF(N122="snížená",J122,0)</f>
        <v>0</v>
      </c>
      <c r="BG122" s="218">
        <f>IF(N122="zákl. přenesená",J122,0)</f>
        <v>0</v>
      </c>
      <c r="BH122" s="218">
        <f>IF(N122="sníž. přenesená",J122,0)</f>
        <v>0</v>
      </c>
      <c r="BI122" s="218">
        <f>IF(N122="nulová",J122,0)</f>
        <v>0</v>
      </c>
      <c r="BJ122" s="19" t="s">
        <v>77</v>
      </c>
      <c r="BK122" s="218">
        <f>ROUND(I122*H122,2)</f>
        <v>0</v>
      </c>
      <c r="BL122" s="19" t="s">
        <v>158</v>
      </c>
      <c r="BM122" s="217" t="s">
        <v>208</v>
      </c>
    </row>
    <row r="123" s="2" customFormat="1">
      <c r="A123" s="40"/>
      <c r="B123" s="41"/>
      <c r="C123" s="42"/>
      <c r="D123" s="219" t="s">
        <v>159</v>
      </c>
      <c r="E123" s="42"/>
      <c r="F123" s="220" t="s">
        <v>1062</v>
      </c>
      <c r="G123" s="42"/>
      <c r="H123" s="42"/>
      <c r="I123" s="221"/>
      <c r="J123" s="42"/>
      <c r="K123" s="42"/>
      <c r="L123" s="46"/>
      <c r="M123" s="222"/>
      <c r="N123" s="223"/>
      <c r="O123" s="86"/>
      <c r="P123" s="86"/>
      <c r="Q123" s="86"/>
      <c r="R123" s="86"/>
      <c r="S123" s="86"/>
      <c r="T123" s="87"/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T123" s="19" t="s">
        <v>159</v>
      </c>
      <c r="AU123" s="19" t="s">
        <v>79</v>
      </c>
    </row>
    <row r="124" s="15" customFormat="1">
      <c r="A124" s="15"/>
      <c r="B124" s="265"/>
      <c r="C124" s="266"/>
      <c r="D124" s="244" t="s">
        <v>593</v>
      </c>
      <c r="E124" s="267" t="s">
        <v>19</v>
      </c>
      <c r="F124" s="268" t="s">
        <v>1063</v>
      </c>
      <c r="G124" s="266"/>
      <c r="H124" s="267" t="s">
        <v>19</v>
      </c>
      <c r="I124" s="269"/>
      <c r="J124" s="266"/>
      <c r="K124" s="266"/>
      <c r="L124" s="270"/>
      <c r="M124" s="271"/>
      <c r="N124" s="272"/>
      <c r="O124" s="272"/>
      <c r="P124" s="272"/>
      <c r="Q124" s="272"/>
      <c r="R124" s="272"/>
      <c r="S124" s="272"/>
      <c r="T124" s="273"/>
      <c r="U124" s="15"/>
      <c r="V124" s="15"/>
      <c r="W124" s="15"/>
      <c r="X124" s="15"/>
      <c r="Y124" s="15"/>
      <c r="Z124" s="15"/>
      <c r="AA124" s="15"/>
      <c r="AB124" s="15"/>
      <c r="AC124" s="15"/>
      <c r="AD124" s="15"/>
      <c r="AE124" s="15"/>
      <c r="AT124" s="274" t="s">
        <v>593</v>
      </c>
      <c r="AU124" s="274" t="s">
        <v>79</v>
      </c>
      <c r="AV124" s="15" t="s">
        <v>77</v>
      </c>
      <c r="AW124" s="15" t="s">
        <v>31</v>
      </c>
      <c r="AX124" s="15" t="s">
        <v>69</v>
      </c>
      <c r="AY124" s="274" t="s">
        <v>150</v>
      </c>
    </row>
    <row r="125" s="13" customFormat="1">
      <c r="A125" s="13"/>
      <c r="B125" s="242"/>
      <c r="C125" s="243"/>
      <c r="D125" s="244" t="s">
        <v>593</v>
      </c>
      <c r="E125" s="245" t="s">
        <v>19</v>
      </c>
      <c r="F125" s="246" t="s">
        <v>1825</v>
      </c>
      <c r="G125" s="243"/>
      <c r="H125" s="247">
        <v>70</v>
      </c>
      <c r="I125" s="248"/>
      <c r="J125" s="243"/>
      <c r="K125" s="243"/>
      <c r="L125" s="249"/>
      <c r="M125" s="250"/>
      <c r="N125" s="251"/>
      <c r="O125" s="251"/>
      <c r="P125" s="251"/>
      <c r="Q125" s="251"/>
      <c r="R125" s="251"/>
      <c r="S125" s="251"/>
      <c r="T125" s="252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T125" s="253" t="s">
        <v>593</v>
      </c>
      <c r="AU125" s="253" t="s">
        <v>79</v>
      </c>
      <c r="AV125" s="13" t="s">
        <v>79</v>
      </c>
      <c r="AW125" s="13" t="s">
        <v>31</v>
      </c>
      <c r="AX125" s="13" t="s">
        <v>69</v>
      </c>
      <c r="AY125" s="253" t="s">
        <v>150</v>
      </c>
    </row>
    <row r="126" s="13" customFormat="1">
      <c r="A126" s="13"/>
      <c r="B126" s="242"/>
      <c r="C126" s="243"/>
      <c r="D126" s="244" t="s">
        <v>593</v>
      </c>
      <c r="E126" s="245" t="s">
        <v>19</v>
      </c>
      <c r="F126" s="246" t="s">
        <v>1826</v>
      </c>
      <c r="G126" s="243"/>
      <c r="H126" s="247">
        <v>13</v>
      </c>
      <c r="I126" s="248"/>
      <c r="J126" s="243"/>
      <c r="K126" s="243"/>
      <c r="L126" s="249"/>
      <c r="M126" s="250"/>
      <c r="N126" s="251"/>
      <c r="O126" s="251"/>
      <c r="P126" s="251"/>
      <c r="Q126" s="251"/>
      <c r="R126" s="251"/>
      <c r="S126" s="251"/>
      <c r="T126" s="252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T126" s="253" t="s">
        <v>593</v>
      </c>
      <c r="AU126" s="253" t="s">
        <v>79</v>
      </c>
      <c r="AV126" s="13" t="s">
        <v>79</v>
      </c>
      <c r="AW126" s="13" t="s">
        <v>31</v>
      </c>
      <c r="AX126" s="13" t="s">
        <v>69</v>
      </c>
      <c r="AY126" s="253" t="s">
        <v>150</v>
      </c>
    </row>
    <row r="127" s="13" customFormat="1">
      <c r="A127" s="13"/>
      <c r="B127" s="242"/>
      <c r="C127" s="243"/>
      <c r="D127" s="244" t="s">
        <v>593</v>
      </c>
      <c r="E127" s="245" t="s">
        <v>19</v>
      </c>
      <c r="F127" s="246" t="s">
        <v>1827</v>
      </c>
      <c r="G127" s="243"/>
      <c r="H127" s="247">
        <v>12</v>
      </c>
      <c r="I127" s="248"/>
      <c r="J127" s="243"/>
      <c r="K127" s="243"/>
      <c r="L127" s="249"/>
      <c r="M127" s="250"/>
      <c r="N127" s="251"/>
      <c r="O127" s="251"/>
      <c r="P127" s="251"/>
      <c r="Q127" s="251"/>
      <c r="R127" s="251"/>
      <c r="S127" s="251"/>
      <c r="T127" s="252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T127" s="253" t="s">
        <v>593</v>
      </c>
      <c r="AU127" s="253" t="s">
        <v>79</v>
      </c>
      <c r="AV127" s="13" t="s">
        <v>79</v>
      </c>
      <c r="AW127" s="13" t="s">
        <v>31</v>
      </c>
      <c r="AX127" s="13" t="s">
        <v>69</v>
      </c>
      <c r="AY127" s="253" t="s">
        <v>150</v>
      </c>
    </row>
    <row r="128" s="14" customFormat="1">
      <c r="A128" s="14"/>
      <c r="B128" s="254"/>
      <c r="C128" s="255"/>
      <c r="D128" s="244" t="s">
        <v>593</v>
      </c>
      <c r="E128" s="256" t="s">
        <v>19</v>
      </c>
      <c r="F128" s="257" t="s">
        <v>595</v>
      </c>
      <c r="G128" s="255"/>
      <c r="H128" s="258">
        <v>95</v>
      </c>
      <c r="I128" s="259"/>
      <c r="J128" s="255"/>
      <c r="K128" s="255"/>
      <c r="L128" s="260"/>
      <c r="M128" s="261"/>
      <c r="N128" s="262"/>
      <c r="O128" s="262"/>
      <c r="P128" s="262"/>
      <c r="Q128" s="262"/>
      <c r="R128" s="262"/>
      <c r="S128" s="262"/>
      <c r="T128" s="263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T128" s="264" t="s">
        <v>593</v>
      </c>
      <c r="AU128" s="264" t="s">
        <v>79</v>
      </c>
      <c r="AV128" s="14" t="s">
        <v>158</v>
      </c>
      <c r="AW128" s="14" t="s">
        <v>31</v>
      </c>
      <c r="AX128" s="14" t="s">
        <v>77</v>
      </c>
      <c r="AY128" s="264" t="s">
        <v>150</v>
      </c>
    </row>
    <row r="129" s="2" customFormat="1" ht="24.15" customHeight="1">
      <c r="A129" s="40"/>
      <c r="B129" s="41"/>
      <c r="C129" s="228" t="s">
        <v>212</v>
      </c>
      <c r="D129" s="228" t="s">
        <v>254</v>
      </c>
      <c r="E129" s="229" t="s">
        <v>1067</v>
      </c>
      <c r="F129" s="230" t="s">
        <v>1068</v>
      </c>
      <c r="G129" s="231" t="s">
        <v>380</v>
      </c>
      <c r="H129" s="232">
        <v>72.099999999999994</v>
      </c>
      <c r="I129" s="233"/>
      <c r="J129" s="234">
        <f>ROUND(I129*H129,2)</f>
        <v>0</v>
      </c>
      <c r="K129" s="230" t="s">
        <v>157</v>
      </c>
      <c r="L129" s="235"/>
      <c r="M129" s="236" t="s">
        <v>19</v>
      </c>
      <c r="N129" s="237" t="s">
        <v>40</v>
      </c>
      <c r="O129" s="86"/>
      <c r="P129" s="215">
        <f>O129*H129</f>
        <v>0</v>
      </c>
      <c r="Q129" s="215">
        <v>0</v>
      </c>
      <c r="R129" s="215">
        <f>Q129*H129</f>
        <v>0</v>
      </c>
      <c r="S129" s="215">
        <v>0</v>
      </c>
      <c r="T129" s="216">
        <f>S129*H129</f>
        <v>0</v>
      </c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R129" s="217" t="s">
        <v>171</v>
      </c>
      <c r="AT129" s="217" t="s">
        <v>254</v>
      </c>
      <c r="AU129" s="217" t="s">
        <v>79</v>
      </c>
      <c r="AY129" s="19" t="s">
        <v>150</v>
      </c>
      <c r="BE129" s="218">
        <f>IF(N129="základní",J129,0)</f>
        <v>0</v>
      </c>
      <c r="BF129" s="218">
        <f>IF(N129="snížená",J129,0)</f>
        <v>0</v>
      </c>
      <c r="BG129" s="218">
        <f>IF(N129="zákl. přenesená",J129,0)</f>
        <v>0</v>
      </c>
      <c r="BH129" s="218">
        <f>IF(N129="sníž. přenesená",J129,0)</f>
        <v>0</v>
      </c>
      <c r="BI129" s="218">
        <f>IF(N129="nulová",J129,0)</f>
        <v>0</v>
      </c>
      <c r="BJ129" s="19" t="s">
        <v>77</v>
      </c>
      <c r="BK129" s="218">
        <f>ROUND(I129*H129,2)</f>
        <v>0</v>
      </c>
      <c r="BL129" s="19" t="s">
        <v>158</v>
      </c>
      <c r="BM129" s="217" t="s">
        <v>215</v>
      </c>
    </row>
    <row r="130" s="13" customFormat="1">
      <c r="A130" s="13"/>
      <c r="B130" s="242"/>
      <c r="C130" s="243"/>
      <c r="D130" s="244" t="s">
        <v>593</v>
      </c>
      <c r="E130" s="245" t="s">
        <v>19</v>
      </c>
      <c r="F130" s="246" t="s">
        <v>1828</v>
      </c>
      <c r="G130" s="243"/>
      <c r="H130" s="247">
        <v>72.099999999999994</v>
      </c>
      <c r="I130" s="248"/>
      <c r="J130" s="243"/>
      <c r="K130" s="243"/>
      <c r="L130" s="249"/>
      <c r="M130" s="250"/>
      <c r="N130" s="251"/>
      <c r="O130" s="251"/>
      <c r="P130" s="251"/>
      <c r="Q130" s="251"/>
      <c r="R130" s="251"/>
      <c r="S130" s="251"/>
      <c r="T130" s="252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53" t="s">
        <v>593</v>
      </c>
      <c r="AU130" s="253" t="s">
        <v>79</v>
      </c>
      <c r="AV130" s="13" t="s">
        <v>79</v>
      </c>
      <c r="AW130" s="13" t="s">
        <v>31</v>
      </c>
      <c r="AX130" s="13" t="s">
        <v>69</v>
      </c>
      <c r="AY130" s="253" t="s">
        <v>150</v>
      </c>
    </row>
    <row r="131" s="14" customFormat="1">
      <c r="A131" s="14"/>
      <c r="B131" s="254"/>
      <c r="C131" s="255"/>
      <c r="D131" s="244" t="s">
        <v>593</v>
      </c>
      <c r="E131" s="256" t="s">
        <v>19</v>
      </c>
      <c r="F131" s="257" t="s">
        <v>595</v>
      </c>
      <c r="G131" s="255"/>
      <c r="H131" s="258">
        <v>72.099999999999994</v>
      </c>
      <c r="I131" s="259"/>
      <c r="J131" s="255"/>
      <c r="K131" s="255"/>
      <c r="L131" s="260"/>
      <c r="M131" s="261"/>
      <c r="N131" s="262"/>
      <c r="O131" s="262"/>
      <c r="P131" s="262"/>
      <c r="Q131" s="262"/>
      <c r="R131" s="262"/>
      <c r="S131" s="262"/>
      <c r="T131" s="263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T131" s="264" t="s">
        <v>593</v>
      </c>
      <c r="AU131" s="264" t="s">
        <v>79</v>
      </c>
      <c r="AV131" s="14" t="s">
        <v>158</v>
      </c>
      <c r="AW131" s="14" t="s">
        <v>31</v>
      </c>
      <c r="AX131" s="14" t="s">
        <v>77</v>
      </c>
      <c r="AY131" s="264" t="s">
        <v>150</v>
      </c>
    </row>
    <row r="132" s="2" customFormat="1" ht="24.15" customHeight="1">
      <c r="A132" s="40"/>
      <c r="B132" s="41"/>
      <c r="C132" s="228" t="s">
        <v>183</v>
      </c>
      <c r="D132" s="228" t="s">
        <v>254</v>
      </c>
      <c r="E132" s="229" t="s">
        <v>1070</v>
      </c>
      <c r="F132" s="230" t="s">
        <v>1071</v>
      </c>
      <c r="G132" s="231" t="s">
        <v>380</v>
      </c>
      <c r="H132" s="232">
        <v>12.359999999999999</v>
      </c>
      <c r="I132" s="233"/>
      <c r="J132" s="234">
        <f>ROUND(I132*H132,2)</f>
        <v>0</v>
      </c>
      <c r="K132" s="230" t="s">
        <v>157</v>
      </c>
      <c r="L132" s="235"/>
      <c r="M132" s="236" t="s">
        <v>19</v>
      </c>
      <c r="N132" s="237" t="s">
        <v>40</v>
      </c>
      <c r="O132" s="86"/>
      <c r="P132" s="215">
        <f>O132*H132</f>
        <v>0</v>
      </c>
      <c r="Q132" s="215">
        <v>0</v>
      </c>
      <c r="R132" s="215">
        <f>Q132*H132</f>
        <v>0</v>
      </c>
      <c r="S132" s="215">
        <v>0</v>
      </c>
      <c r="T132" s="216">
        <f>S132*H132</f>
        <v>0</v>
      </c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R132" s="217" t="s">
        <v>171</v>
      </c>
      <c r="AT132" s="217" t="s">
        <v>254</v>
      </c>
      <c r="AU132" s="217" t="s">
        <v>79</v>
      </c>
      <c r="AY132" s="19" t="s">
        <v>150</v>
      </c>
      <c r="BE132" s="218">
        <f>IF(N132="základní",J132,0)</f>
        <v>0</v>
      </c>
      <c r="BF132" s="218">
        <f>IF(N132="snížená",J132,0)</f>
        <v>0</v>
      </c>
      <c r="BG132" s="218">
        <f>IF(N132="zákl. přenesená",J132,0)</f>
        <v>0</v>
      </c>
      <c r="BH132" s="218">
        <f>IF(N132="sníž. přenesená",J132,0)</f>
        <v>0</v>
      </c>
      <c r="BI132" s="218">
        <f>IF(N132="nulová",J132,0)</f>
        <v>0</v>
      </c>
      <c r="BJ132" s="19" t="s">
        <v>77</v>
      </c>
      <c r="BK132" s="218">
        <f>ROUND(I132*H132,2)</f>
        <v>0</v>
      </c>
      <c r="BL132" s="19" t="s">
        <v>158</v>
      </c>
      <c r="BM132" s="217" t="s">
        <v>219</v>
      </c>
    </row>
    <row r="133" s="13" customFormat="1">
      <c r="A133" s="13"/>
      <c r="B133" s="242"/>
      <c r="C133" s="243"/>
      <c r="D133" s="244" t="s">
        <v>593</v>
      </c>
      <c r="E133" s="245" t="s">
        <v>19</v>
      </c>
      <c r="F133" s="246" t="s">
        <v>1829</v>
      </c>
      <c r="G133" s="243"/>
      <c r="H133" s="247">
        <v>12.359999999999999</v>
      </c>
      <c r="I133" s="248"/>
      <c r="J133" s="243"/>
      <c r="K133" s="243"/>
      <c r="L133" s="249"/>
      <c r="M133" s="250"/>
      <c r="N133" s="251"/>
      <c r="O133" s="251"/>
      <c r="P133" s="251"/>
      <c r="Q133" s="251"/>
      <c r="R133" s="251"/>
      <c r="S133" s="251"/>
      <c r="T133" s="252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53" t="s">
        <v>593</v>
      </c>
      <c r="AU133" s="253" t="s">
        <v>79</v>
      </c>
      <c r="AV133" s="13" t="s">
        <v>79</v>
      </c>
      <c r="AW133" s="13" t="s">
        <v>31</v>
      </c>
      <c r="AX133" s="13" t="s">
        <v>69</v>
      </c>
      <c r="AY133" s="253" t="s">
        <v>150</v>
      </c>
    </row>
    <row r="134" s="14" customFormat="1">
      <c r="A134" s="14"/>
      <c r="B134" s="254"/>
      <c r="C134" s="255"/>
      <c r="D134" s="244" t="s">
        <v>593</v>
      </c>
      <c r="E134" s="256" t="s">
        <v>19</v>
      </c>
      <c r="F134" s="257" t="s">
        <v>595</v>
      </c>
      <c r="G134" s="255"/>
      <c r="H134" s="258">
        <v>12.359999999999999</v>
      </c>
      <c r="I134" s="259"/>
      <c r="J134" s="255"/>
      <c r="K134" s="255"/>
      <c r="L134" s="260"/>
      <c r="M134" s="261"/>
      <c r="N134" s="262"/>
      <c r="O134" s="262"/>
      <c r="P134" s="262"/>
      <c r="Q134" s="262"/>
      <c r="R134" s="262"/>
      <c r="S134" s="262"/>
      <c r="T134" s="263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T134" s="264" t="s">
        <v>593</v>
      </c>
      <c r="AU134" s="264" t="s">
        <v>79</v>
      </c>
      <c r="AV134" s="14" t="s">
        <v>158</v>
      </c>
      <c r="AW134" s="14" t="s">
        <v>31</v>
      </c>
      <c r="AX134" s="14" t="s">
        <v>77</v>
      </c>
      <c r="AY134" s="264" t="s">
        <v>150</v>
      </c>
    </row>
    <row r="135" s="2" customFormat="1" ht="21.75" customHeight="1">
      <c r="A135" s="40"/>
      <c r="B135" s="41"/>
      <c r="C135" s="228" t="s">
        <v>221</v>
      </c>
      <c r="D135" s="228" t="s">
        <v>254</v>
      </c>
      <c r="E135" s="229" t="s">
        <v>1073</v>
      </c>
      <c r="F135" s="230" t="s">
        <v>1074</v>
      </c>
      <c r="G135" s="231" t="s">
        <v>380</v>
      </c>
      <c r="H135" s="232">
        <v>13.390000000000001</v>
      </c>
      <c r="I135" s="233"/>
      <c r="J135" s="234">
        <f>ROUND(I135*H135,2)</f>
        <v>0</v>
      </c>
      <c r="K135" s="230" t="s">
        <v>19</v>
      </c>
      <c r="L135" s="235"/>
      <c r="M135" s="236" t="s">
        <v>19</v>
      </c>
      <c r="N135" s="237" t="s">
        <v>40</v>
      </c>
      <c r="O135" s="86"/>
      <c r="P135" s="215">
        <f>O135*H135</f>
        <v>0</v>
      </c>
      <c r="Q135" s="215">
        <v>0</v>
      </c>
      <c r="R135" s="215">
        <f>Q135*H135</f>
        <v>0</v>
      </c>
      <c r="S135" s="215">
        <v>0</v>
      </c>
      <c r="T135" s="216">
        <f>S135*H135</f>
        <v>0</v>
      </c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R135" s="217" t="s">
        <v>171</v>
      </c>
      <c r="AT135" s="217" t="s">
        <v>254</v>
      </c>
      <c r="AU135" s="217" t="s">
        <v>79</v>
      </c>
      <c r="AY135" s="19" t="s">
        <v>150</v>
      </c>
      <c r="BE135" s="218">
        <f>IF(N135="základní",J135,0)</f>
        <v>0</v>
      </c>
      <c r="BF135" s="218">
        <f>IF(N135="snížená",J135,0)</f>
        <v>0</v>
      </c>
      <c r="BG135" s="218">
        <f>IF(N135="zákl. přenesená",J135,0)</f>
        <v>0</v>
      </c>
      <c r="BH135" s="218">
        <f>IF(N135="sníž. přenesená",J135,0)</f>
        <v>0</v>
      </c>
      <c r="BI135" s="218">
        <f>IF(N135="nulová",J135,0)</f>
        <v>0</v>
      </c>
      <c r="BJ135" s="19" t="s">
        <v>77</v>
      </c>
      <c r="BK135" s="218">
        <f>ROUND(I135*H135,2)</f>
        <v>0</v>
      </c>
      <c r="BL135" s="19" t="s">
        <v>158</v>
      </c>
      <c r="BM135" s="217" t="s">
        <v>224</v>
      </c>
    </row>
    <row r="136" s="13" customFormat="1">
      <c r="A136" s="13"/>
      <c r="B136" s="242"/>
      <c r="C136" s="243"/>
      <c r="D136" s="244" t="s">
        <v>593</v>
      </c>
      <c r="E136" s="245" t="s">
        <v>19</v>
      </c>
      <c r="F136" s="246" t="s">
        <v>1830</v>
      </c>
      <c r="G136" s="243"/>
      <c r="H136" s="247">
        <v>13.390000000000001</v>
      </c>
      <c r="I136" s="248"/>
      <c r="J136" s="243"/>
      <c r="K136" s="243"/>
      <c r="L136" s="249"/>
      <c r="M136" s="250"/>
      <c r="N136" s="251"/>
      <c r="O136" s="251"/>
      <c r="P136" s="251"/>
      <c r="Q136" s="251"/>
      <c r="R136" s="251"/>
      <c r="S136" s="251"/>
      <c r="T136" s="252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53" t="s">
        <v>593</v>
      </c>
      <c r="AU136" s="253" t="s">
        <v>79</v>
      </c>
      <c r="AV136" s="13" t="s">
        <v>79</v>
      </c>
      <c r="AW136" s="13" t="s">
        <v>31</v>
      </c>
      <c r="AX136" s="13" t="s">
        <v>69</v>
      </c>
      <c r="AY136" s="253" t="s">
        <v>150</v>
      </c>
    </row>
    <row r="137" s="14" customFormat="1">
      <c r="A137" s="14"/>
      <c r="B137" s="254"/>
      <c r="C137" s="255"/>
      <c r="D137" s="244" t="s">
        <v>593</v>
      </c>
      <c r="E137" s="256" t="s">
        <v>19</v>
      </c>
      <c r="F137" s="257" t="s">
        <v>595</v>
      </c>
      <c r="G137" s="255"/>
      <c r="H137" s="258">
        <v>13.390000000000001</v>
      </c>
      <c r="I137" s="259"/>
      <c r="J137" s="255"/>
      <c r="K137" s="255"/>
      <c r="L137" s="260"/>
      <c r="M137" s="261"/>
      <c r="N137" s="262"/>
      <c r="O137" s="262"/>
      <c r="P137" s="262"/>
      <c r="Q137" s="262"/>
      <c r="R137" s="262"/>
      <c r="S137" s="262"/>
      <c r="T137" s="263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T137" s="264" t="s">
        <v>593</v>
      </c>
      <c r="AU137" s="264" t="s">
        <v>79</v>
      </c>
      <c r="AV137" s="14" t="s">
        <v>158</v>
      </c>
      <c r="AW137" s="14" t="s">
        <v>31</v>
      </c>
      <c r="AX137" s="14" t="s">
        <v>77</v>
      </c>
      <c r="AY137" s="264" t="s">
        <v>150</v>
      </c>
    </row>
    <row r="138" s="12" customFormat="1" ht="22.8" customHeight="1">
      <c r="A138" s="12"/>
      <c r="B138" s="190"/>
      <c r="C138" s="191"/>
      <c r="D138" s="192" t="s">
        <v>68</v>
      </c>
      <c r="E138" s="204" t="s">
        <v>190</v>
      </c>
      <c r="F138" s="204" t="s">
        <v>879</v>
      </c>
      <c r="G138" s="191"/>
      <c r="H138" s="191"/>
      <c r="I138" s="194"/>
      <c r="J138" s="205">
        <f>BK138</f>
        <v>0</v>
      </c>
      <c r="K138" s="191"/>
      <c r="L138" s="196"/>
      <c r="M138" s="197"/>
      <c r="N138" s="198"/>
      <c r="O138" s="198"/>
      <c r="P138" s="199">
        <f>SUM(P139:P145)</f>
        <v>0</v>
      </c>
      <c r="Q138" s="198"/>
      <c r="R138" s="199">
        <f>SUM(R139:R145)</f>
        <v>0</v>
      </c>
      <c r="S138" s="198"/>
      <c r="T138" s="200">
        <f>SUM(T139:T145)</f>
        <v>0</v>
      </c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R138" s="201" t="s">
        <v>77</v>
      </c>
      <c r="AT138" s="202" t="s">
        <v>68</v>
      </c>
      <c r="AU138" s="202" t="s">
        <v>77</v>
      </c>
      <c r="AY138" s="201" t="s">
        <v>150</v>
      </c>
      <c r="BK138" s="203">
        <f>SUM(BK139:BK145)</f>
        <v>0</v>
      </c>
    </row>
    <row r="139" s="2" customFormat="1" ht="49.05" customHeight="1">
      <c r="A139" s="40"/>
      <c r="B139" s="41"/>
      <c r="C139" s="206" t="s">
        <v>187</v>
      </c>
      <c r="D139" s="206" t="s">
        <v>153</v>
      </c>
      <c r="E139" s="207" t="s">
        <v>1075</v>
      </c>
      <c r="F139" s="208" t="s">
        <v>1076</v>
      </c>
      <c r="G139" s="209" t="s">
        <v>310</v>
      </c>
      <c r="H139" s="210">
        <v>32</v>
      </c>
      <c r="I139" s="211"/>
      <c r="J139" s="212">
        <f>ROUND(I139*H139,2)</f>
        <v>0</v>
      </c>
      <c r="K139" s="208" t="s">
        <v>157</v>
      </c>
      <c r="L139" s="46"/>
      <c r="M139" s="213" t="s">
        <v>19</v>
      </c>
      <c r="N139" s="214" t="s">
        <v>40</v>
      </c>
      <c r="O139" s="86"/>
      <c r="P139" s="215">
        <f>O139*H139</f>
        <v>0</v>
      </c>
      <c r="Q139" s="215">
        <v>0</v>
      </c>
      <c r="R139" s="215">
        <f>Q139*H139</f>
        <v>0</v>
      </c>
      <c r="S139" s="215">
        <v>0</v>
      </c>
      <c r="T139" s="216">
        <f>S139*H139</f>
        <v>0</v>
      </c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R139" s="217" t="s">
        <v>158</v>
      </c>
      <c r="AT139" s="217" t="s">
        <v>153</v>
      </c>
      <c r="AU139" s="217" t="s">
        <v>79</v>
      </c>
      <c r="AY139" s="19" t="s">
        <v>150</v>
      </c>
      <c r="BE139" s="218">
        <f>IF(N139="základní",J139,0)</f>
        <v>0</v>
      </c>
      <c r="BF139" s="218">
        <f>IF(N139="snížená",J139,0)</f>
        <v>0</v>
      </c>
      <c r="BG139" s="218">
        <f>IF(N139="zákl. přenesená",J139,0)</f>
        <v>0</v>
      </c>
      <c r="BH139" s="218">
        <f>IF(N139="sníž. přenesená",J139,0)</f>
        <v>0</v>
      </c>
      <c r="BI139" s="218">
        <f>IF(N139="nulová",J139,0)</f>
        <v>0</v>
      </c>
      <c r="BJ139" s="19" t="s">
        <v>77</v>
      </c>
      <c r="BK139" s="218">
        <f>ROUND(I139*H139,2)</f>
        <v>0</v>
      </c>
      <c r="BL139" s="19" t="s">
        <v>158</v>
      </c>
      <c r="BM139" s="217" t="s">
        <v>230</v>
      </c>
    </row>
    <row r="140" s="2" customFormat="1">
      <c r="A140" s="40"/>
      <c r="B140" s="41"/>
      <c r="C140" s="42"/>
      <c r="D140" s="219" t="s">
        <v>159</v>
      </c>
      <c r="E140" s="42"/>
      <c r="F140" s="220" t="s">
        <v>1077</v>
      </c>
      <c r="G140" s="42"/>
      <c r="H140" s="42"/>
      <c r="I140" s="221"/>
      <c r="J140" s="42"/>
      <c r="K140" s="42"/>
      <c r="L140" s="46"/>
      <c r="M140" s="222"/>
      <c r="N140" s="223"/>
      <c r="O140" s="86"/>
      <c r="P140" s="86"/>
      <c r="Q140" s="86"/>
      <c r="R140" s="86"/>
      <c r="S140" s="86"/>
      <c r="T140" s="87"/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T140" s="19" t="s">
        <v>159</v>
      </c>
      <c r="AU140" s="19" t="s">
        <v>79</v>
      </c>
    </row>
    <row r="141" s="13" customFormat="1">
      <c r="A141" s="13"/>
      <c r="B141" s="242"/>
      <c r="C141" s="243"/>
      <c r="D141" s="244" t="s">
        <v>593</v>
      </c>
      <c r="E141" s="245" t="s">
        <v>19</v>
      </c>
      <c r="F141" s="246" t="s">
        <v>1831</v>
      </c>
      <c r="G141" s="243"/>
      <c r="H141" s="247">
        <v>32</v>
      </c>
      <c r="I141" s="248"/>
      <c r="J141" s="243"/>
      <c r="K141" s="243"/>
      <c r="L141" s="249"/>
      <c r="M141" s="250"/>
      <c r="N141" s="251"/>
      <c r="O141" s="251"/>
      <c r="P141" s="251"/>
      <c r="Q141" s="251"/>
      <c r="R141" s="251"/>
      <c r="S141" s="251"/>
      <c r="T141" s="252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53" t="s">
        <v>593</v>
      </c>
      <c r="AU141" s="253" t="s">
        <v>79</v>
      </c>
      <c r="AV141" s="13" t="s">
        <v>79</v>
      </c>
      <c r="AW141" s="13" t="s">
        <v>31</v>
      </c>
      <c r="AX141" s="13" t="s">
        <v>69</v>
      </c>
      <c r="AY141" s="253" t="s">
        <v>150</v>
      </c>
    </row>
    <row r="142" s="14" customFormat="1">
      <c r="A142" s="14"/>
      <c r="B142" s="254"/>
      <c r="C142" s="255"/>
      <c r="D142" s="244" t="s">
        <v>593</v>
      </c>
      <c r="E142" s="256" t="s">
        <v>19</v>
      </c>
      <c r="F142" s="257" t="s">
        <v>595</v>
      </c>
      <c r="G142" s="255"/>
      <c r="H142" s="258">
        <v>32</v>
      </c>
      <c r="I142" s="259"/>
      <c r="J142" s="255"/>
      <c r="K142" s="255"/>
      <c r="L142" s="260"/>
      <c r="M142" s="261"/>
      <c r="N142" s="262"/>
      <c r="O142" s="262"/>
      <c r="P142" s="262"/>
      <c r="Q142" s="262"/>
      <c r="R142" s="262"/>
      <c r="S142" s="262"/>
      <c r="T142" s="263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T142" s="264" t="s">
        <v>593</v>
      </c>
      <c r="AU142" s="264" t="s">
        <v>79</v>
      </c>
      <c r="AV142" s="14" t="s">
        <v>158</v>
      </c>
      <c r="AW142" s="14" t="s">
        <v>31</v>
      </c>
      <c r="AX142" s="14" t="s">
        <v>77</v>
      </c>
      <c r="AY142" s="264" t="s">
        <v>150</v>
      </c>
    </row>
    <row r="143" s="2" customFormat="1" ht="16.5" customHeight="1">
      <c r="A143" s="40"/>
      <c r="B143" s="41"/>
      <c r="C143" s="228" t="s">
        <v>304</v>
      </c>
      <c r="D143" s="228" t="s">
        <v>254</v>
      </c>
      <c r="E143" s="229" t="s">
        <v>1079</v>
      </c>
      <c r="F143" s="230" t="s">
        <v>1080</v>
      </c>
      <c r="G143" s="231" t="s">
        <v>310</v>
      </c>
      <c r="H143" s="232">
        <v>32.640000000000001</v>
      </c>
      <c r="I143" s="233"/>
      <c r="J143" s="234">
        <f>ROUND(I143*H143,2)</f>
        <v>0</v>
      </c>
      <c r="K143" s="230" t="s">
        <v>157</v>
      </c>
      <c r="L143" s="235"/>
      <c r="M143" s="236" t="s">
        <v>19</v>
      </c>
      <c r="N143" s="237" t="s">
        <v>40</v>
      </c>
      <c r="O143" s="86"/>
      <c r="P143" s="215">
        <f>O143*H143</f>
        <v>0</v>
      </c>
      <c r="Q143" s="215">
        <v>0</v>
      </c>
      <c r="R143" s="215">
        <f>Q143*H143</f>
        <v>0</v>
      </c>
      <c r="S143" s="215">
        <v>0</v>
      </c>
      <c r="T143" s="216">
        <f>S143*H143</f>
        <v>0</v>
      </c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R143" s="217" t="s">
        <v>171</v>
      </c>
      <c r="AT143" s="217" t="s">
        <v>254</v>
      </c>
      <c r="AU143" s="217" t="s">
        <v>79</v>
      </c>
      <c r="AY143" s="19" t="s">
        <v>150</v>
      </c>
      <c r="BE143" s="218">
        <f>IF(N143="základní",J143,0)</f>
        <v>0</v>
      </c>
      <c r="BF143" s="218">
        <f>IF(N143="snížená",J143,0)</f>
        <v>0</v>
      </c>
      <c r="BG143" s="218">
        <f>IF(N143="zákl. přenesená",J143,0)</f>
        <v>0</v>
      </c>
      <c r="BH143" s="218">
        <f>IF(N143="sníž. přenesená",J143,0)</f>
        <v>0</v>
      </c>
      <c r="BI143" s="218">
        <f>IF(N143="nulová",J143,0)</f>
        <v>0</v>
      </c>
      <c r="BJ143" s="19" t="s">
        <v>77</v>
      </c>
      <c r="BK143" s="218">
        <f>ROUND(I143*H143,2)</f>
        <v>0</v>
      </c>
      <c r="BL143" s="19" t="s">
        <v>158</v>
      </c>
      <c r="BM143" s="217" t="s">
        <v>307</v>
      </c>
    </row>
    <row r="144" s="13" customFormat="1">
      <c r="A144" s="13"/>
      <c r="B144" s="242"/>
      <c r="C144" s="243"/>
      <c r="D144" s="244" t="s">
        <v>593</v>
      </c>
      <c r="E144" s="245" t="s">
        <v>19</v>
      </c>
      <c r="F144" s="246" t="s">
        <v>1832</v>
      </c>
      <c r="G144" s="243"/>
      <c r="H144" s="247">
        <v>32.640000000000001</v>
      </c>
      <c r="I144" s="248"/>
      <c r="J144" s="243"/>
      <c r="K144" s="243"/>
      <c r="L144" s="249"/>
      <c r="M144" s="250"/>
      <c r="N144" s="251"/>
      <c r="O144" s="251"/>
      <c r="P144" s="251"/>
      <c r="Q144" s="251"/>
      <c r="R144" s="251"/>
      <c r="S144" s="251"/>
      <c r="T144" s="252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53" t="s">
        <v>593</v>
      </c>
      <c r="AU144" s="253" t="s">
        <v>79</v>
      </c>
      <c r="AV144" s="13" t="s">
        <v>79</v>
      </c>
      <c r="AW144" s="13" t="s">
        <v>31</v>
      </c>
      <c r="AX144" s="13" t="s">
        <v>69</v>
      </c>
      <c r="AY144" s="253" t="s">
        <v>150</v>
      </c>
    </row>
    <row r="145" s="14" customFormat="1">
      <c r="A145" s="14"/>
      <c r="B145" s="254"/>
      <c r="C145" s="255"/>
      <c r="D145" s="244" t="s">
        <v>593</v>
      </c>
      <c r="E145" s="256" t="s">
        <v>19</v>
      </c>
      <c r="F145" s="257" t="s">
        <v>595</v>
      </c>
      <c r="G145" s="255"/>
      <c r="H145" s="258">
        <v>32.640000000000001</v>
      </c>
      <c r="I145" s="259"/>
      <c r="J145" s="255"/>
      <c r="K145" s="255"/>
      <c r="L145" s="260"/>
      <c r="M145" s="261"/>
      <c r="N145" s="262"/>
      <c r="O145" s="262"/>
      <c r="P145" s="262"/>
      <c r="Q145" s="262"/>
      <c r="R145" s="262"/>
      <c r="S145" s="262"/>
      <c r="T145" s="263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T145" s="264" t="s">
        <v>593</v>
      </c>
      <c r="AU145" s="264" t="s">
        <v>79</v>
      </c>
      <c r="AV145" s="14" t="s">
        <v>158</v>
      </c>
      <c r="AW145" s="14" t="s">
        <v>31</v>
      </c>
      <c r="AX145" s="14" t="s">
        <v>77</v>
      </c>
      <c r="AY145" s="264" t="s">
        <v>150</v>
      </c>
    </row>
    <row r="146" s="12" customFormat="1" ht="22.8" customHeight="1">
      <c r="A146" s="12"/>
      <c r="B146" s="190"/>
      <c r="C146" s="191"/>
      <c r="D146" s="192" t="s">
        <v>68</v>
      </c>
      <c r="E146" s="204" t="s">
        <v>1035</v>
      </c>
      <c r="F146" s="204" t="s">
        <v>1036</v>
      </c>
      <c r="G146" s="191"/>
      <c r="H146" s="191"/>
      <c r="I146" s="194"/>
      <c r="J146" s="205">
        <f>BK146</f>
        <v>0</v>
      </c>
      <c r="K146" s="191"/>
      <c r="L146" s="196"/>
      <c r="M146" s="197"/>
      <c r="N146" s="198"/>
      <c r="O146" s="198"/>
      <c r="P146" s="199">
        <f>SUM(P147:P148)</f>
        <v>0</v>
      </c>
      <c r="Q146" s="198"/>
      <c r="R146" s="199">
        <f>SUM(R147:R148)</f>
        <v>0</v>
      </c>
      <c r="S146" s="198"/>
      <c r="T146" s="200">
        <f>SUM(T147:T148)</f>
        <v>0</v>
      </c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R146" s="201" t="s">
        <v>77</v>
      </c>
      <c r="AT146" s="202" t="s">
        <v>68</v>
      </c>
      <c r="AU146" s="202" t="s">
        <v>77</v>
      </c>
      <c r="AY146" s="201" t="s">
        <v>150</v>
      </c>
      <c r="BK146" s="203">
        <f>SUM(BK147:BK148)</f>
        <v>0</v>
      </c>
    </row>
    <row r="147" s="2" customFormat="1" ht="37.8" customHeight="1">
      <c r="A147" s="40"/>
      <c r="B147" s="41"/>
      <c r="C147" s="206" t="s">
        <v>193</v>
      </c>
      <c r="D147" s="206" t="s">
        <v>153</v>
      </c>
      <c r="E147" s="207" t="s">
        <v>1082</v>
      </c>
      <c r="F147" s="208" t="s">
        <v>1083</v>
      </c>
      <c r="G147" s="209" t="s">
        <v>258</v>
      </c>
      <c r="H147" s="210">
        <v>81.887</v>
      </c>
      <c r="I147" s="211"/>
      <c r="J147" s="212">
        <f>ROUND(I147*H147,2)</f>
        <v>0</v>
      </c>
      <c r="K147" s="208" t="s">
        <v>157</v>
      </c>
      <c r="L147" s="46"/>
      <c r="M147" s="213" t="s">
        <v>19</v>
      </c>
      <c r="N147" s="214" t="s">
        <v>40</v>
      </c>
      <c r="O147" s="86"/>
      <c r="P147" s="215">
        <f>O147*H147</f>
        <v>0</v>
      </c>
      <c r="Q147" s="215">
        <v>0</v>
      </c>
      <c r="R147" s="215">
        <f>Q147*H147</f>
        <v>0</v>
      </c>
      <c r="S147" s="215">
        <v>0</v>
      </c>
      <c r="T147" s="216">
        <f>S147*H147</f>
        <v>0</v>
      </c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R147" s="217" t="s">
        <v>158</v>
      </c>
      <c r="AT147" s="217" t="s">
        <v>153</v>
      </c>
      <c r="AU147" s="217" t="s">
        <v>79</v>
      </c>
      <c r="AY147" s="19" t="s">
        <v>150</v>
      </c>
      <c r="BE147" s="218">
        <f>IF(N147="základní",J147,0)</f>
        <v>0</v>
      </c>
      <c r="BF147" s="218">
        <f>IF(N147="snížená",J147,0)</f>
        <v>0</v>
      </c>
      <c r="BG147" s="218">
        <f>IF(N147="zákl. přenesená",J147,0)</f>
        <v>0</v>
      </c>
      <c r="BH147" s="218">
        <f>IF(N147="sníž. přenesená",J147,0)</f>
        <v>0</v>
      </c>
      <c r="BI147" s="218">
        <f>IF(N147="nulová",J147,0)</f>
        <v>0</v>
      </c>
      <c r="BJ147" s="19" t="s">
        <v>77</v>
      </c>
      <c r="BK147" s="218">
        <f>ROUND(I147*H147,2)</f>
        <v>0</v>
      </c>
      <c r="BL147" s="19" t="s">
        <v>158</v>
      </c>
      <c r="BM147" s="217" t="s">
        <v>311</v>
      </c>
    </row>
    <row r="148" s="2" customFormat="1">
      <c r="A148" s="40"/>
      <c r="B148" s="41"/>
      <c r="C148" s="42"/>
      <c r="D148" s="219" t="s">
        <v>159</v>
      </c>
      <c r="E148" s="42"/>
      <c r="F148" s="220" t="s">
        <v>1084</v>
      </c>
      <c r="G148" s="42"/>
      <c r="H148" s="42"/>
      <c r="I148" s="221"/>
      <c r="J148" s="42"/>
      <c r="K148" s="42"/>
      <c r="L148" s="46"/>
      <c r="M148" s="224"/>
      <c r="N148" s="225"/>
      <c r="O148" s="226"/>
      <c r="P148" s="226"/>
      <c r="Q148" s="226"/>
      <c r="R148" s="226"/>
      <c r="S148" s="226"/>
      <c r="T148" s="227"/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T148" s="19" t="s">
        <v>159</v>
      </c>
      <c r="AU148" s="19" t="s">
        <v>79</v>
      </c>
    </row>
    <row r="149" s="2" customFormat="1" ht="6.96" customHeight="1">
      <c r="A149" s="40"/>
      <c r="B149" s="61"/>
      <c r="C149" s="62"/>
      <c r="D149" s="62"/>
      <c r="E149" s="62"/>
      <c r="F149" s="62"/>
      <c r="G149" s="62"/>
      <c r="H149" s="62"/>
      <c r="I149" s="62"/>
      <c r="J149" s="62"/>
      <c r="K149" s="62"/>
      <c r="L149" s="46"/>
      <c r="M149" s="40"/>
      <c r="O149" s="40"/>
      <c r="P149" s="40"/>
      <c r="Q149" s="40"/>
      <c r="R149" s="40"/>
      <c r="S149" s="40"/>
      <c r="T149" s="40"/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</row>
  </sheetData>
  <sheetProtection sheet="1" autoFilter="0" formatColumns="0" formatRows="0" objects="1" scenarios="1" spinCount="100000" saltValue="pAZyBCbRG002F/jiR9jmI9zdb8wI36VRbuMCiODAuOEbljZHcpoGmB6FvJtfe3SLyBHafIwNUisS+oIqmxGuSg==" hashValue="L54+Jn6rJad6T3pY4GCTOmRaExsljWRgb9fa8g9k9OHfAhTJGNcjUAgs3XfCA2na4erP9mKqsjDZfaW2tY7mAg==" algorithmName="SHA-512" password="CBF1"/>
  <autoFilter ref="C83:K148"/>
  <mergeCells count="9">
    <mergeCell ref="E7:H7"/>
    <mergeCell ref="E9:H9"/>
    <mergeCell ref="E18:H18"/>
    <mergeCell ref="E27:H27"/>
    <mergeCell ref="E48:H48"/>
    <mergeCell ref="E50:H50"/>
    <mergeCell ref="E74:H74"/>
    <mergeCell ref="E76:H76"/>
    <mergeCell ref="L2:V2"/>
  </mergeCells>
  <hyperlinks>
    <hyperlink ref="F88" r:id="rId1" display="https://podminky.urs.cz/item/CS_URS_2024_02/111151102"/>
    <hyperlink ref="F90" r:id="rId2" display="https://podminky.urs.cz/item/CS_URS_2024_02/121151113"/>
    <hyperlink ref="F94" r:id="rId3" display="https://podminky.urs.cz/item/CS_URS_2024_02/122251104"/>
    <hyperlink ref="F98" r:id="rId4" display="https://podminky.urs.cz/item/CS_URS_2024_02/162351103"/>
    <hyperlink ref="F100" r:id="rId5" display="https://podminky.urs.cz/item/CS_URS_2024_02/162751117"/>
    <hyperlink ref="F102" r:id="rId6" display="https://podminky.urs.cz/item/CS_URS_2024_02/167151101"/>
    <hyperlink ref="F104" r:id="rId7" display="https://podminky.urs.cz/item/CS_URS_2024_02/171151103"/>
    <hyperlink ref="F109" r:id="rId8" display="https://podminky.urs.cz/item/CS_URS_2024_02/171201231"/>
    <hyperlink ref="F114" r:id="rId9" display="https://podminky.urs.cz/item/CS_URS_2024_02/171251201"/>
    <hyperlink ref="F116" r:id="rId10" display="https://podminky.urs.cz/item/CS_URS_2024_02/181951112"/>
    <hyperlink ref="F121" r:id="rId11" display="https://podminky.urs.cz/item/CS_URS_2024_02/564871011"/>
    <hyperlink ref="F123" r:id="rId12" display="https://podminky.urs.cz/item/CS_URS_2024_02/596211120"/>
    <hyperlink ref="F140" r:id="rId13" display="https://podminky.urs.cz/item/CS_URS_2024_02/916231213"/>
    <hyperlink ref="F148" r:id="rId14" display="https://podminky.urs.cz/item/CS_URS_2024_02/99822301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5"/>
</worksheet>
</file>

<file path=xl/worksheets/sheet1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109</v>
      </c>
    </row>
    <row r="3" s="1" customFormat="1" ht="6.96" customHeight="1">
      <c r="B3" s="130"/>
      <c r="C3" s="131"/>
      <c r="D3" s="131"/>
      <c r="E3" s="131"/>
      <c r="F3" s="131"/>
      <c r="G3" s="131"/>
      <c r="H3" s="131"/>
      <c r="I3" s="131"/>
      <c r="J3" s="131"/>
      <c r="K3" s="131"/>
      <c r="L3" s="22"/>
      <c r="AT3" s="19" t="s">
        <v>79</v>
      </c>
    </row>
    <row r="4" s="1" customFormat="1" ht="24.96" customHeight="1">
      <c r="B4" s="22"/>
      <c r="D4" s="132" t="s">
        <v>122</v>
      </c>
      <c r="L4" s="22"/>
      <c r="M4" s="13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34" t="s">
        <v>16</v>
      </c>
      <c r="L6" s="22"/>
    </row>
    <row r="7" s="1" customFormat="1" ht="26.25" customHeight="1">
      <c r="B7" s="22"/>
      <c r="E7" s="135" t="str">
        <f>'Rekapitulace stavby'!K6</f>
        <v>PŘESTAVBA ŽELEZNIČNÍHO UZLU BRNO - PRODLOUŽENÍ UL. KALOVÁ</v>
      </c>
      <c r="F7" s="134"/>
      <c r="G7" s="134"/>
      <c r="H7" s="134"/>
      <c r="L7" s="22"/>
    </row>
    <row r="8" s="2" customFormat="1" ht="12" customHeight="1">
      <c r="A8" s="40"/>
      <c r="B8" s="46"/>
      <c r="C8" s="40"/>
      <c r="D8" s="134" t="s">
        <v>123</v>
      </c>
      <c r="E8" s="40"/>
      <c r="F8" s="40"/>
      <c r="G8" s="40"/>
      <c r="H8" s="40"/>
      <c r="I8" s="40"/>
      <c r="J8" s="40"/>
      <c r="K8" s="40"/>
      <c r="L8" s="136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37" t="s">
        <v>1833</v>
      </c>
      <c r="F9" s="40"/>
      <c r="G9" s="40"/>
      <c r="H9" s="40"/>
      <c r="I9" s="40"/>
      <c r="J9" s="40"/>
      <c r="K9" s="40"/>
      <c r="L9" s="13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4" t="s">
        <v>18</v>
      </c>
      <c r="E11" s="40"/>
      <c r="F11" s="138" t="s">
        <v>19</v>
      </c>
      <c r="G11" s="40"/>
      <c r="H11" s="40"/>
      <c r="I11" s="134" t="s">
        <v>20</v>
      </c>
      <c r="J11" s="138" t="s">
        <v>19</v>
      </c>
      <c r="K11" s="40"/>
      <c r="L11" s="13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4" t="s">
        <v>21</v>
      </c>
      <c r="E12" s="40"/>
      <c r="F12" s="138" t="s">
        <v>22</v>
      </c>
      <c r="G12" s="40"/>
      <c r="H12" s="40"/>
      <c r="I12" s="134" t="s">
        <v>23</v>
      </c>
      <c r="J12" s="139" t="str">
        <f>'Rekapitulace stavby'!AN8</f>
        <v>3. 6. 2025</v>
      </c>
      <c r="K12" s="40"/>
      <c r="L12" s="13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4" t="s">
        <v>25</v>
      </c>
      <c r="E14" s="40"/>
      <c r="F14" s="40"/>
      <c r="G14" s="40"/>
      <c r="H14" s="40"/>
      <c r="I14" s="134" t="s">
        <v>26</v>
      </c>
      <c r="J14" s="138" t="str">
        <f>IF('Rekapitulace stavby'!AN10="","",'Rekapitulace stavby'!AN10)</f>
        <v/>
      </c>
      <c r="K14" s="40"/>
      <c r="L14" s="13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8" t="str">
        <f>IF('Rekapitulace stavby'!E11="","",'Rekapitulace stavby'!E11)</f>
        <v xml:space="preserve"> </v>
      </c>
      <c r="F15" s="40"/>
      <c r="G15" s="40"/>
      <c r="H15" s="40"/>
      <c r="I15" s="134" t="s">
        <v>27</v>
      </c>
      <c r="J15" s="138" t="str">
        <f>IF('Rekapitulace stavby'!AN11="","",'Rekapitulace stavby'!AN11)</f>
        <v/>
      </c>
      <c r="K15" s="40"/>
      <c r="L15" s="13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4" t="s">
        <v>28</v>
      </c>
      <c r="E17" s="40"/>
      <c r="F17" s="40"/>
      <c r="G17" s="40"/>
      <c r="H17" s="40"/>
      <c r="I17" s="134" t="s">
        <v>26</v>
      </c>
      <c r="J17" s="35" t="str">
        <f>'Rekapitulace stavby'!AN13</f>
        <v>Vyplň údaj</v>
      </c>
      <c r="K17" s="40"/>
      <c r="L17" s="13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8"/>
      <c r="G18" s="138"/>
      <c r="H18" s="138"/>
      <c r="I18" s="134" t="s">
        <v>27</v>
      </c>
      <c r="J18" s="35" t="str">
        <f>'Rekapitulace stavby'!AN14</f>
        <v>Vyplň údaj</v>
      </c>
      <c r="K18" s="40"/>
      <c r="L18" s="13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4" t="s">
        <v>30</v>
      </c>
      <c r="E20" s="40"/>
      <c r="F20" s="40"/>
      <c r="G20" s="40"/>
      <c r="H20" s="40"/>
      <c r="I20" s="134" t="s">
        <v>26</v>
      </c>
      <c r="J20" s="138" t="str">
        <f>IF('Rekapitulace stavby'!AN16="","",'Rekapitulace stavby'!AN16)</f>
        <v/>
      </c>
      <c r="K20" s="40"/>
      <c r="L20" s="13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8" t="str">
        <f>IF('Rekapitulace stavby'!E17="","",'Rekapitulace stavby'!E17)</f>
        <v xml:space="preserve"> </v>
      </c>
      <c r="F21" s="40"/>
      <c r="G21" s="40"/>
      <c r="H21" s="40"/>
      <c r="I21" s="134" t="s">
        <v>27</v>
      </c>
      <c r="J21" s="138" t="str">
        <f>IF('Rekapitulace stavby'!AN17="","",'Rekapitulace stavby'!AN17)</f>
        <v/>
      </c>
      <c r="K21" s="40"/>
      <c r="L21" s="13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4" t="s">
        <v>32</v>
      </c>
      <c r="E23" s="40"/>
      <c r="F23" s="40"/>
      <c r="G23" s="40"/>
      <c r="H23" s="40"/>
      <c r="I23" s="134" t="s">
        <v>26</v>
      </c>
      <c r="J23" s="138" t="str">
        <f>IF('Rekapitulace stavby'!AN19="","",'Rekapitulace stavby'!AN19)</f>
        <v/>
      </c>
      <c r="K23" s="40"/>
      <c r="L23" s="13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8" t="str">
        <f>IF('Rekapitulace stavby'!E20="","",'Rekapitulace stavby'!E20)</f>
        <v xml:space="preserve"> </v>
      </c>
      <c r="F24" s="40"/>
      <c r="G24" s="40"/>
      <c r="H24" s="40"/>
      <c r="I24" s="134" t="s">
        <v>27</v>
      </c>
      <c r="J24" s="138" t="str">
        <f>IF('Rekapitulace stavby'!AN20="","",'Rekapitulace stavby'!AN20)</f>
        <v/>
      </c>
      <c r="K24" s="40"/>
      <c r="L24" s="13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4" t="s">
        <v>33</v>
      </c>
      <c r="E26" s="40"/>
      <c r="F26" s="40"/>
      <c r="G26" s="40"/>
      <c r="H26" s="40"/>
      <c r="I26" s="40"/>
      <c r="J26" s="40"/>
      <c r="K26" s="40"/>
      <c r="L26" s="13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40"/>
      <c r="B27" s="141"/>
      <c r="C27" s="140"/>
      <c r="D27" s="140"/>
      <c r="E27" s="142" t="s">
        <v>19</v>
      </c>
      <c r="F27" s="142"/>
      <c r="G27" s="142"/>
      <c r="H27" s="142"/>
      <c r="I27" s="140"/>
      <c r="J27" s="140"/>
      <c r="K27" s="140"/>
      <c r="L27" s="143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4"/>
      <c r="E29" s="144"/>
      <c r="F29" s="144"/>
      <c r="G29" s="144"/>
      <c r="H29" s="144"/>
      <c r="I29" s="144"/>
      <c r="J29" s="144"/>
      <c r="K29" s="144"/>
      <c r="L29" s="136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5" t="s">
        <v>35</v>
      </c>
      <c r="E30" s="40"/>
      <c r="F30" s="40"/>
      <c r="G30" s="40"/>
      <c r="H30" s="40"/>
      <c r="I30" s="40"/>
      <c r="J30" s="146">
        <f>ROUND(J84, 2)</f>
        <v>0</v>
      </c>
      <c r="K30" s="40"/>
      <c r="L30" s="13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4"/>
      <c r="E31" s="144"/>
      <c r="F31" s="144"/>
      <c r="G31" s="144"/>
      <c r="H31" s="144"/>
      <c r="I31" s="144"/>
      <c r="J31" s="144"/>
      <c r="K31" s="144"/>
      <c r="L31" s="13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7" t="s">
        <v>37</v>
      </c>
      <c r="G32" s="40"/>
      <c r="H32" s="40"/>
      <c r="I32" s="147" t="s">
        <v>36</v>
      </c>
      <c r="J32" s="147" t="s">
        <v>38</v>
      </c>
      <c r="K32" s="40"/>
      <c r="L32" s="13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8" t="s">
        <v>39</v>
      </c>
      <c r="E33" s="134" t="s">
        <v>40</v>
      </c>
      <c r="F33" s="149">
        <f>ROUND((SUM(BE84:BE212)),  2)</f>
        <v>0</v>
      </c>
      <c r="G33" s="40"/>
      <c r="H33" s="40"/>
      <c r="I33" s="150">
        <v>0.20999999999999999</v>
      </c>
      <c r="J33" s="149">
        <f>ROUND(((SUM(BE84:BE212))*I33),  2)</f>
        <v>0</v>
      </c>
      <c r="K33" s="40"/>
      <c r="L33" s="13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4" t="s">
        <v>41</v>
      </c>
      <c r="F34" s="149">
        <f>ROUND((SUM(BF84:BF212)),  2)</f>
        <v>0</v>
      </c>
      <c r="G34" s="40"/>
      <c r="H34" s="40"/>
      <c r="I34" s="150">
        <v>0.12</v>
      </c>
      <c r="J34" s="149">
        <f>ROUND(((SUM(BF84:BF212))*I34),  2)</f>
        <v>0</v>
      </c>
      <c r="K34" s="40"/>
      <c r="L34" s="13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4" t="s">
        <v>42</v>
      </c>
      <c r="F35" s="149">
        <f>ROUND((SUM(BG84:BG212)),  2)</f>
        <v>0</v>
      </c>
      <c r="G35" s="40"/>
      <c r="H35" s="40"/>
      <c r="I35" s="150">
        <v>0.20999999999999999</v>
      </c>
      <c r="J35" s="149">
        <f>0</f>
        <v>0</v>
      </c>
      <c r="K35" s="40"/>
      <c r="L35" s="13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4" t="s">
        <v>43</v>
      </c>
      <c r="F36" s="149">
        <f>ROUND((SUM(BH84:BH212)),  2)</f>
        <v>0</v>
      </c>
      <c r="G36" s="40"/>
      <c r="H36" s="40"/>
      <c r="I36" s="150">
        <v>0.12</v>
      </c>
      <c r="J36" s="149">
        <f>0</f>
        <v>0</v>
      </c>
      <c r="K36" s="40"/>
      <c r="L36" s="13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4" t="s">
        <v>44</v>
      </c>
      <c r="F37" s="149">
        <f>ROUND((SUM(BI84:BI212)),  2)</f>
        <v>0</v>
      </c>
      <c r="G37" s="40"/>
      <c r="H37" s="40"/>
      <c r="I37" s="150">
        <v>0</v>
      </c>
      <c r="J37" s="149">
        <f>0</f>
        <v>0</v>
      </c>
      <c r="K37" s="40"/>
      <c r="L37" s="13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1"/>
      <c r="D39" s="152" t="s">
        <v>45</v>
      </c>
      <c r="E39" s="153"/>
      <c r="F39" s="153"/>
      <c r="G39" s="154" t="s">
        <v>46</v>
      </c>
      <c r="H39" s="155" t="s">
        <v>47</v>
      </c>
      <c r="I39" s="153"/>
      <c r="J39" s="156">
        <f>SUM(J30:J37)</f>
        <v>0</v>
      </c>
      <c r="K39" s="157"/>
      <c r="L39" s="13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8"/>
      <c r="C40" s="159"/>
      <c r="D40" s="159"/>
      <c r="E40" s="159"/>
      <c r="F40" s="159"/>
      <c r="G40" s="159"/>
      <c r="H40" s="159"/>
      <c r="I40" s="159"/>
      <c r="J40" s="159"/>
      <c r="K40" s="159"/>
      <c r="L40" s="13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0"/>
      <c r="C44" s="161"/>
      <c r="D44" s="161"/>
      <c r="E44" s="161"/>
      <c r="F44" s="161"/>
      <c r="G44" s="161"/>
      <c r="H44" s="161"/>
      <c r="I44" s="161"/>
      <c r="J44" s="161"/>
      <c r="K44" s="161"/>
      <c r="L44" s="136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125</v>
      </c>
      <c r="D45" s="42"/>
      <c r="E45" s="42"/>
      <c r="F45" s="42"/>
      <c r="G45" s="42"/>
      <c r="H45" s="42"/>
      <c r="I45" s="42"/>
      <c r="J45" s="42"/>
      <c r="K45" s="42"/>
      <c r="L45" s="136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3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26.25" customHeight="1">
      <c r="A48" s="40"/>
      <c r="B48" s="41"/>
      <c r="C48" s="42"/>
      <c r="D48" s="42"/>
      <c r="E48" s="162" t="str">
        <f>E7</f>
        <v>PŘESTAVBA ŽELEZNIČNÍHO UZLU BRNO - PRODLOUŽENÍ UL. KALOVÁ</v>
      </c>
      <c r="F48" s="34"/>
      <c r="G48" s="34"/>
      <c r="H48" s="34"/>
      <c r="I48" s="42"/>
      <c r="J48" s="42"/>
      <c r="K48" s="42"/>
      <c r="L48" s="13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123</v>
      </c>
      <c r="D49" s="42"/>
      <c r="E49" s="42"/>
      <c r="F49" s="42"/>
      <c r="G49" s="42"/>
      <c r="H49" s="42"/>
      <c r="I49" s="42"/>
      <c r="J49" s="42"/>
      <c r="K49" s="42"/>
      <c r="L49" s="13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SO 100.3 - Účelová komunikace ul. Hradlová</v>
      </c>
      <c r="F50" s="42"/>
      <c r="G50" s="42"/>
      <c r="H50" s="42"/>
      <c r="I50" s="42"/>
      <c r="J50" s="42"/>
      <c r="K50" s="42"/>
      <c r="L50" s="13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6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21</v>
      </c>
      <c r="D52" s="42"/>
      <c r="E52" s="42"/>
      <c r="F52" s="29" t="str">
        <f>F12</f>
        <v xml:space="preserve"> </v>
      </c>
      <c r="G52" s="42"/>
      <c r="H52" s="42"/>
      <c r="I52" s="34" t="s">
        <v>23</v>
      </c>
      <c r="J52" s="74" t="str">
        <f>IF(J12="","",J12)</f>
        <v>3. 6. 2025</v>
      </c>
      <c r="K52" s="42"/>
      <c r="L52" s="13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5.15" customHeight="1">
      <c r="A54" s="40"/>
      <c r="B54" s="41"/>
      <c r="C54" s="34" t="s">
        <v>25</v>
      </c>
      <c r="D54" s="42"/>
      <c r="E54" s="42"/>
      <c r="F54" s="29" t="str">
        <f>E15</f>
        <v xml:space="preserve"> </v>
      </c>
      <c r="G54" s="42"/>
      <c r="H54" s="42"/>
      <c r="I54" s="34" t="s">
        <v>30</v>
      </c>
      <c r="J54" s="38" t="str">
        <f>E21</f>
        <v xml:space="preserve"> </v>
      </c>
      <c r="K54" s="42"/>
      <c r="L54" s="13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28</v>
      </c>
      <c r="D55" s="42"/>
      <c r="E55" s="42"/>
      <c r="F55" s="29" t="str">
        <f>IF(E18="","",E18)</f>
        <v>Vyplň údaj</v>
      </c>
      <c r="G55" s="42"/>
      <c r="H55" s="42"/>
      <c r="I55" s="34" t="s">
        <v>32</v>
      </c>
      <c r="J55" s="38" t="str">
        <f>E24</f>
        <v xml:space="preserve"> </v>
      </c>
      <c r="K55" s="42"/>
      <c r="L55" s="13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63" t="s">
        <v>126</v>
      </c>
      <c r="D57" s="164"/>
      <c r="E57" s="164"/>
      <c r="F57" s="164"/>
      <c r="G57" s="164"/>
      <c r="H57" s="164"/>
      <c r="I57" s="164"/>
      <c r="J57" s="165" t="s">
        <v>127</v>
      </c>
      <c r="K57" s="164"/>
      <c r="L57" s="13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6" t="s">
        <v>67</v>
      </c>
      <c r="D59" s="42"/>
      <c r="E59" s="42"/>
      <c r="F59" s="42"/>
      <c r="G59" s="42"/>
      <c r="H59" s="42"/>
      <c r="I59" s="42"/>
      <c r="J59" s="104">
        <f>J84</f>
        <v>0</v>
      </c>
      <c r="K59" s="42"/>
      <c r="L59" s="13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128</v>
      </c>
    </row>
    <row r="60" s="9" customFormat="1" ht="24.96" customHeight="1">
      <c r="A60" s="9"/>
      <c r="B60" s="167"/>
      <c r="C60" s="168"/>
      <c r="D60" s="169" t="s">
        <v>233</v>
      </c>
      <c r="E60" s="170"/>
      <c r="F60" s="170"/>
      <c r="G60" s="170"/>
      <c r="H60" s="170"/>
      <c r="I60" s="170"/>
      <c r="J60" s="171">
        <f>J85</f>
        <v>0</v>
      </c>
      <c r="K60" s="168"/>
      <c r="L60" s="17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3"/>
      <c r="C61" s="174"/>
      <c r="D61" s="175" t="s">
        <v>567</v>
      </c>
      <c r="E61" s="176"/>
      <c r="F61" s="176"/>
      <c r="G61" s="176"/>
      <c r="H61" s="176"/>
      <c r="I61" s="176"/>
      <c r="J61" s="177">
        <f>J86</f>
        <v>0</v>
      </c>
      <c r="K61" s="174"/>
      <c r="L61" s="178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3"/>
      <c r="C62" s="174"/>
      <c r="D62" s="175" t="s">
        <v>570</v>
      </c>
      <c r="E62" s="176"/>
      <c r="F62" s="176"/>
      <c r="G62" s="176"/>
      <c r="H62" s="176"/>
      <c r="I62" s="176"/>
      <c r="J62" s="177">
        <f>J153</f>
        <v>0</v>
      </c>
      <c r="K62" s="174"/>
      <c r="L62" s="178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3"/>
      <c r="C63" s="174"/>
      <c r="D63" s="175" t="s">
        <v>234</v>
      </c>
      <c r="E63" s="176"/>
      <c r="F63" s="176"/>
      <c r="G63" s="176"/>
      <c r="H63" s="176"/>
      <c r="I63" s="176"/>
      <c r="J63" s="177">
        <f>J184</f>
        <v>0</v>
      </c>
      <c r="K63" s="174"/>
      <c r="L63" s="178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3"/>
      <c r="C64" s="174"/>
      <c r="D64" s="175" t="s">
        <v>573</v>
      </c>
      <c r="E64" s="176"/>
      <c r="F64" s="176"/>
      <c r="G64" s="176"/>
      <c r="H64" s="176"/>
      <c r="I64" s="176"/>
      <c r="J64" s="177">
        <f>J210</f>
        <v>0</v>
      </c>
      <c r="K64" s="174"/>
      <c r="L64" s="178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2" customFormat="1" ht="21.84" customHeight="1">
      <c r="A65" s="40"/>
      <c r="B65" s="41"/>
      <c r="C65" s="42"/>
      <c r="D65" s="42"/>
      <c r="E65" s="42"/>
      <c r="F65" s="42"/>
      <c r="G65" s="42"/>
      <c r="H65" s="42"/>
      <c r="I65" s="42"/>
      <c r="J65" s="42"/>
      <c r="K65" s="42"/>
      <c r="L65" s="136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</row>
    <row r="66" s="2" customFormat="1" ht="6.96" customHeight="1">
      <c r="A66" s="40"/>
      <c r="B66" s="61"/>
      <c r="C66" s="62"/>
      <c r="D66" s="62"/>
      <c r="E66" s="62"/>
      <c r="F66" s="62"/>
      <c r="G66" s="62"/>
      <c r="H66" s="62"/>
      <c r="I66" s="62"/>
      <c r="J66" s="62"/>
      <c r="K66" s="62"/>
      <c r="L66" s="136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</row>
    <row r="70" s="2" customFormat="1" ht="6.96" customHeight="1">
      <c r="A70" s="40"/>
      <c r="B70" s="63"/>
      <c r="C70" s="64"/>
      <c r="D70" s="64"/>
      <c r="E70" s="64"/>
      <c r="F70" s="64"/>
      <c r="G70" s="64"/>
      <c r="H70" s="64"/>
      <c r="I70" s="64"/>
      <c r="J70" s="64"/>
      <c r="K70" s="64"/>
      <c r="L70" s="136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</row>
    <row r="71" s="2" customFormat="1" ht="24.96" customHeight="1">
      <c r="A71" s="40"/>
      <c r="B71" s="41"/>
      <c r="C71" s="25" t="s">
        <v>135</v>
      </c>
      <c r="D71" s="42"/>
      <c r="E71" s="42"/>
      <c r="F71" s="42"/>
      <c r="G71" s="42"/>
      <c r="H71" s="42"/>
      <c r="I71" s="42"/>
      <c r="J71" s="42"/>
      <c r="K71" s="42"/>
      <c r="L71" s="136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</row>
    <row r="72" s="2" customFormat="1" ht="6.96" customHeight="1">
      <c r="A72" s="40"/>
      <c r="B72" s="41"/>
      <c r="C72" s="42"/>
      <c r="D72" s="42"/>
      <c r="E72" s="42"/>
      <c r="F72" s="42"/>
      <c r="G72" s="42"/>
      <c r="H72" s="42"/>
      <c r="I72" s="42"/>
      <c r="J72" s="42"/>
      <c r="K72" s="42"/>
      <c r="L72" s="136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3" s="2" customFormat="1" ht="12" customHeight="1">
      <c r="A73" s="40"/>
      <c r="B73" s="41"/>
      <c r="C73" s="34" t="s">
        <v>16</v>
      </c>
      <c r="D73" s="42"/>
      <c r="E73" s="42"/>
      <c r="F73" s="42"/>
      <c r="G73" s="42"/>
      <c r="H73" s="42"/>
      <c r="I73" s="42"/>
      <c r="J73" s="42"/>
      <c r="K73" s="42"/>
      <c r="L73" s="136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2" customFormat="1" ht="26.25" customHeight="1">
      <c r="A74" s="40"/>
      <c r="B74" s="41"/>
      <c r="C74" s="42"/>
      <c r="D74" s="42"/>
      <c r="E74" s="162" t="str">
        <f>E7</f>
        <v>PŘESTAVBA ŽELEZNIČNÍHO UZLU BRNO - PRODLOUŽENÍ UL. KALOVÁ</v>
      </c>
      <c r="F74" s="34"/>
      <c r="G74" s="34"/>
      <c r="H74" s="34"/>
      <c r="I74" s="42"/>
      <c r="J74" s="42"/>
      <c r="K74" s="42"/>
      <c r="L74" s="136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12" customHeight="1">
      <c r="A75" s="40"/>
      <c r="B75" s="41"/>
      <c r="C75" s="34" t="s">
        <v>123</v>
      </c>
      <c r="D75" s="42"/>
      <c r="E75" s="42"/>
      <c r="F75" s="42"/>
      <c r="G75" s="42"/>
      <c r="H75" s="42"/>
      <c r="I75" s="42"/>
      <c r="J75" s="42"/>
      <c r="K75" s="42"/>
      <c r="L75" s="136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16.5" customHeight="1">
      <c r="A76" s="40"/>
      <c r="B76" s="41"/>
      <c r="C76" s="42"/>
      <c r="D76" s="42"/>
      <c r="E76" s="71" t="str">
        <f>E9</f>
        <v>SO 100.3 - Účelová komunikace ul. Hradlová</v>
      </c>
      <c r="F76" s="42"/>
      <c r="G76" s="42"/>
      <c r="H76" s="42"/>
      <c r="I76" s="42"/>
      <c r="J76" s="42"/>
      <c r="K76" s="42"/>
      <c r="L76" s="136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6.96" customHeight="1">
      <c r="A77" s="40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13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12" customHeight="1">
      <c r="A78" s="40"/>
      <c r="B78" s="41"/>
      <c r="C78" s="34" t="s">
        <v>21</v>
      </c>
      <c r="D78" s="42"/>
      <c r="E78" s="42"/>
      <c r="F78" s="29" t="str">
        <f>F12</f>
        <v xml:space="preserve"> </v>
      </c>
      <c r="G78" s="42"/>
      <c r="H78" s="42"/>
      <c r="I78" s="34" t="s">
        <v>23</v>
      </c>
      <c r="J78" s="74" t="str">
        <f>IF(J12="","",J12)</f>
        <v>3. 6. 2025</v>
      </c>
      <c r="K78" s="42"/>
      <c r="L78" s="13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6.96" customHeight="1">
      <c r="A79" s="40"/>
      <c r="B79" s="41"/>
      <c r="C79" s="42"/>
      <c r="D79" s="42"/>
      <c r="E79" s="42"/>
      <c r="F79" s="42"/>
      <c r="G79" s="42"/>
      <c r="H79" s="42"/>
      <c r="I79" s="42"/>
      <c r="J79" s="42"/>
      <c r="K79" s="42"/>
      <c r="L79" s="13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15.15" customHeight="1">
      <c r="A80" s="40"/>
      <c r="B80" s="41"/>
      <c r="C80" s="34" t="s">
        <v>25</v>
      </c>
      <c r="D80" s="42"/>
      <c r="E80" s="42"/>
      <c r="F80" s="29" t="str">
        <f>E15</f>
        <v xml:space="preserve"> </v>
      </c>
      <c r="G80" s="42"/>
      <c r="H80" s="42"/>
      <c r="I80" s="34" t="s">
        <v>30</v>
      </c>
      <c r="J80" s="38" t="str">
        <f>E21</f>
        <v xml:space="preserve"> </v>
      </c>
      <c r="K80" s="42"/>
      <c r="L80" s="13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15.15" customHeight="1">
      <c r="A81" s="40"/>
      <c r="B81" s="41"/>
      <c r="C81" s="34" t="s">
        <v>28</v>
      </c>
      <c r="D81" s="42"/>
      <c r="E81" s="42"/>
      <c r="F81" s="29" t="str">
        <f>IF(E18="","",E18)</f>
        <v>Vyplň údaj</v>
      </c>
      <c r="G81" s="42"/>
      <c r="H81" s="42"/>
      <c r="I81" s="34" t="s">
        <v>32</v>
      </c>
      <c r="J81" s="38" t="str">
        <f>E24</f>
        <v xml:space="preserve"> </v>
      </c>
      <c r="K81" s="42"/>
      <c r="L81" s="136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10.32" customHeight="1">
      <c r="A82" s="40"/>
      <c r="B82" s="41"/>
      <c r="C82" s="42"/>
      <c r="D82" s="42"/>
      <c r="E82" s="42"/>
      <c r="F82" s="42"/>
      <c r="G82" s="42"/>
      <c r="H82" s="42"/>
      <c r="I82" s="42"/>
      <c r="J82" s="42"/>
      <c r="K82" s="42"/>
      <c r="L82" s="136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11" customFormat="1" ht="29.28" customHeight="1">
      <c r="A83" s="179"/>
      <c r="B83" s="180"/>
      <c r="C83" s="181" t="s">
        <v>136</v>
      </c>
      <c r="D83" s="182" t="s">
        <v>54</v>
      </c>
      <c r="E83" s="182" t="s">
        <v>50</v>
      </c>
      <c r="F83" s="182" t="s">
        <v>51</v>
      </c>
      <c r="G83" s="182" t="s">
        <v>137</v>
      </c>
      <c r="H83" s="182" t="s">
        <v>138</v>
      </c>
      <c r="I83" s="182" t="s">
        <v>139</v>
      </c>
      <c r="J83" s="182" t="s">
        <v>127</v>
      </c>
      <c r="K83" s="183" t="s">
        <v>140</v>
      </c>
      <c r="L83" s="184"/>
      <c r="M83" s="94" t="s">
        <v>19</v>
      </c>
      <c r="N83" s="95" t="s">
        <v>39</v>
      </c>
      <c r="O83" s="95" t="s">
        <v>141</v>
      </c>
      <c r="P83" s="95" t="s">
        <v>142</v>
      </c>
      <c r="Q83" s="95" t="s">
        <v>143</v>
      </c>
      <c r="R83" s="95" t="s">
        <v>144</v>
      </c>
      <c r="S83" s="95" t="s">
        <v>145</v>
      </c>
      <c r="T83" s="96" t="s">
        <v>146</v>
      </c>
      <c r="U83" s="179"/>
      <c r="V83" s="179"/>
      <c r="W83" s="179"/>
      <c r="X83" s="179"/>
      <c r="Y83" s="179"/>
      <c r="Z83" s="179"/>
      <c r="AA83" s="179"/>
      <c r="AB83" s="179"/>
      <c r="AC83" s="179"/>
      <c r="AD83" s="179"/>
      <c r="AE83" s="179"/>
    </row>
    <row r="84" s="2" customFormat="1" ht="22.8" customHeight="1">
      <c r="A84" s="40"/>
      <c r="B84" s="41"/>
      <c r="C84" s="101" t="s">
        <v>147</v>
      </c>
      <c r="D84" s="42"/>
      <c r="E84" s="42"/>
      <c r="F84" s="42"/>
      <c r="G84" s="42"/>
      <c r="H84" s="42"/>
      <c r="I84" s="42"/>
      <c r="J84" s="185">
        <f>BK84</f>
        <v>0</v>
      </c>
      <c r="K84" s="42"/>
      <c r="L84" s="46"/>
      <c r="M84" s="97"/>
      <c r="N84" s="186"/>
      <c r="O84" s="98"/>
      <c r="P84" s="187">
        <f>P85</f>
        <v>0</v>
      </c>
      <c r="Q84" s="98"/>
      <c r="R84" s="187">
        <f>R85</f>
        <v>0</v>
      </c>
      <c r="S84" s="98"/>
      <c r="T84" s="188">
        <f>T85</f>
        <v>0</v>
      </c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  <c r="AT84" s="19" t="s">
        <v>68</v>
      </c>
      <c r="AU84" s="19" t="s">
        <v>128</v>
      </c>
      <c r="BK84" s="189">
        <f>BK85</f>
        <v>0</v>
      </c>
    </row>
    <row r="85" s="12" customFormat="1" ht="25.92" customHeight="1">
      <c r="A85" s="12"/>
      <c r="B85" s="190"/>
      <c r="C85" s="191"/>
      <c r="D85" s="192" t="s">
        <v>68</v>
      </c>
      <c r="E85" s="193" t="s">
        <v>242</v>
      </c>
      <c r="F85" s="193" t="s">
        <v>243</v>
      </c>
      <c r="G85" s="191"/>
      <c r="H85" s="191"/>
      <c r="I85" s="194"/>
      <c r="J85" s="195">
        <f>BK85</f>
        <v>0</v>
      </c>
      <c r="K85" s="191"/>
      <c r="L85" s="196"/>
      <c r="M85" s="197"/>
      <c r="N85" s="198"/>
      <c r="O85" s="198"/>
      <c r="P85" s="199">
        <f>P86+P153+P184+P210</f>
        <v>0</v>
      </c>
      <c r="Q85" s="198"/>
      <c r="R85" s="199">
        <f>R86+R153+R184+R210</f>
        <v>0</v>
      </c>
      <c r="S85" s="198"/>
      <c r="T85" s="200">
        <f>T86+T153+T184+T210</f>
        <v>0</v>
      </c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R85" s="201" t="s">
        <v>77</v>
      </c>
      <c r="AT85" s="202" t="s">
        <v>68</v>
      </c>
      <c r="AU85" s="202" t="s">
        <v>69</v>
      </c>
      <c r="AY85" s="201" t="s">
        <v>150</v>
      </c>
      <c r="BK85" s="203">
        <f>BK86+BK153+BK184+BK210</f>
        <v>0</v>
      </c>
    </row>
    <row r="86" s="12" customFormat="1" ht="22.8" customHeight="1">
      <c r="A86" s="12"/>
      <c r="B86" s="190"/>
      <c r="C86" s="191"/>
      <c r="D86" s="192" t="s">
        <v>68</v>
      </c>
      <c r="E86" s="204" t="s">
        <v>77</v>
      </c>
      <c r="F86" s="204" t="s">
        <v>574</v>
      </c>
      <c r="G86" s="191"/>
      <c r="H86" s="191"/>
      <c r="I86" s="194"/>
      <c r="J86" s="205">
        <f>BK86</f>
        <v>0</v>
      </c>
      <c r="K86" s="191"/>
      <c r="L86" s="196"/>
      <c r="M86" s="197"/>
      <c r="N86" s="198"/>
      <c r="O86" s="198"/>
      <c r="P86" s="199">
        <f>SUM(P87:P152)</f>
        <v>0</v>
      </c>
      <c r="Q86" s="198"/>
      <c r="R86" s="199">
        <f>SUM(R87:R152)</f>
        <v>0</v>
      </c>
      <c r="S86" s="198"/>
      <c r="T86" s="200">
        <f>SUM(T87:T152)</f>
        <v>0</v>
      </c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R86" s="201" t="s">
        <v>77</v>
      </c>
      <c r="AT86" s="202" t="s">
        <v>68</v>
      </c>
      <c r="AU86" s="202" t="s">
        <v>77</v>
      </c>
      <c r="AY86" s="201" t="s">
        <v>150</v>
      </c>
      <c r="BK86" s="203">
        <f>SUM(BK87:BK152)</f>
        <v>0</v>
      </c>
    </row>
    <row r="87" s="2" customFormat="1" ht="24.15" customHeight="1">
      <c r="A87" s="40"/>
      <c r="B87" s="41"/>
      <c r="C87" s="206" t="s">
        <v>77</v>
      </c>
      <c r="D87" s="206" t="s">
        <v>153</v>
      </c>
      <c r="E87" s="207" t="s">
        <v>575</v>
      </c>
      <c r="F87" s="208" t="s">
        <v>576</v>
      </c>
      <c r="G87" s="209" t="s">
        <v>380</v>
      </c>
      <c r="H87" s="210">
        <v>202</v>
      </c>
      <c r="I87" s="211"/>
      <c r="J87" s="212">
        <f>ROUND(I87*H87,2)</f>
        <v>0</v>
      </c>
      <c r="K87" s="208" t="s">
        <v>157</v>
      </c>
      <c r="L87" s="46"/>
      <c r="M87" s="213" t="s">
        <v>19</v>
      </c>
      <c r="N87" s="214" t="s">
        <v>40</v>
      </c>
      <c r="O87" s="86"/>
      <c r="P87" s="215">
        <f>O87*H87</f>
        <v>0</v>
      </c>
      <c r="Q87" s="215">
        <v>0</v>
      </c>
      <c r="R87" s="215">
        <f>Q87*H87</f>
        <v>0</v>
      </c>
      <c r="S87" s="215">
        <v>0</v>
      </c>
      <c r="T87" s="216">
        <f>S87*H87</f>
        <v>0</v>
      </c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R87" s="217" t="s">
        <v>158</v>
      </c>
      <c r="AT87" s="217" t="s">
        <v>153</v>
      </c>
      <c r="AU87" s="217" t="s">
        <v>79</v>
      </c>
      <c r="AY87" s="19" t="s">
        <v>150</v>
      </c>
      <c r="BE87" s="218">
        <f>IF(N87="základní",J87,0)</f>
        <v>0</v>
      </c>
      <c r="BF87" s="218">
        <f>IF(N87="snížená",J87,0)</f>
        <v>0</v>
      </c>
      <c r="BG87" s="218">
        <f>IF(N87="zákl. přenesená",J87,0)</f>
        <v>0</v>
      </c>
      <c r="BH87" s="218">
        <f>IF(N87="sníž. přenesená",J87,0)</f>
        <v>0</v>
      </c>
      <c r="BI87" s="218">
        <f>IF(N87="nulová",J87,0)</f>
        <v>0</v>
      </c>
      <c r="BJ87" s="19" t="s">
        <v>77</v>
      </c>
      <c r="BK87" s="218">
        <f>ROUND(I87*H87,2)</f>
        <v>0</v>
      </c>
      <c r="BL87" s="19" t="s">
        <v>158</v>
      </c>
      <c r="BM87" s="217" t="s">
        <v>79</v>
      </c>
    </row>
    <row r="88" s="2" customFormat="1">
      <c r="A88" s="40"/>
      <c r="B88" s="41"/>
      <c r="C88" s="42"/>
      <c r="D88" s="219" t="s">
        <v>159</v>
      </c>
      <c r="E88" s="42"/>
      <c r="F88" s="220" t="s">
        <v>577</v>
      </c>
      <c r="G88" s="42"/>
      <c r="H88" s="42"/>
      <c r="I88" s="221"/>
      <c r="J88" s="42"/>
      <c r="K88" s="42"/>
      <c r="L88" s="46"/>
      <c r="M88" s="222"/>
      <c r="N88" s="223"/>
      <c r="O88" s="86"/>
      <c r="P88" s="86"/>
      <c r="Q88" s="86"/>
      <c r="R88" s="86"/>
      <c r="S88" s="86"/>
      <c r="T88" s="87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T88" s="19" t="s">
        <v>159</v>
      </c>
      <c r="AU88" s="19" t="s">
        <v>79</v>
      </c>
    </row>
    <row r="89" s="2" customFormat="1" ht="66.75" customHeight="1">
      <c r="A89" s="40"/>
      <c r="B89" s="41"/>
      <c r="C89" s="206" t="s">
        <v>79</v>
      </c>
      <c r="D89" s="206" t="s">
        <v>153</v>
      </c>
      <c r="E89" s="207" t="s">
        <v>1834</v>
      </c>
      <c r="F89" s="208" t="s">
        <v>1835</v>
      </c>
      <c r="G89" s="209" t="s">
        <v>380</v>
      </c>
      <c r="H89" s="210">
        <v>80</v>
      </c>
      <c r="I89" s="211"/>
      <c r="J89" s="212">
        <f>ROUND(I89*H89,2)</f>
        <v>0</v>
      </c>
      <c r="K89" s="208" t="s">
        <v>157</v>
      </c>
      <c r="L89" s="46"/>
      <c r="M89" s="213" t="s">
        <v>19</v>
      </c>
      <c r="N89" s="214" t="s">
        <v>40</v>
      </c>
      <c r="O89" s="86"/>
      <c r="P89" s="215">
        <f>O89*H89</f>
        <v>0</v>
      </c>
      <c r="Q89" s="215">
        <v>0</v>
      </c>
      <c r="R89" s="215">
        <f>Q89*H89</f>
        <v>0</v>
      </c>
      <c r="S89" s="215">
        <v>0</v>
      </c>
      <c r="T89" s="216">
        <f>S89*H89</f>
        <v>0</v>
      </c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R89" s="217" t="s">
        <v>158</v>
      </c>
      <c r="AT89" s="217" t="s">
        <v>153</v>
      </c>
      <c r="AU89" s="217" t="s">
        <v>79</v>
      </c>
      <c r="AY89" s="19" t="s">
        <v>150</v>
      </c>
      <c r="BE89" s="218">
        <f>IF(N89="základní",J89,0)</f>
        <v>0</v>
      </c>
      <c r="BF89" s="218">
        <f>IF(N89="snížená",J89,0)</f>
        <v>0</v>
      </c>
      <c r="BG89" s="218">
        <f>IF(N89="zákl. přenesená",J89,0)</f>
        <v>0</v>
      </c>
      <c r="BH89" s="218">
        <f>IF(N89="sníž. přenesená",J89,0)</f>
        <v>0</v>
      </c>
      <c r="BI89" s="218">
        <f>IF(N89="nulová",J89,0)</f>
        <v>0</v>
      </c>
      <c r="BJ89" s="19" t="s">
        <v>77</v>
      </c>
      <c r="BK89" s="218">
        <f>ROUND(I89*H89,2)</f>
        <v>0</v>
      </c>
      <c r="BL89" s="19" t="s">
        <v>158</v>
      </c>
      <c r="BM89" s="217" t="s">
        <v>158</v>
      </c>
    </row>
    <row r="90" s="2" customFormat="1">
      <c r="A90" s="40"/>
      <c r="B90" s="41"/>
      <c r="C90" s="42"/>
      <c r="D90" s="219" t="s">
        <v>159</v>
      </c>
      <c r="E90" s="42"/>
      <c r="F90" s="220" t="s">
        <v>1836</v>
      </c>
      <c r="G90" s="42"/>
      <c r="H90" s="42"/>
      <c r="I90" s="221"/>
      <c r="J90" s="42"/>
      <c r="K90" s="42"/>
      <c r="L90" s="46"/>
      <c r="M90" s="222"/>
      <c r="N90" s="223"/>
      <c r="O90" s="86"/>
      <c r="P90" s="86"/>
      <c r="Q90" s="86"/>
      <c r="R90" s="86"/>
      <c r="S90" s="86"/>
      <c r="T90" s="87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T90" s="19" t="s">
        <v>159</v>
      </c>
      <c r="AU90" s="19" t="s">
        <v>79</v>
      </c>
    </row>
    <row r="91" s="13" customFormat="1">
      <c r="A91" s="13"/>
      <c r="B91" s="242"/>
      <c r="C91" s="243"/>
      <c r="D91" s="244" t="s">
        <v>593</v>
      </c>
      <c r="E91" s="245" t="s">
        <v>19</v>
      </c>
      <c r="F91" s="246" t="s">
        <v>1837</v>
      </c>
      <c r="G91" s="243"/>
      <c r="H91" s="247">
        <v>80</v>
      </c>
      <c r="I91" s="248"/>
      <c r="J91" s="243"/>
      <c r="K91" s="243"/>
      <c r="L91" s="249"/>
      <c r="M91" s="250"/>
      <c r="N91" s="251"/>
      <c r="O91" s="251"/>
      <c r="P91" s="251"/>
      <c r="Q91" s="251"/>
      <c r="R91" s="251"/>
      <c r="S91" s="251"/>
      <c r="T91" s="252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T91" s="253" t="s">
        <v>593</v>
      </c>
      <c r="AU91" s="253" t="s">
        <v>79</v>
      </c>
      <c r="AV91" s="13" t="s">
        <v>79</v>
      </c>
      <c r="AW91" s="13" t="s">
        <v>31</v>
      </c>
      <c r="AX91" s="13" t="s">
        <v>69</v>
      </c>
      <c r="AY91" s="253" t="s">
        <v>150</v>
      </c>
    </row>
    <row r="92" s="14" customFormat="1">
      <c r="A92" s="14"/>
      <c r="B92" s="254"/>
      <c r="C92" s="255"/>
      <c r="D92" s="244" t="s">
        <v>593</v>
      </c>
      <c r="E92" s="256" t="s">
        <v>19</v>
      </c>
      <c r="F92" s="257" t="s">
        <v>595</v>
      </c>
      <c r="G92" s="255"/>
      <c r="H92" s="258">
        <v>80</v>
      </c>
      <c r="I92" s="259"/>
      <c r="J92" s="255"/>
      <c r="K92" s="255"/>
      <c r="L92" s="260"/>
      <c r="M92" s="261"/>
      <c r="N92" s="262"/>
      <c r="O92" s="262"/>
      <c r="P92" s="262"/>
      <c r="Q92" s="262"/>
      <c r="R92" s="262"/>
      <c r="S92" s="262"/>
      <c r="T92" s="263"/>
      <c r="U92" s="14"/>
      <c r="V92" s="14"/>
      <c r="W92" s="14"/>
      <c r="X92" s="14"/>
      <c r="Y92" s="14"/>
      <c r="Z92" s="14"/>
      <c r="AA92" s="14"/>
      <c r="AB92" s="14"/>
      <c r="AC92" s="14"/>
      <c r="AD92" s="14"/>
      <c r="AE92" s="14"/>
      <c r="AT92" s="264" t="s">
        <v>593</v>
      </c>
      <c r="AU92" s="264" t="s">
        <v>79</v>
      </c>
      <c r="AV92" s="14" t="s">
        <v>158</v>
      </c>
      <c r="AW92" s="14" t="s">
        <v>31</v>
      </c>
      <c r="AX92" s="14" t="s">
        <v>77</v>
      </c>
      <c r="AY92" s="264" t="s">
        <v>150</v>
      </c>
    </row>
    <row r="93" s="2" customFormat="1" ht="44.25" customHeight="1">
      <c r="A93" s="40"/>
      <c r="B93" s="41"/>
      <c r="C93" s="206" t="s">
        <v>164</v>
      </c>
      <c r="D93" s="206" t="s">
        <v>153</v>
      </c>
      <c r="E93" s="207" t="s">
        <v>612</v>
      </c>
      <c r="F93" s="208" t="s">
        <v>613</v>
      </c>
      <c r="G93" s="209" t="s">
        <v>380</v>
      </c>
      <c r="H93" s="210">
        <v>80</v>
      </c>
      <c r="I93" s="211"/>
      <c r="J93" s="212">
        <f>ROUND(I93*H93,2)</f>
        <v>0</v>
      </c>
      <c r="K93" s="208" t="s">
        <v>157</v>
      </c>
      <c r="L93" s="46"/>
      <c r="M93" s="213" t="s">
        <v>19</v>
      </c>
      <c r="N93" s="214" t="s">
        <v>40</v>
      </c>
      <c r="O93" s="86"/>
      <c r="P93" s="215">
        <f>O93*H93</f>
        <v>0</v>
      </c>
      <c r="Q93" s="215">
        <v>0</v>
      </c>
      <c r="R93" s="215">
        <f>Q93*H93</f>
        <v>0</v>
      </c>
      <c r="S93" s="215">
        <v>0</v>
      </c>
      <c r="T93" s="216">
        <f>S93*H93</f>
        <v>0</v>
      </c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R93" s="217" t="s">
        <v>158</v>
      </c>
      <c r="AT93" s="217" t="s">
        <v>153</v>
      </c>
      <c r="AU93" s="217" t="s">
        <v>79</v>
      </c>
      <c r="AY93" s="19" t="s">
        <v>150</v>
      </c>
      <c r="BE93" s="218">
        <f>IF(N93="základní",J93,0)</f>
        <v>0</v>
      </c>
      <c r="BF93" s="218">
        <f>IF(N93="snížená",J93,0)</f>
        <v>0</v>
      </c>
      <c r="BG93" s="218">
        <f>IF(N93="zákl. přenesená",J93,0)</f>
        <v>0</v>
      </c>
      <c r="BH93" s="218">
        <f>IF(N93="sníž. přenesená",J93,0)</f>
        <v>0</v>
      </c>
      <c r="BI93" s="218">
        <f>IF(N93="nulová",J93,0)</f>
        <v>0</v>
      </c>
      <c r="BJ93" s="19" t="s">
        <v>77</v>
      </c>
      <c r="BK93" s="218">
        <f>ROUND(I93*H93,2)</f>
        <v>0</v>
      </c>
      <c r="BL93" s="19" t="s">
        <v>158</v>
      </c>
      <c r="BM93" s="217" t="s">
        <v>167</v>
      </c>
    </row>
    <row r="94" s="2" customFormat="1">
      <c r="A94" s="40"/>
      <c r="B94" s="41"/>
      <c r="C94" s="42"/>
      <c r="D94" s="219" t="s">
        <v>159</v>
      </c>
      <c r="E94" s="42"/>
      <c r="F94" s="220" t="s">
        <v>614</v>
      </c>
      <c r="G94" s="42"/>
      <c r="H94" s="42"/>
      <c r="I94" s="221"/>
      <c r="J94" s="42"/>
      <c r="K94" s="42"/>
      <c r="L94" s="46"/>
      <c r="M94" s="222"/>
      <c r="N94" s="223"/>
      <c r="O94" s="86"/>
      <c r="P94" s="86"/>
      <c r="Q94" s="86"/>
      <c r="R94" s="86"/>
      <c r="S94" s="86"/>
      <c r="T94" s="87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T94" s="19" t="s">
        <v>159</v>
      </c>
      <c r="AU94" s="19" t="s">
        <v>79</v>
      </c>
    </row>
    <row r="95" s="13" customFormat="1">
      <c r="A95" s="13"/>
      <c r="B95" s="242"/>
      <c r="C95" s="243"/>
      <c r="D95" s="244" t="s">
        <v>593</v>
      </c>
      <c r="E95" s="245" t="s">
        <v>19</v>
      </c>
      <c r="F95" s="246" t="s">
        <v>1838</v>
      </c>
      <c r="G95" s="243"/>
      <c r="H95" s="247">
        <v>80</v>
      </c>
      <c r="I95" s="248"/>
      <c r="J95" s="243"/>
      <c r="K95" s="243"/>
      <c r="L95" s="249"/>
      <c r="M95" s="250"/>
      <c r="N95" s="251"/>
      <c r="O95" s="251"/>
      <c r="P95" s="251"/>
      <c r="Q95" s="251"/>
      <c r="R95" s="251"/>
      <c r="S95" s="251"/>
      <c r="T95" s="252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T95" s="253" t="s">
        <v>593</v>
      </c>
      <c r="AU95" s="253" t="s">
        <v>79</v>
      </c>
      <c r="AV95" s="13" t="s">
        <v>79</v>
      </c>
      <c r="AW95" s="13" t="s">
        <v>31</v>
      </c>
      <c r="AX95" s="13" t="s">
        <v>69</v>
      </c>
      <c r="AY95" s="253" t="s">
        <v>150</v>
      </c>
    </row>
    <row r="96" s="14" customFormat="1">
      <c r="A96" s="14"/>
      <c r="B96" s="254"/>
      <c r="C96" s="255"/>
      <c r="D96" s="244" t="s">
        <v>593</v>
      </c>
      <c r="E96" s="256" t="s">
        <v>19</v>
      </c>
      <c r="F96" s="257" t="s">
        <v>595</v>
      </c>
      <c r="G96" s="255"/>
      <c r="H96" s="258">
        <v>80</v>
      </c>
      <c r="I96" s="259"/>
      <c r="J96" s="255"/>
      <c r="K96" s="255"/>
      <c r="L96" s="260"/>
      <c r="M96" s="261"/>
      <c r="N96" s="262"/>
      <c r="O96" s="262"/>
      <c r="P96" s="262"/>
      <c r="Q96" s="262"/>
      <c r="R96" s="262"/>
      <c r="S96" s="262"/>
      <c r="T96" s="263"/>
      <c r="U96" s="14"/>
      <c r="V96" s="14"/>
      <c r="W96" s="14"/>
      <c r="X96" s="14"/>
      <c r="Y96" s="14"/>
      <c r="Z96" s="14"/>
      <c r="AA96" s="14"/>
      <c r="AB96" s="14"/>
      <c r="AC96" s="14"/>
      <c r="AD96" s="14"/>
      <c r="AE96" s="14"/>
      <c r="AT96" s="264" t="s">
        <v>593</v>
      </c>
      <c r="AU96" s="264" t="s">
        <v>79</v>
      </c>
      <c r="AV96" s="14" t="s">
        <v>158</v>
      </c>
      <c r="AW96" s="14" t="s">
        <v>31</v>
      </c>
      <c r="AX96" s="14" t="s">
        <v>77</v>
      </c>
      <c r="AY96" s="264" t="s">
        <v>150</v>
      </c>
    </row>
    <row r="97" s="2" customFormat="1" ht="44.25" customHeight="1">
      <c r="A97" s="40"/>
      <c r="B97" s="41"/>
      <c r="C97" s="206" t="s">
        <v>158</v>
      </c>
      <c r="D97" s="206" t="s">
        <v>153</v>
      </c>
      <c r="E97" s="207" t="s">
        <v>620</v>
      </c>
      <c r="F97" s="208" t="s">
        <v>621</v>
      </c>
      <c r="G97" s="209" t="s">
        <v>380</v>
      </c>
      <c r="H97" s="210">
        <v>80</v>
      </c>
      <c r="I97" s="211"/>
      <c r="J97" s="212">
        <f>ROUND(I97*H97,2)</f>
        <v>0</v>
      </c>
      <c r="K97" s="208" t="s">
        <v>157</v>
      </c>
      <c r="L97" s="46"/>
      <c r="M97" s="213" t="s">
        <v>19</v>
      </c>
      <c r="N97" s="214" t="s">
        <v>40</v>
      </c>
      <c r="O97" s="86"/>
      <c r="P97" s="215">
        <f>O97*H97</f>
        <v>0</v>
      </c>
      <c r="Q97" s="215">
        <v>0</v>
      </c>
      <c r="R97" s="215">
        <f>Q97*H97</f>
        <v>0</v>
      </c>
      <c r="S97" s="215">
        <v>0</v>
      </c>
      <c r="T97" s="216">
        <f>S97*H97</f>
        <v>0</v>
      </c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R97" s="217" t="s">
        <v>158</v>
      </c>
      <c r="AT97" s="217" t="s">
        <v>153</v>
      </c>
      <c r="AU97" s="217" t="s">
        <v>79</v>
      </c>
      <c r="AY97" s="19" t="s">
        <v>150</v>
      </c>
      <c r="BE97" s="218">
        <f>IF(N97="základní",J97,0)</f>
        <v>0</v>
      </c>
      <c r="BF97" s="218">
        <f>IF(N97="snížená",J97,0)</f>
        <v>0</v>
      </c>
      <c r="BG97" s="218">
        <f>IF(N97="zákl. přenesená",J97,0)</f>
        <v>0</v>
      </c>
      <c r="BH97" s="218">
        <f>IF(N97="sníž. přenesená",J97,0)</f>
        <v>0</v>
      </c>
      <c r="BI97" s="218">
        <f>IF(N97="nulová",J97,0)</f>
        <v>0</v>
      </c>
      <c r="BJ97" s="19" t="s">
        <v>77</v>
      </c>
      <c r="BK97" s="218">
        <f>ROUND(I97*H97,2)</f>
        <v>0</v>
      </c>
      <c r="BL97" s="19" t="s">
        <v>158</v>
      </c>
      <c r="BM97" s="217" t="s">
        <v>171</v>
      </c>
    </row>
    <row r="98" s="2" customFormat="1">
      <c r="A98" s="40"/>
      <c r="B98" s="41"/>
      <c r="C98" s="42"/>
      <c r="D98" s="219" t="s">
        <v>159</v>
      </c>
      <c r="E98" s="42"/>
      <c r="F98" s="220" t="s">
        <v>622</v>
      </c>
      <c r="G98" s="42"/>
      <c r="H98" s="42"/>
      <c r="I98" s="221"/>
      <c r="J98" s="42"/>
      <c r="K98" s="42"/>
      <c r="L98" s="46"/>
      <c r="M98" s="222"/>
      <c r="N98" s="223"/>
      <c r="O98" s="86"/>
      <c r="P98" s="86"/>
      <c r="Q98" s="86"/>
      <c r="R98" s="86"/>
      <c r="S98" s="86"/>
      <c r="T98" s="87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T98" s="19" t="s">
        <v>159</v>
      </c>
      <c r="AU98" s="19" t="s">
        <v>79</v>
      </c>
    </row>
    <row r="99" s="13" customFormat="1">
      <c r="A99" s="13"/>
      <c r="B99" s="242"/>
      <c r="C99" s="243"/>
      <c r="D99" s="244" t="s">
        <v>593</v>
      </c>
      <c r="E99" s="245" t="s">
        <v>19</v>
      </c>
      <c r="F99" s="246" t="s">
        <v>1839</v>
      </c>
      <c r="G99" s="243"/>
      <c r="H99" s="247">
        <v>80</v>
      </c>
      <c r="I99" s="248"/>
      <c r="J99" s="243"/>
      <c r="K99" s="243"/>
      <c r="L99" s="249"/>
      <c r="M99" s="250"/>
      <c r="N99" s="251"/>
      <c r="O99" s="251"/>
      <c r="P99" s="251"/>
      <c r="Q99" s="251"/>
      <c r="R99" s="251"/>
      <c r="S99" s="251"/>
      <c r="T99" s="252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T99" s="253" t="s">
        <v>593</v>
      </c>
      <c r="AU99" s="253" t="s">
        <v>79</v>
      </c>
      <c r="AV99" s="13" t="s">
        <v>79</v>
      </c>
      <c r="AW99" s="13" t="s">
        <v>31</v>
      </c>
      <c r="AX99" s="13" t="s">
        <v>69</v>
      </c>
      <c r="AY99" s="253" t="s">
        <v>150</v>
      </c>
    </row>
    <row r="100" s="14" customFormat="1">
      <c r="A100" s="14"/>
      <c r="B100" s="254"/>
      <c r="C100" s="255"/>
      <c r="D100" s="244" t="s">
        <v>593</v>
      </c>
      <c r="E100" s="256" t="s">
        <v>19</v>
      </c>
      <c r="F100" s="257" t="s">
        <v>595</v>
      </c>
      <c r="G100" s="255"/>
      <c r="H100" s="258">
        <v>80</v>
      </c>
      <c r="I100" s="259"/>
      <c r="J100" s="255"/>
      <c r="K100" s="255"/>
      <c r="L100" s="260"/>
      <c r="M100" s="261"/>
      <c r="N100" s="262"/>
      <c r="O100" s="262"/>
      <c r="P100" s="262"/>
      <c r="Q100" s="262"/>
      <c r="R100" s="262"/>
      <c r="S100" s="262"/>
      <c r="T100" s="263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T100" s="264" t="s">
        <v>593</v>
      </c>
      <c r="AU100" s="264" t="s">
        <v>79</v>
      </c>
      <c r="AV100" s="14" t="s">
        <v>158</v>
      </c>
      <c r="AW100" s="14" t="s">
        <v>31</v>
      </c>
      <c r="AX100" s="14" t="s">
        <v>77</v>
      </c>
      <c r="AY100" s="264" t="s">
        <v>150</v>
      </c>
    </row>
    <row r="101" s="2" customFormat="1" ht="24.15" customHeight="1">
      <c r="A101" s="40"/>
      <c r="B101" s="41"/>
      <c r="C101" s="206" t="s">
        <v>149</v>
      </c>
      <c r="D101" s="206" t="s">
        <v>153</v>
      </c>
      <c r="E101" s="207" t="s">
        <v>632</v>
      </c>
      <c r="F101" s="208" t="s">
        <v>633</v>
      </c>
      <c r="G101" s="209" t="s">
        <v>380</v>
      </c>
      <c r="H101" s="210">
        <v>202</v>
      </c>
      <c r="I101" s="211"/>
      <c r="J101" s="212">
        <f>ROUND(I101*H101,2)</f>
        <v>0</v>
      </c>
      <c r="K101" s="208" t="s">
        <v>157</v>
      </c>
      <c r="L101" s="46"/>
      <c r="M101" s="213" t="s">
        <v>19</v>
      </c>
      <c r="N101" s="214" t="s">
        <v>40</v>
      </c>
      <c r="O101" s="86"/>
      <c r="P101" s="215">
        <f>O101*H101</f>
        <v>0</v>
      </c>
      <c r="Q101" s="215">
        <v>0</v>
      </c>
      <c r="R101" s="215">
        <f>Q101*H101</f>
        <v>0</v>
      </c>
      <c r="S101" s="215">
        <v>0</v>
      </c>
      <c r="T101" s="216">
        <f>S101*H101</f>
        <v>0</v>
      </c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R101" s="217" t="s">
        <v>158</v>
      </c>
      <c r="AT101" s="217" t="s">
        <v>153</v>
      </c>
      <c r="AU101" s="217" t="s">
        <v>79</v>
      </c>
      <c r="AY101" s="19" t="s">
        <v>150</v>
      </c>
      <c r="BE101" s="218">
        <f>IF(N101="základní",J101,0)</f>
        <v>0</v>
      </c>
      <c r="BF101" s="218">
        <f>IF(N101="snížená",J101,0)</f>
        <v>0</v>
      </c>
      <c r="BG101" s="218">
        <f>IF(N101="zákl. přenesená",J101,0)</f>
        <v>0</v>
      </c>
      <c r="BH101" s="218">
        <f>IF(N101="sníž. přenesená",J101,0)</f>
        <v>0</v>
      </c>
      <c r="BI101" s="218">
        <f>IF(N101="nulová",J101,0)</f>
        <v>0</v>
      </c>
      <c r="BJ101" s="19" t="s">
        <v>77</v>
      </c>
      <c r="BK101" s="218">
        <f>ROUND(I101*H101,2)</f>
        <v>0</v>
      </c>
      <c r="BL101" s="19" t="s">
        <v>158</v>
      </c>
      <c r="BM101" s="217" t="s">
        <v>175</v>
      </c>
    </row>
    <row r="102" s="2" customFormat="1">
      <c r="A102" s="40"/>
      <c r="B102" s="41"/>
      <c r="C102" s="42"/>
      <c r="D102" s="219" t="s">
        <v>159</v>
      </c>
      <c r="E102" s="42"/>
      <c r="F102" s="220" t="s">
        <v>634</v>
      </c>
      <c r="G102" s="42"/>
      <c r="H102" s="42"/>
      <c r="I102" s="221"/>
      <c r="J102" s="42"/>
      <c r="K102" s="42"/>
      <c r="L102" s="46"/>
      <c r="M102" s="222"/>
      <c r="N102" s="223"/>
      <c r="O102" s="86"/>
      <c r="P102" s="86"/>
      <c r="Q102" s="86"/>
      <c r="R102" s="86"/>
      <c r="S102" s="86"/>
      <c r="T102" s="87"/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T102" s="19" t="s">
        <v>159</v>
      </c>
      <c r="AU102" s="19" t="s">
        <v>79</v>
      </c>
    </row>
    <row r="103" s="13" customFormat="1">
      <c r="A103" s="13"/>
      <c r="B103" s="242"/>
      <c r="C103" s="243"/>
      <c r="D103" s="244" t="s">
        <v>593</v>
      </c>
      <c r="E103" s="245" t="s">
        <v>19</v>
      </c>
      <c r="F103" s="246" t="s">
        <v>1840</v>
      </c>
      <c r="G103" s="243"/>
      <c r="H103" s="247">
        <v>202</v>
      </c>
      <c r="I103" s="248"/>
      <c r="J103" s="243"/>
      <c r="K103" s="243"/>
      <c r="L103" s="249"/>
      <c r="M103" s="250"/>
      <c r="N103" s="251"/>
      <c r="O103" s="251"/>
      <c r="P103" s="251"/>
      <c r="Q103" s="251"/>
      <c r="R103" s="251"/>
      <c r="S103" s="251"/>
      <c r="T103" s="252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T103" s="253" t="s">
        <v>593</v>
      </c>
      <c r="AU103" s="253" t="s">
        <v>79</v>
      </c>
      <c r="AV103" s="13" t="s">
        <v>79</v>
      </c>
      <c r="AW103" s="13" t="s">
        <v>31</v>
      </c>
      <c r="AX103" s="13" t="s">
        <v>69</v>
      </c>
      <c r="AY103" s="253" t="s">
        <v>150</v>
      </c>
    </row>
    <row r="104" s="14" customFormat="1">
      <c r="A104" s="14"/>
      <c r="B104" s="254"/>
      <c r="C104" s="255"/>
      <c r="D104" s="244" t="s">
        <v>593</v>
      </c>
      <c r="E104" s="256" t="s">
        <v>19</v>
      </c>
      <c r="F104" s="257" t="s">
        <v>595</v>
      </c>
      <c r="G104" s="255"/>
      <c r="H104" s="258">
        <v>202</v>
      </c>
      <c r="I104" s="259"/>
      <c r="J104" s="255"/>
      <c r="K104" s="255"/>
      <c r="L104" s="260"/>
      <c r="M104" s="261"/>
      <c r="N104" s="262"/>
      <c r="O104" s="262"/>
      <c r="P104" s="262"/>
      <c r="Q104" s="262"/>
      <c r="R104" s="262"/>
      <c r="S104" s="262"/>
      <c r="T104" s="263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T104" s="264" t="s">
        <v>593</v>
      </c>
      <c r="AU104" s="264" t="s">
        <v>79</v>
      </c>
      <c r="AV104" s="14" t="s">
        <v>158</v>
      </c>
      <c r="AW104" s="14" t="s">
        <v>31</v>
      </c>
      <c r="AX104" s="14" t="s">
        <v>77</v>
      </c>
      <c r="AY104" s="264" t="s">
        <v>150</v>
      </c>
    </row>
    <row r="105" s="2" customFormat="1" ht="33" customHeight="1">
      <c r="A105" s="40"/>
      <c r="B105" s="41"/>
      <c r="C105" s="206" t="s">
        <v>167</v>
      </c>
      <c r="D105" s="206" t="s">
        <v>153</v>
      </c>
      <c r="E105" s="207" t="s">
        <v>1780</v>
      </c>
      <c r="F105" s="208" t="s">
        <v>1781</v>
      </c>
      <c r="G105" s="209" t="s">
        <v>375</v>
      </c>
      <c r="H105" s="210">
        <v>90</v>
      </c>
      <c r="I105" s="211"/>
      <c r="J105" s="212">
        <f>ROUND(I105*H105,2)</f>
        <v>0</v>
      </c>
      <c r="K105" s="208" t="s">
        <v>157</v>
      </c>
      <c r="L105" s="46"/>
      <c r="M105" s="213" t="s">
        <v>19</v>
      </c>
      <c r="N105" s="214" t="s">
        <v>40</v>
      </c>
      <c r="O105" s="86"/>
      <c r="P105" s="215">
        <f>O105*H105</f>
        <v>0</v>
      </c>
      <c r="Q105" s="215">
        <v>0</v>
      </c>
      <c r="R105" s="215">
        <f>Q105*H105</f>
        <v>0</v>
      </c>
      <c r="S105" s="215">
        <v>0</v>
      </c>
      <c r="T105" s="216">
        <f>S105*H105</f>
        <v>0</v>
      </c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R105" s="217" t="s">
        <v>158</v>
      </c>
      <c r="AT105" s="217" t="s">
        <v>153</v>
      </c>
      <c r="AU105" s="217" t="s">
        <v>79</v>
      </c>
      <c r="AY105" s="19" t="s">
        <v>150</v>
      </c>
      <c r="BE105" s="218">
        <f>IF(N105="základní",J105,0)</f>
        <v>0</v>
      </c>
      <c r="BF105" s="218">
        <f>IF(N105="snížená",J105,0)</f>
        <v>0</v>
      </c>
      <c r="BG105" s="218">
        <f>IF(N105="zákl. přenesená",J105,0)</f>
        <v>0</v>
      </c>
      <c r="BH105" s="218">
        <f>IF(N105="sníž. přenesená",J105,0)</f>
        <v>0</v>
      </c>
      <c r="BI105" s="218">
        <f>IF(N105="nulová",J105,0)</f>
        <v>0</v>
      </c>
      <c r="BJ105" s="19" t="s">
        <v>77</v>
      </c>
      <c r="BK105" s="218">
        <f>ROUND(I105*H105,2)</f>
        <v>0</v>
      </c>
      <c r="BL105" s="19" t="s">
        <v>158</v>
      </c>
      <c r="BM105" s="217" t="s">
        <v>8</v>
      </c>
    </row>
    <row r="106" s="2" customFormat="1">
      <c r="A106" s="40"/>
      <c r="B106" s="41"/>
      <c r="C106" s="42"/>
      <c r="D106" s="219" t="s">
        <v>159</v>
      </c>
      <c r="E106" s="42"/>
      <c r="F106" s="220" t="s">
        <v>1782</v>
      </c>
      <c r="G106" s="42"/>
      <c r="H106" s="42"/>
      <c r="I106" s="221"/>
      <c r="J106" s="42"/>
      <c r="K106" s="42"/>
      <c r="L106" s="46"/>
      <c r="M106" s="222"/>
      <c r="N106" s="223"/>
      <c r="O106" s="86"/>
      <c r="P106" s="86"/>
      <c r="Q106" s="86"/>
      <c r="R106" s="86"/>
      <c r="S106" s="86"/>
      <c r="T106" s="87"/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T106" s="19" t="s">
        <v>159</v>
      </c>
      <c r="AU106" s="19" t="s">
        <v>79</v>
      </c>
    </row>
    <row r="107" s="13" customFormat="1">
      <c r="A107" s="13"/>
      <c r="B107" s="242"/>
      <c r="C107" s="243"/>
      <c r="D107" s="244" t="s">
        <v>593</v>
      </c>
      <c r="E107" s="245" t="s">
        <v>19</v>
      </c>
      <c r="F107" s="246" t="s">
        <v>1841</v>
      </c>
      <c r="G107" s="243"/>
      <c r="H107" s="247">
        <v>90</v>
      </c>
      <c r="I107" s="248"/>
      <c r="J107" s="243"/>
      <c r="K107" s="243"/>
      <c r="L107" s="249"/>
      <c r="M107" s="250"/>
      <c r="N107" s="251"/>
      <c r="O107" s="251"/>
      <c r="P107" s="251"/>
      <c r="Q107" s="251"/>
      <c r="R107" s="251"/>
      <c r="S107" s="251"/>
      <c r="T107" s="252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T107" s="253" t="s">
        <v>593</v>
      </c>
      <c r="AU107" s="253" t="s">
        <v>79</v>
      </c>
      <c r="AV107" s="13" t="s">
        <v>79</v>
      </c>
      <c r="AW107" s="13" t="s">
        <v>31</v>
      </c>
      <c r="AX107" s="13" t="s">
        <v>69</v>
      </c>
      <c r="AY107" s="253" t="s">
        <v>150</v>
      </c>
    </row>
    <row r="108" s="14" customFormat="1">
      <c r="A108" s="14"/>
      <c r="B108" s="254"/>
      <c r="C108" s="255"/>
      <c r="D108" s="244" t="s">
        <v>593</v>
      </c>
      <c r="E108" s="256" t="s">
        <v>19</v>
      </c>
      <c r="F108" s="257" t="s">
        <v>595</v>
      </c>
      <c r="G108" s="255"/>
      <c r="H108" s="258">
        <v>90</v>
      </c>
      <c r="I108" s="259"/>
      <c r="J108" s="255"/>
      <c r="K108" s="255"/>
      <c r="L108" s="260"/>
      <c r="M108" s="261"/>
      <c r="N108" s="262"/>
      <c r="O108" s="262"/>
      <c r="P108" s="262"/>
      <c r="Q108" s="262"/>
      <c r="R108" s="262"/>
      <c r="S108" s="262"/>
      <c r="T108" s="263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T108" s="264" t="s">
        <v>593</v>
      </c>
      <c r="AU108" s="264" t="s">
        <v>79</v>
      </c>
      <c r="AV108" s="14" t="s">
        <v>158</v>
      </c>
      <c r="AW108" s="14" t="s">
        <v>31</v>
      </c>
      <c r="AX108" s="14" t="s">
        <v>77</v>
      </c>
      <c r="AY108" s="264" t="s">
        <v>150</v>
      </c>
    </row>
    <row r="109" s="2" customFormat="1" ht="62.7" customHeight="1">
      <c r="A109" s="40"/>
      <c r="B109" s="41"/>
      <c r="C109" s="206" t="s">
        <v>180</v>
      </c>
      <c r="D109" s="206" t="s">
        <v>153</v>
      </c>
      <c r="E109" s="207" t="s">
        <v>711</v>
      </c>
      <c r="F109" s="208" t="s">
        <v>712</v>
      </c>
      <c r="G109" s="209" t="s">
        <v>375</v>
      </c>
      <c r="H109" s="210">
        <v>75.799999999999997</v>
      </c>
      <c r="I109" s="211"/>
      <c r="J109" s="212">
        <f>ROUND(I109*H109,2)</f>
        <v>0</v>
      </c>
      <c r="K109" s="208" t="s">
        <v>157</v>
      </c>
      <c r="L109" s="46"/>
      <c r="M109" s="213" t="s">
        <v>19</v>
      </c>
      <c r="N109" s="214" t="s">
        <v>40</v>
      </c>
      <c r="O109" s="86"/>
      <c r="P109" s="215">
        <f>O109*H109</f>
        <v>0</v>
      </c>
      <c r="Q109" s="215">
        <v>0</v>
      </c>
      <c r="R109" s="215">
        <f>Q109*H109</f>
        <v>0</v>
      </c>
      <c r="S109" s="215">
        <v>0</v>
      </c>
      <c r="T109" s="216">
        <f>S109*H109</f>
        <v>0</v>
      </c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R109" s="217" t="s">
        <v>158</v>
      </c>
      <c r="AT109" s="217" t="s">
        <v>153</v>
      </c>
      <c r="AU109" s="217" t="s">
        <v>79</v>
      </c>
      <c r="AY109" s="19" t="s">
        <v>150</v>
      </c>
      <c r="BE109" s="218">
        <f>IF(N109="základní",J109,0)</f>
        <v>0</v>
      </c>
      <c r="BF109" s="218">
        <f>IF(N109="snížená",J109,0)</f>
        <v>0</v>
      </c>
      <c r="BG109" s="218">
        <f>IF(N109="zákl. přenesená",J109,0)</f>
        <v>0</v>
      </c>
      <c r="BH109" s="218">
        <f>IF(N109="sníž. přenesená",J109,0)</f>
        <v>0</v>
      </c>
      <c r="BI109" s="218">
        <f>IF(N109="nulová",J109,0)</f>
        <v>0</v>
      </c>
      <c r="BJ109" s="19" t="s">
        <v>77</v>
      </c>
      <c r="BK109" s="218">
        <f>ROUND(I109*H109,2)</f>
        <v>0</v>
      </c>
      <c r="BL109" s="19" t="s">
        <v>158</v>
      </c>
      <c r="BM109" s="217" t="s">
        <v>183</v>
      </c>
    </row>
    <row r="110" s="2" customFormat="1">
      <c r="A110" s="40"/>
      <c r="B110" s="41"/>
      <c r="C110" s="42"/>
      <c r="D110" s="219" t="s">
        <v>159</v>
      </c>
      <c r="E110" s="42"/>
      <c r="F110" s="220" t="s">
        <v>713</v>
      </c>
      <c r="G110" s="42"/>
      <c r="H110" s="42"/>
      <c r="I110" s="221"/>
      <c r="J110" s="42"/>
      <c r="K110" s="42"/>
      <c r="L110" s="46"/>
      <c r="M110" s="222"/>
      <c r="N110" s="223"/>
      <c r="O110" s="86"/>
      <c r="P110" s="86"/>
      <c r="Q110" s="86"/>
      <c r="R110" s="86"/>
      <c r="S110" s="86"/>
      <c r="T110" s="87"/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T110" s="19" t="s">
        <v>159</v>
      </c>
      <c r="AU110" s="19" t="s">
        <v>79</v>
      </c>
    </row>
    <row r="111" s="2" customFormat="1" ht="62.7" customHeight="1">
      <c r="A111" s="40"/>
      <c r="B111" s="41"/>
      <c r="C111" s="206" t="s">
        <v>171</v>
      </c>
      <c r="D111" s="206" t="s">
        <v>153</v>
      </c>
      <c r="E111" s="207" t="s">
        <v>714</v>
      </c>
      <c r="F111" s="208" t="s">
        <v>715</v>
      </c>
      <c r="G111" s="209" t="s">
        <v>375</v>
      </c>
      <c r="H111" s="210">
        <v>80</v>
      </c>
      <c r="I111" s="211"/>
      <c r="J111" s="212">
        <f>ROUND(I111*H111,2)</f>
        <v>0</v>
      </c>
      <c r="K111" s="208" t="s">
        <v>157</v>
      </c>
      <c r="L111" s="46"/>
      <c r="M111" s="213" t="s">
        <v>19</v>
      </c>
      <c r="N111" s="214" t="s">
        <v>40</v>
      </c>
      <c r="O111" s="86"/>
      <c r="P111" s="215">
        <f>O111*H111</f>
        <v>0</v>
      </c>
      <c r="Q111" s="215">
        <v>0</v>
      </c>
      <c r="R111" s="215">
        <f>Q111*H111</f>
        <v>0</v>
      </c>
      <c r="S111" s="215">
        <v>0</v>
      </c>
      <c r="T111" s="216">
        <f>S111*H111</f>
        <v>0</v>
      </c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R111" s="217" t="s">
        <v>158</v>
      </c>
      <c r="AT111" s="217" t="s">
        <v>153</v>
      </c>
      <c r="AU111" s="217" t="s">
        <v>79</v>
      </c>
      <c r="AY111" s="19" t="s">
        <v>150</v>
      </c>
      <c r="BE111" s="218">
        <f>IF(N111="základní",J111,0)</f>
        <v>0</v>
      </c>
      <c r="BF111" s="218">
        <f>IF(N111="snížená",J111,0)</f>
        <v>0</v>
      </c>
      <c r="BG111" s="218">
        <f>IF(N111="zákl. přenesená",J111,0)</f>
        <v>0</v>
      </c>
      <c r="BH111" s="218">
        <f>IF(N111="sníž. přenesená",J111,0)</f>
        <v>0</v>
      </c>
      <c r="BI111" s="218">
        <f>IF(N111="nulová",J111,0)</f>
        <v>0</v>
      </c>
      <c r="BJ111" s="19" t="s">
        <v>77</v>
      </c>
      <c r="BK111" s="218">
        <f>ROUND(I111*H111,2)</f>
        <v>0</v>
      </c>
      <c r="BL111" s="19" t="s">
        <v>158</v>
      </c>
      <c r="BM111" s="217" t="s">
        <v>187</v>
      </c>
    </row>
    <row r="112" s="2" customFormat="1">
      <c r="A112" s="40"/>
      <c r="B112" s="41"/>
      <c r="C112" s="42"/>
      <c r="D112" s="219" t="s">
        <v>159</v>
      </c>
      <c r="E112" s="42"/>
      <c r="F112" s="220" t="s">
        <v>716</v>
      </c>
      <c r="G112" s="42"/>
      <c r="H112" s="42"/>
      <c r="I112" s="221"/>
      <c r="J112" s="42"/>
      <c r="K112" s="42"/>
      <c r="L112" s="46"/>
      <c r="M112" s="222"/>
      <c r="N112" s="223"/>
      <c r="O112" s="86"/>
      <c r="P112" s="86"/>
      <c r="Q112" s="86"/>
      <c r="R112" s="86"/>
      <c r="S112" s="86"/>
      <c r="T112" s="87"/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T112" s="19" t="s">
        <v>159</v>
      </c>
      <c r="AU112" s="19" t="s">
        <v>79</v>
      </c>
    </row>
    <row r="113" s="2" customFormat="1" ht="44.25" customHeight="1">
      <c r="A113" s="40"/>
      <c r="B113" s="41"/>
      <c r="C113" s="206" t="s">
        <v>190</v>
      </c>
      <c r="D113" s="206" t="s">
        <v>153</v>
      </c>
      <c r="E113" s="207" t="s">
        <v>717</v>
      </c>
      <c r="F113" s="208" t="s">
        <v>718</v>
      </c>
      <c r="G113" s="209" t="s">
        <v>375</v>
      </c>
      <c r="H113" s="210">
        <v>35.5</v>
      </c>
      <c r="I113" s="211"/>
      <c r="J113" s="212">
        <f>ROUND(I113*H113,2)</f>
        <v>0</v>
      </c>
      <c r="K113" s="208" t="s">
        <v>157</v>
      </c>
      <c r="L113" s="46"/>
      <c r="M113" s="213" t="s">
        <v>19</v>
      </c>
      <c r="N113" s="214" t="s">
        <v>40</v>
      </c>
      <c r="O113" s="86"/>
      <c r="P113" s="215">
        <f>O113*H113</f>
        <v>0</v>
      </c>
      <c r="Q113" s="215">
        <v>0</v>
      </c>
      <c r="R113" s="215">
        <f>Q113*H113</f>
        <v>0</v>
      </c>
      <c r="S113" s="215">
        <v>0</v>
      </c>
      <c r="T113" s="216">
        <f>S113*H113</f>
        <v>0</v>
      </c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R113" s="217" t="s">
        <v>158</v>
      </c>
      <c r="AT113" s="217" t="s">
        <v>153</v>
      </c>
      <c r="AU113" s="217" t="s">
        <v>79</v>
      </c>
      <c r="AY113" s="19" t="s">
        <v>150</v>
      </c>
      <c r="BE113" s="218">
        <f>IF(N113="základní",J113,0)</f>
        <v>0</v>
      </c>
      <c r="BF113" s="218">
        <f>IF(N113="snížená",J113,0)</f>
        <v>0</v>
      </c>
      <c r="BG113" s="218">
        <f>IF(N113="zákl. přenesená",J113,0)</f>
        <v>0</v>
      </c>
      <c r="BH113" s="218">
        <f>IF(N113="sníž. přenesená",J113,0)</f>
        <v>0</v>
      </c>
      <c r="BI113" s="218">
        <f>IF(N113="nulová",J113,0)</f>
        <v>0</v>
      </c>
      <c r="BJ113" s="19" t="s">
        <v>77</v>
      </c>
      <c r="BK113" s="218">
        <f>ROUND(I113*H113,2)</f>
        <v>0</v>
      </c>
      <c r="BL113" s="19" t="s">
        <v>158</v>
      </c>
      <c r="BM113" s="217" t="s">
        <v>193</v>
      </c>
    </row>
    <row r="114" s="2" customFormat="1">
      <c r="A114" s="40"/>
      <c r="B114" s="41"/>
      <c r="C114" s="42"/>
      <c r="D114" s="219" t="s">
        <v>159</v>
      </c>
      <c r="E114" s="42"/>
      <c r="F114" s="220" t="s">
        <v>719</v>
      </c>
      <c r="G114" s="42"/>
      <c r="H114" s="42"/>
      <c r="I114" s="221"/>
      <c r="J114" s="42"/>
      <c r="K114" s="42"/>
      <c r="L114" s="46"/>
      <c r="M114" s="222"/>
      <c r="N114" s="223"/>
      <c r="O114" s="86"/>
      <c r="P114" s="86"/>
      <c r="Q114" s="86"/>
      <c r="R114" s="86"/>
      <c r="S114" s="86"/>
      <c r="T114" s="87"/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T114" s="19" t="s">
        <v>159</v>
      </c>
      <c r="AU114" s="19" t="s">
        <v>79</v>
      </c>
    </row>
    <row r="115" s="2" customFormat="1" ht="44.25" customHeight="1">
      <c r="A115" s="40"/>
      <c r="B115" s="41"/>
      <c r="C115" s="206" t="s">
        <v>175</v>
      </c>
      <c r="D115" s="206" t="s">
        <v>153</v>
      </c>
      <c r="E115" s="207" t="s">
        <v>720</v>
      </c>
      <c r="F115" s="208" t="s">
        <v>721</v>
      </c>
      <c r="G115" s="209" t="s">
        <v>375</v>
      </c>
      <c r="H115" s="210">
        <v>10</v>
      </c>
      <c r="I115" s="211"/>
      <c r="J115" s="212">
        <f>ROUND(I115*H115,2)</f>
        <v>0</v>
      </c>
      <c r="K115" s="208" t="s">
        <v>157</v>
      </c>
      <c r="L115" s="46"/>
      <c r="M115" s="213" t="s">
        <v>19</v>
      </c>
      <c r="N115" s="214" t="s">
        <v>40</v>
      </c>
      <c r="O115" s="86"/>
      <c r="P115" s="215">
        <f>O115*H115</f>
        <v>0</v>
      </c>
      <c r="Q115" s="215">
        <v>0</v>
      </c>
      <c r="R115" s="215">
        <f>Q115*H115</f>
        <v>0</v>
      </c>
      <c r="S115" s="215">
        <v>0</v>
      </c>
      <c r="T115" s="216">
        <f>S115*H115</f>
        <v>0</v>
      </c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R115" s="217" t="s">
        <v>158</v>
      </c>
      <c r="AT115" s="217" t="s">
        <v>153</v>
      </c>
      <c r="AU115" s="217" t="s">
        <v>79</v>
      </c>
      <c r="AY115" s="19" t="s">
        <v>150</v>
      </c>
      <c r="BE115" s="218">
        <f>IF(N115="základní",J115,0)</f>
        <v>0</v>
      </c>
      <c r="BF115" s="218">
        <f>IF(N115="snížená",J115,0)</f>
        <v>0</v>
      </c>
      <c r="BG115" s="218">
        <f>IF(N115="zákl. přenesená",J115,0)</f>
        <v>0</v>
      </c>
      <c r="BH115" s="218">
        <f>IF(N115="sníž. přenesená",J115,0)</f>
        <v>0</v>
      </c>
      <c r="BI115" s="218">
        <f>IF(N115="nulová",J115,0)</f>
        <v>0</v>
      </c>
      <c r="BJ115" s="19" t="s">
        <v>77</v>
      </c>
      <c r="BK115" s="218">
        <f>ROUND(I115*H115,2)</f>
        <v>0</v>
      </c>
      <c r="BL115" s="19" t="s">
        <v>158</v>
      </c>
      <c r="BM115" s="217" t="s">
        <v>199</v>
      </c>
    </row>
    <row r="116" s="2" customFormat="1">
      <c r="A116" s="40"/>
      <c r="B116" s="41"/>
      <c r="C116" s="42"/>
      <c r="D116" s="219" t="s">
        <v>159</v>
      </c>
      <c r="E116" s="42"/>
      <c r="F116" s="220" t="s">
        <v>722</v>
      </c>
      <c r="G116" s="42"/>
      <c r="H116" s="42"/>
      <c r="I116" s="221"/>
      <c r="J116" s="42"/>
      <c r="K116" s="42"/>
      <c r="L116" s="46"/>
      <c r="M116" s="222"/>
      <c r="N116" s="223"/>
      <c r="O116" s="86"/>
      <c r="P116" s="86"/>
      <c r="Q116" s="86"/>
      <c r="R116" s="86"/>
      <c r="S116" s="86"/>
      <c r="T116" s="87"/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T116" s="19" t="s">
        <v>159</v>
      </c>
      <c r="AU116" s="19" t="s">
        <v>79</v>
      </c>
    </row>
    <row r="117" s="15" customFormat="1">
      <c r="A117" s="15"/>
      <c r="B117" s="265"/>
      <c r="C117" s="266"/>
      <c r="D117" s="244" t="s">
        <v>593</v>
      </c>
      <c r="E117" s="267" t="s">
        <v>19</v>
      </c>
      <c r="F117" s="268" t="s">
        <v>723</v>
      </c>
      <c r="G117" s="266"/>
      <c r="H117" s="267" t="s">
        <v>19</v>
      </c>
      <c r="I117" s="269"/>
      <c r="J117" s="266"/>
      <c r="K117" s="266"/>
      <c r="L117" s="270"/>
      <c r="M117" s="271"/>
      <c r="N117" s="272"/>
      <c r="O117" s="272"/>
      <c r="P117" s="272"/>
      <c r="Q117" s="272"/>
      <c r="R117" s="272"/>
      <c r="S117" s="272"/>
      <c r="T117" s="273"/>
      <c r="U117" s="15"/>
      <c r="V117" s="15"/>
      <c r="W117" s="15"/>
      <c r="X117" s="15"/>
      <c r="Y117" s="15"/>
      <c r="Z117" s="15"/>
      <c r="AA117" s="15"/>
      <c r="AB117" s="15"/>
      <c r="AC117" s="15"/>
      <c r="AD117" s="15"/>
      <c r="AE117" s="15"/>
      <c r="AT117" s="274" t="s">
        <v>593</v>
      </c>
      <c r="AU117" s="274" t="s">
        <v>79</v>
      </c>
      <c r="AV117" s="15" t="s">
        <v>77</v>
      </c>
      <c r="AW117" s="15" t="s">
        <v>31</v>
      </c>
      <c r="AX117" s="15" t="s">
        <v>69</v>
      </c>
      <c r="AY117" s="274" t="s">
        <v>150</v>
      </c>
    </row>
    <row r="118" s="13" customFormat="1">
      <c r="A118" s="13"/>
      <c r="B118" s="242"/>
      <c r="C118" s="243"/>
      <c r="D118" s="244" t="s">
        <v>593</v>
      </c>
      <c r="E118" s="245" t="s">
        <v>19</v>
      </c>
      <c r="F118" s="246" t="s">
        <v>1842</v>
      </c>
      <c r="G118" s="243"/>
      <c r="H118" s="247">
        <v>10</v>
      </c>
      <c r="I118" s="248"/>
      <c r="J118" s="243"/>
      <c r="K118" s="243"/>
      <c r="L118" s="249"/>
      <c r="M118" s="250"/>
      <c r="N118" s="251"/>
      <c r="O118" s="251"/>
      <c r="P118" s="251"/>
      <c r="Q118" s="251"/>
      <c r="R118" s="251"/>
      <c r="S118" s="251"/>
      <c r="T118" s="252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T118" s="253" t="s">
        <v>593</v>
      </c>
      <c r="AU118" s="253" t="s">
        <v>79</v>
      </c>
      <c r="AV118" s="13" t="s">
        <v>79</v>
      </c>
      <c r="AW118" s="13" t="s">
        <v>31</v>
      </c>
      <c r="AX118" s="13" t="s">
        <v>69</v>
      </c>
      <c r="AY118" s="253" t="s">
        <v>150</v>
      </c>
    </row>
    <row r="119" s="14" customFormat="1">
      <c r="A119" s="14"/>
      <c r="B119" s="254"/>
      <c r="C119" s="255"/>
      <c r="D119" s="244" t="s">
        <v>593</v>
      </c>
      <c r="E119" s="256" t="s">
        <v>19</v>
      </c>
      <c r="F119" s="257" t="s">
        <v>595</v>
      </c>
      <c r="G119" s="255"/>
      <c r="H119" s="258">
        <v>10</v>
      </c>
      <c r="I119" s="259"/>
      <c r="J119" s="255"/>
      <c r="K119" s="255"/>
      <c r="L119" s="260"/>
      <c r="M119" s="261"/>
      <c r="N119" s="262"/>
      <c r="O119" s="262"/>
      <c r="P119" s="262"/>
      <c r="Q119" s="262"/>
      <c r="R119" s="262"/>
      <c r="S119" s="262"/>
      <c r="T119" s="263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T119" s="264" t="s">
        <v>593</v>
      </c>
      <c r="AU119" s="264" t="s">
        <v>79</v>
      </c>
      <c r="AV119" s="14" t="s">
        <v>158</v>
      </c>
      <c r="AW119" s="14" t="s">
        <v>31</v>
      </c>
      <c r="AX119" s="14" t="s">
        <v>77</v>
      </c>
      <c r="AY119" s="264" t="s">
        <v>150</v>
      </c>
    </row>
    <row r="120" s="2" customFormat="1" ht="44.25" customHeight="1">
      <c r="A120" s="40"/>
      <c r="B120" s="41"/>
      <c r="C120" s="206" t="s">
        <v>201</v>
      </c>
      <c r="D120" s="206" t="s">
        <v>153</v>
      </c>
      <c r="E120" s="207" t="s">
        <v>725</v>
      </c>
      <c r="F120" s="208" t="s">
        <v>726</v>
      </c>
      <c r="G120" s="209" t="s">
        <v>258</v>
      </c>
      <c r="H120" s="210">
        <v>160</v>
      </c>
      <c r="I120" s="211"/>
      <c r="J120" s="212">
        <f>ROUND(I120*H120,2)</f>
        <v>0</v>
      </c>
      <c r="K120" s="208" t="s">
        <v>157</v>
      </c>
      <c r="L120" s="46"/>
      <c r="M120" s="213" t="s">
        <v>19</v>
      </c>
      <c r="N120" s="214" t="s">
        <v>40</v>
      </c>
      <c r="O120" s="86"/>
      <c r="P120" s="215">
        <f>O120*H120</f>
        <v>0</v>
      </c>
      <c r="Q120" s="215">
        <v>0</v>
      </c>
      <c r="R120" s="215">
        <f>Q120*H120</f>
        <v>0</v>
      </c>
      <c r="S120" s="215">
        <v>0</v>
      </c>
      <c r="T120" s="216">
        <f>S120*H120</f>
        <v>0</v>
      </c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R120" s="217" t="s">
        <v>158</v>
      </c>
      <c r="AT120" s="217" t="s">
        <v>153</v>
      </c>
      <c r="AU120" s="217" t="s">
        <v>79</v>
      </c>
      <c r="AY120" s="19" t="s">
        <v>150</v>
      </c>
      <c r="BE120" s="218">
        <f>IF(N120="základní",J120,0)</f>
        <v>0</v>
      </c>
      <c r="BF120" s="218">
        <f>IF(N120="snížená",J120,0)</f>
        <v>0</v>
      </c>
      <c r="BG120" s="218">
        <f>IF(N120="zákl. přenesená",J120,0)</f>
        <v>0</v>
      </c>
      <c r="BH120" s="218">
        <f>IF(N120="sníž. přenesená",J120,0)</f>
        <v>0</v>
      </c>
      <c r="BI120" s="218">
        <f>IF(N120="nulová",J120,0)</f>
        <v>0</v>
      </c>
      <c r="BJ120" s="19" t="s">
        <v>77</v>
      </c>
      <c r="BK120" s="218">
        <f>ROUND(I120*H120,2)</f>
        <v>0</v>
      </c>
      <c r="BL120" s="19" t="s">
        <v>158</v>
      </c>
      <c r="BM120" s="217" t="s">
        <v>204</v>
      </c>
    </row>
    <row r="121" s="2" customFormat="1">
      <c r="A121" s="40"/>
      <c r="B121" s="41"/>
      <c r="C121" s="42"/>
      <c r="D121" s="219" t="s">
        <v>159</v>
      </c>
      <c r="E121" s="42"/>
      <c r="F121" s="220" t="s">
        <v>727</v>
      </c>
      <c r="G121" s="42"/>
      <c r="H121" s="42"/>
      <c r="I121" s="221"/>
      <c r="J121" s="42"/>
      <c r="K121" s="42"/>
      <c r="L121" s="46"/>
      <c r="M121" s="222"/>
      <c r="N121" s="223"/>
      <c r="O121" s="86"/>
      <c r="P121" s="86"/>
      <c r="Q121" s="86"/>
      <c r="R121" s="86"/>
      <c r="S121" s="86"/>
      <c r="T121" s="87"/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T121" s="19" t="s">
        <v>159</v>
      </c>
      <c r="AU121" s="19" t="s">
        <v>79</v>
      </c>
    </row>
    <row r="122" s="15" customFormat="1">
      <c r="A122" s="15"/>
      <c r="B122" s="265"/>
      <c r="C122" s="266"/>
      <c r="D122" s="244" t="s">
        <v>593</v>
      </c>
      <c r="E122" s="267" t="s">
        <v>19</v>
      </c>
      <c r="F122" s="268" t="s">
        <v>728</v>
      </c>
      <c r="G122" s="266"/>
      <c r="H122" s="267" t="s">
        <v>19</v>
      </c>
      <c r="I122" s="269"/>
      <c r="J122" s="266"/>
      <c r="K122" s="266"/>
      <c r="L122" s="270"/>
      <c r="M122" s="271"/>
      <c r="N122" s="272"/>
      <c r="O122" s="272"/>
      <c r="P122" s="272"/>
      <c r="Q122" s="272"/>
      <c r="R122" s="272"/>
      <c r="S122" s="272"/>
      <c r="T122" s="273"/>
      <c r="U122" s="15"/>
      <c r="V122" s="15"/>
      <c r="W122" s="15"/>
      <c r="X122" s="15"/>
      <c r="Y122" s="15"/>
      <c r="Z122" s="15"/>
      <c r="AA122" s="15"/>
      <c r="AB122" s="15"/>
      <c r="AC122" s="15"/>
      <c r="AD122" s="15"/>
      <c r="AE122" s="15"/>
      <c r="AT122" s="274" t="s">
        <v>593</v>
      </c>
      <c r="AU122" s="274" t="s">
        <v>79</v>
      </c>
      <c r="AV122" s="15" t="s">
        <v>77</v>
      </c>
      <c r="AW122" s="15" t="s">
        <v>31</v>
      </c>
      <c r="AX122" s="15" t="s">
        <v>69</v>
      </c>
      <c r="AY122" s="274" t="s">
        <v>150</v>
      </c>
    </row>
    <row r="123" s="13" customFormat="1">
      <c r="A123" s="13"/>
      <c r="B123" s="242"/>
      <c r="C123" s="243"/>
      <c r="D123" s="244" t="s">
        <v>593</v>
      </c>
      <c r="E123" s="245" t="s">
        <v>19</v>
      </c>
      <c r="F123" s="246" t="s">
        <v>1843</v>
      </c>
      <c r="G123" s="243"/>
      <c r="H123" s="247">
        <v>160</v>
      </c>
      <c r="I123" s="248"/>
      <c r="J123" s="243"/>
      <c r="K123" s="243"/>
      <c r="L123" s="249"/>
      <c r="M123" s="250"/>
      <c r="N123" s="251"/>
      <c r="O123" s="251"/>
      <c r="P123" s="251"/>
      <c r="Q123" s="251"/>
      <c r="R123" s="251"/>
      <c r="S123" s="251"/>
      <c r="T123" s="252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T123" s="253" t="s">
        <v>593</v>
      </c>
      <c r="AU123" s="253" t="s">
        <v>79</v>
      </c>
      <c r="AV123" s="13" t="s">
        <v>79</v>
      </c>
      <c r="AW123" s="13" t="s">
        <v>31</v>
      </c>
      <c r="AX123" s="13" t="s">
        <v>69</v>
      </c>
      <c r="AY123" s="253" t="s">
        <v>150</v>
      </c>
    </row>
    <row r="124" s="14" customFormat="1">
      <c r="A124" s="14"/>
      <c r="B124" s="254"/>
      <c r="C124" s="255"/>
      <c r="D124" s="244" t="s">
        <v>593</v>
      </c>
      <c r="E124" s="256" t="s">
        <v>19</v>
      </c>
      <c r="F124" s="257" t="s">
        <v>595</v>
      </c>
      <c r="G124" s="255"/>
      <c r="H124" s="258">
        <v>160</v>
      </c>
      <c r="I124" s="259"/>
      <c r="J124" s="255"/>
      <c r="K124" s="255"/>
      <c r="L124" s="260"/>
      <c r="M124" s="261"/>
      <c r="N124" s="262"/>
      <c r="O124" s="262"/>
      <c r="P124" s="262"/>
      <c r="Q124" s="262"/>
      <c r="R124" s="262"/>
      <c r="S124" s="262"/>
      <c r="T124" s="263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T124" s="264" t="s">
        <v>593</v>
      </c>
      <c r="AU124" s="264" t="s">
        <v>79</v>
      </c>
      <c r="AV124" s="14" t="s">
        <v>158</v>
      </c>
      <c r="AW124" s="14" t="s">
        <v>31</v>
      </c>
      <c r="AX124" s="14" t="s">
        <v>77</v>
      </c>
      <c r="AY124" s="264" t="s">
        <v>150</v>
      </c>
    </row>
    <row r="125" s="2" customFormat="1" ht="37.8" customHeight="1">
      <c r="A125" s="40"/>
      <c r="B125" s="41"/>
      <c r="C125" s="206" t="s">
        <v>8</v>
      </c>
      <c r="D125" s="206" t="s">
        <v>153</v>
      </c>
      <c r="E125" s="207" t="s">
        <v>730</v>
      </c>
      <c r="F125" s="208" t="s">
        <v>731</v>
      </c>
      <c r="G125" s="209" t="s">
        <v>375</v>
      </c>
      <c r="H125" s="210">
        <v>120.3</v>
      </c>
      <c r="I125" s="211"/>
      <c r="J125" s="212">
        <f>ROUND(I125*H125,2)</f>
        <v>0</v>
      </c>
      <c r="K125" s="208" t="s">
        <v>157</v>
      </c>
      <c r="L125" s="46"/>
      <c r="M125" s="213" t="s">
        <v>19</v>
      </c>
      <c r="N125" s="214" t="s">
        <v>40</v>
      </c>
      <c r="O125" s="86"/>
      <c r="P125" s="215">
        <f>O125*H125</f>
        <v>0</v>
      </c>
      <c r="Q125" s="215">
        <v>0</v>
      </c>
      <c r="R125" s="215">
        <f>Q125*H125</f>
        <v>0</v>
      </c>
      <c r="S125" s="215">
        <v>0</v>
      </c>
      <c r="T125" s="216">
        <f>S125*H125</f>
        <v>0</v>
      </c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R125" s="217" t="s">
        <v>158</v>
      </c>
      <c r="AT125" s="217" t="s">
        <v>153</v>
      </c>
      <c r="AU125" s="217" t="s">
        <v>79</v>
      </c>
      <c r="AY125" s="19" t="s">
        <v>150</v>
      </c>
      <c r="BE125" s="218">
        <f>IF(N125="základní",J125,0)</f>
        <v>0</v>
      </c>
      <c r="BF125" s="218">
        <f>IF(N125="snížená",J125,0)</f>
        <v>0</v>
      </c>
      <c r="BG125" s="218">
        <f>IF(N125="zákl. přenesená",J125,0)</f>
        <v>0</v>
      </c>
      <c r="BH125" s="218">
        <f>IF(N125="sníž. přenesená",J125,0)</f>
        <v>0</v>
      </c>
      <c r="BI125" s="218">
        <f>IF(N125="nulová",J125,0)</f>
        <v>0</v>
      </c>
      <c r="BJ125" s="19" t="s">
        <v>77</v>
      </c>
      <c r="BK125" s="218">
        <f>ROUND(I125*H125,2)</f>
        <v>0</v>
      </c>
      <c r="BL125" s="19" t="s">
        <v>158</v>
      </c>
      <c r="BM125" s="217" t="s">
        <v>208</v>
      </c>
    </row>
    <row r="126" s="2" customFormat="1">
      <c r="A126" s="40"/>
      <c r="B126" s="41"/>
      <c r="C126" s="42"/>
      <c r="D126" s="219" t="s">
        <v>159</v>
      </c>
      <c r="E126" s="42"/>
      <c r="F126" s="220" t="s">
        <v>732</v>
      </c>
      <c r="G126" s="42"/>
      <c r="H126" s="42"/>
      <c r="I126" s="221"/>
      <c r="J126" s="42"/>
      <c r="K126" s="42"/>
      <c r="L126" s="46"/>
      <c r="M126" s="222"/>
      <c r="N126" s="223"/>
      <c r="O126" s="86"/>
      <c r="P126" s="86"/>
      <c r="Q126" s="86"/>
      <c r="R126" s="86"/>
      <c r="S126" s="86"/>
      <c r="T126" s="87"/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T126" s="19" t="s">
        <v>159</v>
      </c>
      <c r="AU126" s="19" t="s">
        <v>79</v>
      </c>
    </row>
    <row r="127" s="2" customFormat="1" ht="37.8" customHeight="1">
      <c r="A127" s="40"/>
      <c r="B127" s="41"/>
      <c r="C127" s="206" t="s">
        <v>212</v>
      </c>
      <c r="D127" s="206" t="s">
        <v>153</v>
      </c>
      <c r="E127" s="207" t="s">
        <v>746</v>
      </c>
      <c r="F127" s="208" t="s">
        <v>747</v>
      </c>
      <c r="G127" s="209" t="s">
        <v>380</v>
      </c>
      <c r="H127" s="210">
        <v>170</v>
      </c>
      <c r="I127" s="211"/>
      <c r="J127" s="212">
        <f>ROUND(I127*H127,2)</f>
        <v>0</v>
      </c>
      <c r="K127" s="208" t="s">
        <v>157</v>
      </c>
      <c r="L127" s="46"/>
      <c r="M127" s="213" t="s">
        <v>19</v>
      </c>
      <c r="N127" s="214" t="s">
        <v>40</v>
      </c>
      <c r="O127" s="86"/>
      <c r="P127" s="215">
        <f>O127*H127</f>
        <v>0</v>
      </c>
      <c r="Q127" s="215">
        <v>0</v>
      </c>
      <c r="R127" s="215">
        <f>Q127*H127</f>
        <v>0</v>
      </c>
      <c r="S127" s="215">
        <v>0</v>
      </c>
      <c r="T127" s="216">
        <f>S127*H127</f>
        <v>0</v>
      </c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R127" s="217" t="s">
        <v>158</v>
      </c>
      <c r="AT127" s="217" t="s">
        <v>153</v>
      </c>
      <c r="AU127" s="217" t="s">
        <v>79</v>
      </c>
      <c r="AY127" s="19" t="s">
        <v>150</v>
      </c>
      <c r="BE127" s="218">
        <f>IF(N127="základní",J127,0)</f>
        <v>0</v>
      </c>
      <c r="BF127" s="218">
        <f>IF(N127="snížená",J127,0)</f>
        <v>0</v>
      </c>
      <c r="BG127" s="218">
        <f>IF(N127="zákl. přenesená",J127,0)</f>
        <v>0</v>
      </c>
      <c r="BH127" s="218">
        <f>IF(N127="sníž. přenesená",J127,0)</f>
        <v>0</v>
      </c>
      <c r="BI127" s="218">
        <f>IF(N127="nulová",J127,0)</f>
        <v>0</v>
      </c>
      <c r="BJ127" s="19" t="s">
        <v>77</v>
      </c>
      <c r="BK127" s="218">
        <f>ROUND(I127*H127,2)</f>
        <v>0</v>
      </c>
      <c r="BL127" s="19" t="s">
        <v>158</v>
      </c>
      <c r="BM127" s="217" t="s">
        <v>215</v>
      </c>
    </row>
    <row r="128" s="2" customFormat="1">
      <c r="A128" s="40"/>
      <c r="B128" s="41"/>
      <c r="C128" s="42"/>
      <c r="D128" s="219" t="s">
        <v>159</v>
      </c>
      <c r="E128" s="42"/>
      <c r="F128" s="220" t="s">
        <v>748</v>
      </c>
      <c r="G128" s="42"/>
      <c r="H128" s="42"/>
      <c r="I128" s="221"/>
      <c r="J128" s="42"/>
      <c r="K128" s="42"/>
      <c r="L128" s="46"/>
      <c r="M128" s="222"/>
      <c r="N128" s="223"/>
      <c r="O128" s="86"/>
      <c r="P128" s="86"/>
      <c r="Q128" s="86"/>
      <c r="R128" s="86"/>
      <c r="S128" s="86"/>
      <c r="T128" s="87"/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T128" s="19" t="s">
        <v>159</v>
      </c>
      <c r="AU128" s="19" t="s">
        <v>79</v>
      </c>
    </row>
    <row r="129" s="13" customFormat="1">
      <c r="A129" s="13"/>
      <c r="B129" s="242"/>
      <c r="C129" s="243"/>
      <c r="D129" s="244" t="s">
        <v>593</v>
      </c>
      <c r="E129" s="245" t="s">
        <v>19</v>
      </c>
      <c r="F129" s="246" t="s">
        <v>1844</v>
      </c>
      <c r="G129" s="243"/>
      <c r="H129" s="247">
        <v>170</v>
      </c>
      <c r="I129" s="248"/>
      <c r="J129" s="243"/>
      <c r="K129" s="243"/>
      <c r="L129" s="249"/>
      <c r="M129" s="250"/>
      <c r="N129" s="251"/>
      <c r="O129" s="251"/>
      <c r="P129" s="251"/>
      <c r="Q129" s="251"/>
      <c r="R129" s="251"/>
      <c r="S129" s="251"/>
      <c r="T129" s="252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253" t="s">
        <v>593</v>
      </c>
      <c r="AU129" s="253" t="s">
        <v>79</v>
      </c>
      <c r="AV129" s="13" t="s">
        <v>79</v>
      </c>
      <c r="AW129" s="13" t="s">
        <v>31</v>
      </c>
      <c r="AX129" s="13" t="s">
        <v>69</v>
      </c>
      <c r="AY129" s="253" t="s">
        <v>150</v>
      </c>
    </row>
    <row r="130" s="14" customFormat="1">
      <c r="A130" s="14"/>
      <c r="B130" s="254"/>
      <c r="C130" s="255"/>
      <c r="D130" s="244" t="s">
        <v>593</v>
      </c>
      <c r="E130" s="256" t="s">
        <v>19</v>
      </c>
      <c r="F130" s="257" t="s">
        <v>595</v>
      </c>
      <c r="G130" s="255"/>
      <c r="H130" s="258">
        <v>170</v>
      </c>
      <c r="I130" s="259"/>
      <c r="J130" s="255"/>
      <c r="K130" s="255"/>
      <c r="L130" s="260"/>
      <c r="M130" s="261"/>
      <c r="N130" s="262"/>
      <c r="O130" s="262"/>
      <c r="P130" s="262"/>
      <c r="Q130" s="262"/>
      <c r="R130" s="262"/>
      <c r="S130" s="262"/>
      <c r="T130" s="263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T130" s="264" t="s">
        <v>593</v>
      </c>
      <c r="AU130" s="264" t="s">
        <v>79</v>
      </c>
      <c r="AV130" s="14" t="s">
        <v>158</v>
      </c>
      <c r="AW130" s="14" t="s">
        <v>31</v>
      </c>
      <c r="AX130" s="14" t="s">
        <v>77</v>
      </c>
      <c r="AY130" s="264" t="s">
        <v>150</v>
      </c>
    </row>
    <row r="131" s="2" customFormat="1" ht="37.8" customHeight="1">
      <c r="A131" s="40"/>
      <c r="B131" s="41"/>
      <c r="C131" s="206" t="s">
        <v>183</v>
      </c>
      <c r="D131" s="206" t="s">
        <v>153</v>
      </c>
      <c r="E131" s="207" t="s">
        <v>752</v>
      </c>
      <c r="F131" s="208" t="s">
        <v>753</v>
      </c>
      <c r="G131" s="209" t="s">
        <v>380</v>
      </c>
      <c r="H131" s="210">
        <v>170</v>
      </c>
      <c r="I131" s="211"/>
      <c r="J131" s="212">
        <f>ROUND(I131*H131,2)</f>
        <v>0</v>
      </c>
      <c r="K131" s="208" t="s">
        <v>157</v>
      </c>
      <c r="L131" s="46"/>
      <c r="M131" s="213" t="s">
        <v>19</v>
      </c>
      <c r="N131" s="214" t="s">
        <v>40</v>
      </c>
      <c r="O131" s="86"/>
      <c r="P131" s="215">
        <f>O131*H131</f>
        <v>0</v>
      </c>
      <c r="Q131" s="215">
        <v>0</v>
      </c>
      <c r="R131" s="215">
        <f>Q131*H131</f>
        <v>0</v>
      </c>
      <c r="S131" s="215">
        <v>0</v>
      </c>
      <c r="T131" s="216">
        <f>S131*H131</f>
        <v>0</v>
      </c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R131" s="217" t="s">
        <v>158</v>
      </c>
      <c r="AT131" s="217" t="s">
        <v>153</v>
      </c>
      <c r="AU131" s="217" t="s">
        <v>79</v>
      </c>
      <c r="AY131" s="19" t="s">
        <v>150</v>
      </c>
      <c r="BE131" s="218">
        <f>IF(N131="základní",J131,0)</f>
        <v>0</v>
      </c>
      <c r="BF131" s="218">
        <f>IF(N131="snížená",J131,0)</f>
        <v>0</v>
      </c>
      <c r="BG131" s="218">
        <f>IF(N131="zákl. přenesená",J131,0)</f>
        <v>0</v>
      </c>
      <c r="BH131" s="218">
        <f>IF(N131="sníž. přenesená",J131,0)</f>
        <v>0</v>
      </c>
      <c r="BI131" s="218">
        <f>IF(N131="nulová",J131,0)</f>
        <v>0</v>
      </c>
      <c r="BJ131" s="19" t="s">
        <v>77</v>
      </c>
      <c r="BK131" s="218">
        <f>ROUND(I131*H131,2)</f>
        <v>0</v>
      </c>
      <c r="BL131" s="19" t="s">
        <v>158</v>
      </c>
      <c r="BM131" s="217" t="s">
        <v>219</v>
      </c>
    </row>
    <row r="132" s="2" customFormat="1">
      <c r="A132" s="40"/>
      <c r="B132" s="41"/>
      <c r="C132" s="42"/>
      <c r="D132" s="219" t="s">
        <v>159</v>
      </c>
      <c r="E132" s="42"/>
      <c r="F132" s="220" t="s">
        <v>754</v>
      </c>
      <c r="G132" s="42"/>
      <c r="H132" s="42"/>
      <c r="I132" s="221"/>
      <c r="J132" s="42"/>
      <c r="K132" s="42"/>
      <c r="L132" s="46"/>
      <c r="M132" s="222"/>
      <c r="N132" s="223"/>
      <c r="O132" s="86"/>
      <c r="P132" s="86"/>
      <c r="Q132" s="86"/>
      <c r="R132" s="86"/>
      <c r="S132" s="86"/>
      <c r="T132" s="87"/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T132" s="19" t="s">
        <v>159</v>
      </c>
      <c r="AU132" s="19" t="s">
        <v>79</v>
      </c>
    </row>
    <row r="133" s="2" customFormat="1" ht="16.5" customHeight="1">
      <c r="A133" s="40"/>
      <c r="B133" s="41"/>
      <c r="C133" s="228" t="s">
        <v>221</v>
      </c>
      <c r="D133" s="228" t="s">
        <v>254</v>
      </c>
      <c r="E133" s="229" t="s">
        <v>755</v>
      </c>
      <c r="F133" s="230" t="s">
        <v>756</v>
      </c>
      <c r="G133" s="231" t="s">
        <v>319</v>
      </c>
      <c r="H133" s="232">
        <v>3.3999999999999999</v>
      </c>
      <c r="I133" s="233"/>
      <c r="J133" s="234">
        <f>ROUND(I133*H133,2)</f>
        <v>0</v>
      </c>
      <c r="K133" s="230" t="s">
        <v>157</v>
      </c>
      <c r="L133" s="235"/>
      <c r="M133" s="236" t="s">
        <v>19</v>
      </c>
      <c r="N133" s="237" t="s">
        <v>40</v>
      </c>
      <c r="O133" s="86"/>
      <c r="P133" s="215">
        <f>O133*H133</f>
        <v>0</v>
      </c>
      <c r="Q133" s="215">
        <v>0</v>
      </c>
      <c r="R133" s="215">
        <f>Q133*H133</f>
        <v>0</v>
      </c>
      <c r="S133" s="215">
        <v>0</v>
      </c>
      <c r="T133" s="216">
        <f>S133*H133</f>
        <v>0</v>
      </c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R133" s="217" t="s">
        <v>171</v>
      </c>
      <c r="AT133" s="217" t="s">
        <v>254</v>
      </c>
      <c r="AU133" s="217" t="s">
        <v>79</v>
      </c>
      <c r="AY133" s="19" t="s">
        <v>150</v>
      </c>
      <c r="BE133" s="218">
        <f>IF(N133="základní",J133,0)</f>
        <v>0</v>
      </c>
      <c r="BF133" s="218">
        <f>IF(N133="snížená",J133,0)</f>
        <v>0</v>
      </c>
      <c r="BG133" s="218">
        <f>IF(N133="zákl. přenesená",J133,0)</f>
        <v>0</v>
      </c>
      <c r="BH133" s="218">
        <f>IF(N133="sníž. přenesená",J133,0)</f>
        <v>0</v>
      </c>
      <c r="BI133" s="218">
        <f>IF(N133="nulová",J133,0)</f>
        <v>0</v>
      </c>
      <c r="BJ133" s="19" t="s">
        <v>77</v>
      </c>
      <c r="BK133" s="218">
        <f>ROUND(I133*H133,2)</f>
        <v>0</v>
      </c>
      <c r="BL133" s="19" t="s">
        <v>158</v>
      </c>
      <c r="BM133" s="217" t="s">
        <v>224</v>
      </c>
    </row>
    <row r="134" s="13" customFormat="1">
      <c r="A134" s="13"/>
      <c r="B134" s="242"/>
      <c r="C134" s="243"/>
      <c r="D134" s="244" t="s">
        <v>593</v>
      </c>
      <c r="E134" s="245" t="s">
        <v>19</v>
      </c>
      <c r="F134" s="246" t="s">
        <v>1845</v>
      </c>
      <c r="G134" s="243"/>
      <c r="H134" s="247">
        <v>3.3999999999999999</v>
      </c>
      <c r="I134" s="248"/>
      <c r="J134" s="243"/>
      <c r="K134" s="243"/>
      <c r="L134" s="249"/>
      <c r="M134" s="250"/>
      <c r="N134" s="251"/>
      <c r="O134" s="251"/>
      <c r="P134" s="251"/>
      <c r="Q134" s="251"/>
      <c r="R134" s="251"/>
      <c r="S134" s="251"/>
      <c r="T134" s="252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53" t="s">
        <v>593</v>
      </c>
      <c r="AU134" s="253" t="s">
        <v>79</v>
      </c>
      <c r="AV134" s="13" t="s">
        <v>79</v>
      </c>
      <c r="AW134" s="13" t="s">
        <v>31</v>
      </c>
      <c r="AX134" s="13" t="s">
        <v>69</v>
      </c>
      <c r="AY134" s="253" t="s">
        <v>150</v>
      </c>
    </row>
    <row r="135" s="14" customFormat="1">
      <c r="A135" s="14"/>
      <c r="B135" s="254"/>
      <c r="C135" s="255"/>
      <c r="D135" s="244" t="s">
        <v>593</v>
      </c>
      <c r="E135" s="256" t="s">
        <v>19</v>
      </c>
      <c r="F135" s="257" t="s">
        <v>595</v>
      </c>
      <c r="G135" s="255"/>
      <c r="H135" s="258">
        <v>3.3999999999999999</v>
      </c>
      <c r="I135" s="259"/>
      <c r="J135" s="255"/>
      <c r="K135" s="255"/>
      <c r="L135" s="260"/>
      <c r="M135" s="261"/>
      <c r="N135" s="262"/>
      <c r="O135" s="262"/>
      <c r="P135" s="262"/>
      <c r="Q135" s="262"/>
      <c r="R135" s="262"/>
      <c r="S135" s="262"/>
      <c r="T135" s="263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T135" s="264" t="s">
        <v>593</v>
      </c>
      <c r="AU135" s="264" t="s">
        <v>79</v>
      </c>
      <c r="AV135" s="14" t="s">
        <v>158</v>
      </c>
      <c r="AW135" s="14" t="s">
        <v>31</v>
      </c>
      <c r="AX135" s="14" t="s">
        <v>77</v>
      </c>
      <c r="AY135" s="264" t="s">
        <v>150</v>
      </c>
    </row>
    <row r="136" s="2" customFormat="1" ht="33" customHeight="1">
      <c r="A136" s="40"/>
      <c r="B136" s="41"/>
      <c r="C136" s="206" t="s">
        <v>187</v>
      </c>
      <c r="D136" s="206" t="s">
        <v>153</v>
      </c>
      <c r="E136" s="207" t="s">
        <v>758</v>
      </c>
      <c r="F136" s="208" t="s">
        <v>759</v>
      </c>
      <c r="G136" s="209" t="s">
        <v>380</v>
      </c>
      <c r="H136" s="210">
        <v>170</v>
      </c>
      <c r="I136" s="211"/>
      <c r="J136" s="212">
        <f>ROUND(I136*H136,2)</f>
        <v>0</v>
      </c>
      <c r="K136" s="208" t="s">
        <v>157</v>
      </c>
      <c r="L136" s="46"/>
      <c r="M136" s="213" t="s">
        <v>19</v>
      </c>
      <c r="N136" s="214" t="s">
        <v>40</v>
      </c>
      <c r="O136" s="86"/>
      <c r="P136" s="215">
        <f>O136*H136</f>
        <v>0</v>
      </c>
      <c r="Q136" s="215">
        <v>0</v>
      </c>
      <c r="R136" s="215">
        <f>Q136*H136</f>
        <v>0</v>
      </c>
      <c r="S136" s="215">
        <v>0</v>
      </c>
      <c r="T136" s="216">
        <f>S136*H136</f>
        <v>0</v>
      </c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R136" s="217" t="s">
        <v>158</v>
      </c>
      <c r="AT136" s="217" t="s">
        <v>153</v>
      </c>
      <c r="AU136" s="217" t="s">
        <v>79</v>
      </c>
      <c r="AY136" s="19" t="s">
        <v>150</v>
      </c>
      <c r="BE136" s="218">
        <f>IF(N136="základní",J136,0)</f>
        <v>0</v>
      </c>
      <c r="BF136" s="218">
        <f>IF(N136="snížená",J136,0)</f>
        <v>0</v>
      </c>
      <c r="BG136" s="218">
        <f>IF(N136="zákl. přenesená",J136,0)</f>
        <v>0</v>
      </c>
      <c r="BH136" s="218">
        <f>IF(N136="sníž. přenesená",J136,0)</f>
        <v>0</v>
      </c>
      <c r="BI136" s="218">
        <f>IF(N136="nulová",J136,0)</f>
        <v>0</v>
      </c>
      <c r="BJ136" s="19" t="s">
        <v>77</v>
      </c>
      <c r="BK136" s="218">
        <f>ROUND(I136*H136,2)</f>
        <v>0</v>
      </c>
      <c r="BL136" s="19" t="s">
        <v>158</v>
      </c>
      <c r="BM136" s="217" t="s">
        <v>230</v>
      </c>
    </row>
    <row r="137" s="2" customFormat="1">
      <c r="A137" s="40"/>
      <c r="B137" s="41"/>
      <c r="C137" s="42"/>
      <c r="D137" s="219" t="s">
        <v>159</v>
      </c>
      <c r="E137" s="42"/>
      <c r="F137" s="220" t="s">
        <v>760</v>
      </c>
      <c r="G137" s="42"/>
      <c r="H137" s="42"/>
      <c r="I137" s="221"/>
      <c r="J137" s="42"/>
      <c r="K137" s="42"/>
      <c r="L137" s="46"/>
      <c r="M137" s="222"/>
      <c r="N137" s="223"/>
      <c r="O137" s="86"/>
      <c r="P137" s="86"/>
      <c r="Q137" s="86"/>
      <c r="R137" s="86"/>
      <c r="S137" s="86"/>
      <c r="T137" s="87"/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T137" s="19" t="s">
        <v>159</v>
      </c>
      <c r="AU137" s="19" t="s">
        <v>79</v>
      </c>
    </row>
    <row r="138" s="2" customFormat="1" ht="33" customHeight="1">
      <c r="A138" s="40"/>
      <c r="B138" s="41"/>
      <c r="C138" s="206" t="s">
        <v>304</v>
      </c>
      <c r="D138" s="206" t="s">
        <v>153</v>
      </c>
      <c r="E138" s="207" t="s">
        <v>761</v>
      </c>
      <c r="F138" s="208" t="s">
        <v>762</v>
      </c>
      <c r="G138" s="209" t="s">
        <v>380</v>
      </c>
      <c r="H138" s="210">
        <v>103</v>
      </c>
      <c r="I138" s="211"/>
      <c r="J138" s="212">
        <f>ROUND(I138*H138,2)</f>
        <v>0</v>
      </c>
      <c r="K138" s="208" t="s">
        <v>157</v>
      </c>
      <c r="L138" s="46"/>
      <c r="M138" s="213" t="s">
        <v>19</v>
      </c>
      <c r="N138" s="214" t="s">
        <v>40</v>
      </c>
      <c r="O138" s="86"/>
      <c r="P138" s="215">
        <f>O138*H138</f>
        <v>0</v>
      </c>
      <c r="Q138" s="215">
        <v>0</v>
      </c>
      <c r="R138" s="215">
        <f>Q138*H138</f>
        <v>0</v>
      </c>
      <c r="S138" s="215">
        <v>0</v>
      </c>
      <c r="T138" s="216">
        <f>S138*H138</f>
        <v>0</v>
      </c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R138" s="217" t="s">
        <v>158</v>
      </c>
      <c r="AT138" s="217" t="s">
        <v>153</v>
      </c>
      <c r="AU138" s="217" t="s">
        <v>79</v>
      </c>
      <c r="AY138" s="19" t="s">
        <v>150</v>
      </c>
      <c r="BE138" s="218">
        <f>IF(N138="základní",J138,0)</f>
        <v>0</v>
      </c>
      <c r="BF138" s="218">
        <f>IF(N138="snížená",J138,0)</f>
        <v>0</v>
      </c>
      <c r="BG138" s="218">
        <f>IF(N138="zákl. přenesená",J138,0)</f>
        <v>0</v>
      </c>
      <c r="BH138" s="218">
        <f>IF(N138="sníž. přenesená",J138,0)</f>
        <v>0</v>
      </c>
      <c r="BI138" s="218">
        <f>IF(N138="nulová",J138,0)</f>
        <v>0</v>
      </c>
      <c r="BJ138" s="19" t="s">
        <v>77</v>
      </c>
      <c r="BK138" s="218">
        <f>ROUND(I138*H138,2)</f>
        <v>0</v>
      </c>
      <c r="BL138" s="19" t="s">
        <v>158</v>
      </c>
      <c r="BM138" s="217" t="s">
        <v>307</v>
      </c>
    </row>
    <row r="139" s="2" customFormat="1">
      <c r="A139" s="40"/>
      <c r="B139" s="41"/>
      <c r="C139" s="42"/>
      <c r="D139" s="219" t="s">
        <v>159</v>
      </c>
      <c r="E139" s="42"/>
      <c r="F139" s="220" t="s">
        <v>763</v>
      </c>
      <c r="G139" s="42"/>
      <c r="H139" s="42"/>
      <c r="I139" s="221"/>
      <c r="J139" s="42"/>
      <c r="K139" s="42"/>
      <c r="L139" s="46"/>
      <c r="M139" s="222"/>
      <c r="N139" s="223"/>
      <c r="O139" s="86"/>
      <c r="P139" s="86"/>
      <c r="Q139" s="86"/>
      <c r="R139" s="86"/>
      <c r="S139" s="86"/>
      <c r="T139" s="87"/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T139" s="19" t="s">
        <v>159</v>
      </c>
      <c r="AU139" s="19" t="s">
        <v>79</v>
      </c>
    </row>
    <row r="140" s="13" customFormat="1">
      <c r="A140" s="13"/>
      <c r="B140" s="242"/>
      <c r="C140" s="243"/>
      <c r="D140" s="244" t="s">
        <v>593</v>
      </c>
      <c r="E140" s="245" t="s">
        <v>19</v>
      </c>
      <c r="F140" s="246" t="s">
        <v>1846</v>
      </c>
      <c r="G140" s="243"/>
      <c r="H140" s="247">
        <v>103</v>
      </c>
      <c r="I140" s="248"/>
      <c r="J140" s="243"/>
      <c r="K140" s="243"/>
      <c r="L140" s="249"/>
      <c r="M140" s="250"/>
      <c r="N140" s="251"/>
      <c r="O140" s="251"/>
      <c r="P140" s="251"/>
      <c r="Q140" s="251"/>
      <c r="R140" s="251"/>
      <c r="S140" s="251"/>
      <c r="T140" s="252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53" t="s">
        <v>593</v>
      </c>
      <c r="AU140" s="253" t="s">
        <v>79</v>
      </c>
      <c r="AV140" s="13" t="s">
        <v>79</v>
      </c>
      <c r="AW140" s="13" t="s">
        <v>31</v>
      </c>
      <c r="AX140" s="13" t="s">
        <v>69</v>
      </c>
      <c r="AY140" s="253" t="s">
        <v>150</v>
      </c>
    </row>
    <row r="141" s="14" customFormat="1">
      <c r="A141" s="14"/>
      <c r="B141" s="254"/>
      <c r="C141" s="255"/>
      <c r="D141" s="244" t="s">
        <v>593</v>
      </c>
      <c r="E141" s="256" t="s">
        <v>19</v>
      </c>
      <c r="F141" s="257" t="s">
        <v>595</v>
      </c>
      <c r="G141" s="255"/>
      <c r="H141" s="258">
        <v>103</v>
      </c>
      <c r="I141" s="259"/>
      <c r="J141" s="255"/>
      <c r="K141" s="255"/>
      <c r="L141" s="260"/>
      <c r="M141" s="261"/>
      <c r="N141" s="262"/>
      <c r="O141" s="262"/>
      <c r="P141" s="262"/>
      <c r="Q141" s="262"/>
      <c r="R141" s="262"/>
      <c r="S141" s="262"/>
      <c r="T141" s="263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T141" s="264" t="s">
        <v>593</v>
      </c>
      <c r="AU141" s="264" t="s">
        <v>79</v>
      </c>
      <c r="AV141" s="14" t="s">
        <v>158</v>
      </c>
      <c r="AW141" s="14" t="s">
        <v>31</v>
      </c>
      <c r="AX141" s="14" t="s">
        <v>77</v>
      </c>
      <c r="AY141" s="264" t="s">
        <v>150</v>
      </c>
    </row>
    <row r="142" s="2" customFormat="1" ht="49.05" customHeight="1">
      <c r="A142" s="40"/>
      <c r="B142" s="41"/>
      <c r="C142" s="206" t="s">
        <v>193</v>
      </c>
      <c r="D142" s="206" t="s">
        <v>153</v>
      </c>
      <c r="E142" s="207" t="s">
        <v>765</v>
      </c>
      <c r="F142" s="208" t="s">
        <v>766</v>
      </c>
      <c r="G142" s="209" t="s">
        <v>380</v>
      </c>
      <c r="H142" s="210">
        <v>73</v>
      </c>
      <c r="I142" s="211"/>
      <c r="J142" s="212">
        <f>ROUND(I142*H142,2)</f>
        <v>0</v>
      </c>
      <c r="K142" s="208" t="s">
        <v>157</v>
      </c>
      <c r="L142" s="46"/>
      <c r="M142" s="213" t="s">
        <v>19</v>
      </c>
      <c r="N142" s="214" t="s">
        <v>40</v>
      </c>
      <c r="O142" s="86"/>
      <c r="P142" s="215">
        <f>O142*H142</f>
        <v>0</v>
      </c>
      <c r="Q142" s="215">
        <v>0</v>
      </c>
      <c r="R142" s="215">
        <f>Q142*H142</f>
        <v>0</v>
      </c>
      <c r="S142" s="215">
        <v>0</v>
      </c>
      <c r="T142" s="216">
        <f>S142*H142</f>
        <v>0</v>
      </c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R142" s="217" t="s">
        <v>158</v>
      </c>
      <c r="AT142" s="217" t="s">
        <v>153</v>
      </c>
      <c r="AU142" s="217" t="s">
        <v>79</v>
      </c>
      <c r="AY142" s="19" t="s">
        <v>150</v>
      </c>
      <c r="BE142" s="218">
        <f>IF(N142="základní",J142,0)</f>
        <v>0</v>
      </c>
      <c r="BF142" s="218">
        <f>IF(N142="snížená",J142,0)</f>
        <v>0</v>
      </c>
      <c r="BG142" s="218">
        <f>IF(N142="zákl. přenesená",J142,0)</f>
        <v>0</v>
      </c>
      <c r="BH142" s="218">
        <f>IF(N142="sníž. přenesená",J142,0)</f>
        <v>0</v>
      </c>
      <c r="BI142" s="218">
        <f>IF(N142="nulová",J142,0)</f>
        <v>0</v>
      </c>
      <c r="BJ142" s="19" t="s">
        <v>77</v>
      </c>
      <c r="BK142" s="218">
        <f>ROUND(I142*H142,2)</f>
        <v>0</v>
      </c>
      <c r="BL142" s="19" t="s">
        <v>158</v>
      </c>
      <c r="BM142" s="217" t="s">
        <v>311</v>
      </c>
    </row>
    <row r="143" s="2" customFormat="1">
      <c r="A143" s="40"/>
      <c r="B143" s="41"/>
      <c r="C143" s="42"/>
      <c r="D143" s="219" t="s">
        <v>159</v>
      </c>
      <c r="E143" s="42"/>
      <c r="F143" s="220" t="s">
        <v>767</v>
      </c>
      <c r="G143" s="42"/>
      <c r="H143" s="42"/>
      <c r="I143" s="221"/>
      <c r="J143" s="42"/>
      <c r="K143" s="42"/>
      <c r="L143" s="46"/>
      <c r="M143" s="222"/>
      <c r="N143" s="223"/>
      <c r="O143" s="86"/>
      <c r="P143" s="86"/>
      <c r="Q143" s="86"/>
      <c r="R143" s="86"/>
      <c r="S143" s="86"/>
      <c r="T143" s="87"/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T143" s="19" t="s">
        <v>159</v>
      </c>
      <c r="AU143" s="19" t="s">
        <v>79</v>
      </c>
    </row>
    <row r="144" s="2" customFormat="1" ht="21.75" customHeight="1">
      <c r="A144" s="40"/>
      <c r="B144" s="41"/>
      <c r="C144" s="206" t="s">
        <v>312</v>
      </c>
      <c r="D144" s="206" t="s">
        <v>153</v>
      </c>
      <c r="E144" s="207" t="s">
        <v>768</v>
      </c>
      <c r="F144" s="208" t="s">
        <v>769</v>
      </c>
      <c r="G144" s="209" t="s">
        <v>375</v>
      </c>
      <c r="H144" s="210">
        <v>10.199999999999999</v>
      </c>
      <c r="I144" s="211"/>
      <c r="J144" s="212">
        <f>ROUND(I144*H144,2)</f>
        <v>0</v>
      </c>
      <c r="K144" s="208" t="s">
        <v>157</v>
      </c>
      <c r="L144" s="46"/>
      <c r="M144" s="213" t="s">
        <v>19</v>
      </c>
      <c r="N144" s="214" t="s">
        <v>40</v>
      </c>
      <c r="O144" s="86"/>
      <c r="P144" s="215">
        <f>O144*H144</f>
        <v>0</v>
      </c>
      <c r="Q144" s="215">
        <v>0</v>
      </c>
      <c r="R144" s="215">
        <f>Q144*H144</f>
        <v>0</v>
      </c>
      <c r="S144" s="215">
        <v>0</v>
      </c>
      <c r="T144" s="216">
        <f>S144*H144</f>
        <v>0</v>
      </c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R144" s="217" t="s">
        <v>158</v>
      </c>
      <c r="AT144" s="217" t="s">
        <v>153</v>
      </c>
      <c r="AU144" s="217" t="s">
        <v>79</v>
      </c>
      <c r="AY144" s="19" t="s">
        <v>150</v>
      </c>
      <c r="BE144" s="218">
        <f>IF(N144="základní",J144,0)</f>
        <v>0</v>
      </c>
      <c r="BF144" s="218">
        <f>IF(N144="snížená",J144,0)</f>
        <v>0</v>
      </c>
      <c r="BG144" s="218">
        <f>IF(N144="zákl. přenesená",J144,0)</f>
        <v>0</v>
      </c>
      <c r="BH144" s="218">
        <f>IF(N144="sníž. přenesená",J144,0)</f>
        <v>0</v>
      </c>
      <c r="BI144" s="218">
        <f>IF(N144="nulová",J144,0)</f>
        <v>0</v>
      </c>
      <c r="BJ144" s="19" t="s">
        <v>77</v>
      </c>
      <c r="BK144" s="218">
        <f>ROUND(I144*H144,2)</f>
        <v>0</v>
      </c>
      <c r="BL144" s="19" t="s">
        <v>158</v>
      </c>
      <c r="BM144" s="217" t="s">
        <v>315</v>
      </c>
    </row>
    <row r="145" s="2" customFormat="1">
      <c r="A145" s="40"/>
      <c r="B145" s="41"/>
      <c r="C145" s="42"/>
      <c r="D145" s="219" t="s">
        <v>159</v>
      </c>
      <c r="E145" s="42"/>
      <c r="F145" s="220" t="s">
        <v>770</v>
      </c>
      <c r="G145" s="42"/>
      <c r="H145" s="42"/>
      <c r="I145" s="221"/>
      <c r="J145" s="42"/>
      <c r="K145" s="42"/>
      <c r="L145" s="46"/>
      <c r="M145" s="222"/>
      <c r="N145" s="223"/>
      <c r="O145" s="86"/>
      <c r="P145" s="86"/>
      <c r="Q145" s="86"/>
      <c r="R145" s="86"/>
      <c r="S145" s="86"/>
      <c r="T145" s="87"/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T145" s="19" t="s">
        <v>159</v>
      </c>
      <c r="AU145" s="19" t="s">
        <v>79</v>
      </c>
    </row>
    <row r="146" s="2" customFormat="1" ht="21.75" customHeight="1">
      <c r="A146" s="40"/>
      <c r="B146" s="41"/>
      <c r="C146" s="206" t="s">
        <v>199</v>
      </c>
      <c r="D146" s="206" t="s">
        <v>153</v>
      </c>
      <c r="E146" s="207" t="s">
        <v>771</v>
      </c>
      <c r="F146" s="208" t="s">
        <v>772</v>
      </c>
      <c r="G146" s="209" t="s">
        <v>375</v>
      </c>
      <c r="H146" s="210">
        <v>10.199999999999999</v>
      </c>
      <c r="I146" s="211"/>
      <c r="J146" s="212">
        <f>ROUND(I146*H146,2)</f>
        <v>0</v>
      </c>
      <c r="K146" s="208" t="s">
        <v>157</v>
      </c>
      <c r="L146" s="46"/>
      <c r="M146" s="213" t="s">
        <v>19</v>
      </c>
      <c r="N146" s="214" t="s">
        <v>40</v>
      </c>
      <c r="O146" s="86"/>
      <c r="P146" s="215">
        <f>O146*H146</f>
        <v>0</v>
      </c>
      <c r="Q146" s="215">
        <v>0</v>
      </c>
      <c r="R146" s="215">
        <f>Q146*H146</f>
        <v>0</v>
      </c>
      <c r="S146" s="215">
        <v>0</v>
      </c>
      <c r="T146" s="216">
        <f>S146*H146</f>
        <v>0</v>
      </c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R146" s="217" t="s">
        <v>158</v>
      </c>
      <c r="AT146" s="217" t="s">
        <v>153</v>
      </c>
      <c r="AU146" s="217" t="s">
        <v>79</v>
      </c>
      <c r="AY146" s="19" t="s">
        <v>150</v>
      </c>
      <c r="BE146" s="218">
        <f>IF(N146="základní",J146,0)</f>
        <v>0</v>
      </c>
      <c r="BF146" s="218">
        <f>IF(N146="snížená",J146,0)</f>
        <v>0</v>
      </c>
      <c r="BG146" s="218">
        <f>IF(N146="zákl. přenesená",J146,0)</f>
        <v>0</v>
      </c>
      <c r="BH146" s="218">
        <f>IF(N146="sníž. přenesená",J146,0)</f>
        <v>0</v>
      </c>
      <c r="BI146" s="218">
        <f>IF(N146="nulová",J146,0)</f>
        <v>0</v>
      </c>
      <c r="BJ146" s="19" t="s">
        <v>77</v>
      </c>
      <c r="BK146" s="218">
        <f>ROUND(I146*H146,2)</f>
        <v>0</v>
      </c>
      <c r="BL146" s="19" t="s">
        <v>158</v>
      </c>
      <c r="BM146" s="217" t="s">
        <v>320</v>
      </c>
    </row>
    <row r="147" s="2" customFormat="1">
      <c r="A147" s="40"/>
      <c r="B147" s="41"/>
      <c r="C147" s="42"/>
      <c r="D147" s="219" t="s">
        <v>159</v>
      </c>
      <c r="E147" s="42"/>
      <c r="F147" s="220" t="s">
        <v>773</v>
      </c>
      <c r="G147" s="42"/>
      <c r="H147" s="42"/>
      <c r="I147" s="221"/>
      <c r="J147" s="42"/>
      <c r="K147" s="42"/>
      <c r="L147" s="46"/>
      <c r="M147" s="222"/>
      <c r="N147" s="223"/>
      <c r="O147" s="86"/>
      <c r="P147" s="86"/>
      <c r="Q147" s="86"/>
      <c r="R147" s="86"/>
      <c r="S147" s="86"/>
      <c r="T147" s="87"/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T147" s="19" t="s">
        <v>159</v>
      </c>
      <c r="AU147" s="19" t="s">
        <v>79</v>
      </c>
    </row>
    <row r="148" s="2" customFormat="1" ht="24.15" customHeight="1">
      <c r="A148" s="40"/>
      <c r="B148" s="41"/>
      <c r="C148" s="206" t="s">
        <v>7</v>
      </c>
      <c r="D148" s="206" t="s">
        <v>153</v>
      </c>
      <c r="E148" s="207" t="s">
        <v>774</v>
      </c>
      <c r="F148" s="208" t="s">
        <v>775</v>
      </c>
      <c r="G148" s="209" t="s">
        <v>375</v>
      </c>
      <c r="H148" s="210">
        <v>40.799999999999997</v>
      </c>
      <c r="I148" s="211"/>
      <c r="J148" s="212">
        <f>ROUND(I148*H148,2)</f>
        <v>0</v>
      </c>
      <c r="K148" s="208" t="s">
        <v>157</v>
      </c>
      <c r="L148" s="46"/>
      <c r="M148" s="213" t="s">
        <v>19</v>
      </c>
      <c r="N148" s="214" t="s">
        <v>40</v>
      </c>
      <c r="O148" s="86"/>
      <c r="P148" s="215">
        <f>O148*H148</f>
        <v>0</v>
      </c>
      <c r="Q148" s="215">
        <v>0</v>
      </c>
      <c r="R148" s="215">
        <f>Q148*H148</f>
        <v>0</v>
      </c>
      <c r="S148" s="215">
        <v>0</v>
      </c>
      <c r="T148" s="216">
        <f>S148*H148</f>
        <v>0</v>
      </c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R148" s="217" t="s">
        <v>158</v>
      </c>
      <c r="AT148" s="217" t="s">
        <v>153</v>
      </c>
      <c r="AU148" s="217" t="s">
        <v>79</v>
      </c>
      <c r="AY148" s="19" t="s">
        <v>150</v>
      </c>
      <c r="BE148" s="218">
        <f>IF(N148="základní",J148,0)</f>
        <v>0</v>
      </c>
      <c r="BF148" s="218">
        <f>IF(N148="snížená",J148,0)</f>
        <v>0</v>
      </c>
      <c r="BG148" s="218">
        <f>IF(N148="zákl. přenesená",J148,0)</f>
        <v>0</v>
      </c>
      <c r="BH148" s="218">
        <f>IF(N148="sníž. přenesená",J148,0)</f>
        <v>0</v>
      </c>
      <c r="BI148" s="218">
        <f>IF(N148="nulová",J148,0)</f>
        <v>0</v>
      </c>
      <c r="BJ148" s="19" t="s">
        <v>77</v>
      </c>
      <c r="BK148" s="218">
        <f>ROUND(I148*H148,2)</f>
        <v>0</v>
      </c>
      <c r="BL148" s="19" t="s">
        <v>158</v>
      </c>
      <c r="BM148" s="217" t="s">
        <v>323</v>
      </c>
    </row>
    <row r="149" s="2" customFormat="1">
      <c r="A149" s="40"/>
      <c r="B149" s="41"/>
      <c r="C149" s="42"/>
      <c r="D149" s="219" t="s">
        <v>159</v>
      </c>
      <c r="E149" s="42"/>
      <c r="F149" s="220" t="s">
        <v>776</v>
      </c>
      <c r="G149" s="42"/>
      <c r="H149" s="42"/>
      <c r="I149" s="221"/>
      <c r="J149" s="42"/>
      <c r="K149" s="42"/>
      <c r="L149" s="46"/>
      <c r="M149" s="222"/>
      <c r="N149" s="223"/>
      <c r="O149" s="86"/>
      <c r="P149" s="86"/>
      <c r="Q149" s="86"/>
      <c r="R149" s="86"/>
      <c r="S149" s="86"/>
      <c r="T149" s="87"/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T149" s="19" t="s">
        <v>159</v>
      </c>
      <c r="AU149" s="19" t="s">
        <v>79</v>
      </c>
    </row>
    <row r="150" s="15" customFormat="1">
      <c r="A150" s="15"/>
      <c r="B150" s="265"/>
      <c r="C150" s="266"/>
      <c r="D150" s="244" t="s">
        <v>593</v>
      </c>
      <c r="E150" s="267" t="s">
        <v>19</v>
      </c>
      <c r="F150" s="268" t="s">
        <v>777</v>
      </c>
      <c r="G150" s="266"/>
      <c r="H150" s="267" t="s">
        <v>19</v>
      </c>
      <c r="I150" s="269"/>
      <c r="J150" s="266"/>
      <c r="K150" s="266"/>
      <c r="L150" s="270"/>
      <c r="M150" s="271"/>
      <c r="N150" s="272"/>
      <c r="O150" s="272"/>
      <c r="P150" s="272"/>
      <c r="Q150" s="272"/>
      <c r="R150" s="272"/>
      <c r="S150" s="272"/>
      <c r="T150" s="273"/>
      <c r="U150" s="15"/>
      <c r="V150" s="15"/>
      <c r="W150" s="15"/>
      <c r="X150" s="15"/>
      <c r="Y150" s="15"/>
      <c r="Z150" s="15"/>
      <c r="AA150" s="15"/>
      <c r="AB150" s="15"/>
      <c r="AC150" s="15"/>
      <c r="AD150" s="15"/>
      <c r="AE150" s="15"/>
      <c r="AT150" s="274" t="s">
        <v>593</v>
      </c>
      <c r="AU150" s="274" t="s">
        <v>79</v>
      </c>
      <c r="AV150" s="15" t="s">
        <v>77</v>
      </c>
      <c r="AW150" s="15" t="s">
        <v>31</v>
      </c>
      <c r="AX150" s="15" t="s">
        <v>69</v>
      </c>
      <c r="AY150" s="274" t="s">
        <v>150</v>
      </c>
    </row>
    <row r="151" s="13" customFormat="1">
      <c r="A151" s="13"/>
      <c r="B151" s="242"/>
      <c r="C151" s="243"/>
      <c r="D151" s="244" t="s">
        <v>593</v>
      </c>
      <c r="E151" s="245" t="s">
        <v>19</v>
      </c>
      <c r="F151" s="246" t="s">
        <v>1847</v>
      </c>
      <c r="G151" s="243"/>
      <c r="H151" s="247">
        <v>40.799999999999997</v>
      </c>
      <c r="I151" s="248"/>
      <c r="J151" s="243"/>
      <c r="K151" s="243"/>
      <c r="L151" s="249"/>
      <c r="M151" s="250"/>
      <c r="N151" s="251"/>
      <c r="O151" s="251"/>
      <c r="P151" s="251"/>
      <c r="Q151" s="251"/>
      <c r="R151" s="251"/>
      <c r="S151" s="251"/>
      <c r="T151" s="252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53" t="s">
        <v>593</v>
      </c>
      <c r="AU151" s="253" t="s">
        <v>79</v>
      </c>
      <c r="AV151" s="13" t="s">
        <v>79</v>
      </c>
      <c r="AW151" s="13" t="s">
        <v>31</v>
      </c>
      <c r="AX151" s="13" t="s">
        <v>69</v>
      </c>
      <c r="AY151" s="253" t="s">
        <v>150</v>
      </c>
    </row>
    <row r="152" s="14" customFormat="1">
      <c r="A152" s="14"/>
      <c r="B152" s="254"/>
      <c r="C152" s="255"/>
      <c r="D152" s="244" t="s">
        <v>593</v>
      </c>
      <c r="E152" s="256" t="s">
        <v>19</v>
      </c>
      <c r="F152" s="257" t="s">
        <v>595</v>
      </c>
      <c r="G152" s="255"/>
      <c r="H152" s="258">
        <v>40.799999999999997</v>
      </c>
      <c r="I152" s="259"/>
      <c r="J152" s="255"/>
      <c r="K152" s="255"/>
      <c r="L152" s="260"/>
      <c r="M152" s="261"/>
      <c r="N152" s="262"/>
      <c r="O152" s="262"/>
      <c r="P152" s="262"/>
      <c r="Q152" s="262"/>
      <c r="R152" s="262"/>
      <c r="S152" s="262"/>
      <c r="T152" s="263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T152" s="264" t="s">
        <v>593</v>
      </c>
      <c r="AU152" s="264" t="s">
        <v>79</v>
      </c>
      <c r="AV152" s="14" t="s">
        <v>158</v>
      </c>
      <c r="AW152" s="14" t="s">
        <v>31</v>
      </c>
      <c r="AX152" s="14" t="s">
        <v>77</v>
      </c>
      <c r="AY152" s="264" t="s">
        <v>150</v>
      </c>
    </row>
    <row r="153" s="12" customFormat="1" ht="22.8" customHeight="1">
      <c r="A153" s="12"/>
      <c r="B153" s="190"/>
      <c r="C153" s="191"/>
      <c r="D153" s="192" t="s">
        <v>68</v>
      </c>
      <c r="E153" s="204" t="s">
        <v>149</v>
      </c>
      <c r="F153" s="204" t="s">
        <v>822</v>
      </c>
      <c r="G153" s="191"/>
      <c r="H153" s="191"/>
      <c r="I153" s="194"/>
      <c r="J153" s="205">
        <f>BK153</f>
        <v>0</v>
      </c>
      <c r="K153" s="191"/>
      <c r="L153" s="196"/>
      <c r="M153" s="197"/>
      <c r="N153" s="198"/>
      <c r="O153" s="198"/>
      <c r="P153" s="199">
        <f>SUM(P154:P183)</f>
        <v>0</v>
      </c>
      <c r="Q153" s="198"/>
      <c r="R153" s="199">
        <f>SUM(R154:R183)</f>
        <v>0</v>
      </c>
      <c r="S153" s="198"/>
      <c r="T153" s="200">
        <f>SUM(T154:T183)</f>
        <v>0</v>
      </c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R153" s="201" t="s">
        <v>77</v>
      </c>
      <c r="AT153" s="202" t="s">
        <v>68</v>
      </c>
      <c r="AU153" s="202" t="s">
        <v>77</v>
      </c>
      <c r="AY153" s="201" t="s">
        <v>150</v>
      </c>
      <c r="BK153" s="203">
        <f>SUM(BK154:BK183)</f>
        <v>0</v>
      </c>
    </row>
    <row r="154" s="2" customFormat="1" ht="66.75" customHeight="1">
      <c r="A154" s="40"/>
      <c r="B154" s="41"/>
      <c r="C154" s="206" t="s">
        <v>204</v>
      </c>
      <c r="D154" s="206" t="s">
        <v>153</v>
      </c>
      <c r="E154" s="207" t="s">
        <v>823</v>
      </c>
      <c r="F154" s="208" t="s">
        <v>824</v>
      </c>
      <c r="G154" s="209" t="s">
        <v>380</v>
      </c>
      <c r="H154" s="210">
        <v>103</v>
      </c>
      <c r="I154" s="211"/>
      <c r="J154" s="212">
        <f>ROUND(I154*H154,2)</f>
        <v>0</v>
      </c>
      <c r="K154" s="208" t="s">
        <v>157</v>
      </c>
      <c r="L154" s="46"/>
      <c r="M154" s="213" t="s">
        <v>19</v>
      </c>
      <c r="N154" s="214" t="s">
        <v>40</v>
      </c>
      <c r="O154" s="86"/>
      <c r="P154" s="215">
        <f>O154*H154</f>
        <v>0</v>
      </c>
      <c r="Q154" s="215">
        <v>0</v>
      </c>
      <c r="R154" s="215">
        <f>Q154*H154</f>
        <v>0</v>
      </c>
      <c r="S154" s="215">
        <v>0</v>
      </c>
      <c r="T154" s="216">
        <f>S154*H154</f>
        <v>0</v>
      </c>
      <c r="U154" s="40"/>
      <c r="V154" s="40"/>
      <c r="W154" s="40"/>
      <c r="X154" s="40"/>
      <c r="Y154" s="40"/>
      <c r="Z154" s="40"/>
      <c r="AA154" s="40"/>
      <c r="AB154" s="40"/>
      <c r="AC154" s="40"/>
      <c r="AD154" s="40"/>
      <c r="AE154" s="40"/>
      <c r="AR154" s="217" t="s">
        <v>158</v>
      </c>
      <c r="AT154" s="217" t="s">
        <v>153</v>
      </c>
      <c r="AU154" s="217" t="s">
        <v>79</v>
      </c>
      <c r="AY154" s="19" t="s">
        <v>150</v>
      </c>
      <c r="BE154" s="218">
        <f>IF(N154="základní",J154,0)</f>
        <v>0</v>
      </c>
      <c r="BF154" s="218">
        <f>IF(N154="snížená",J154,0)</f>
        <v>0</v>
      </c>
      <c r="BG154" s="218">
        <f>IF(N154="zákl. přenesená",J154,0)</f>
        <v>0</v>
      </c>
      <c r="BH154" s="218">
        <f>IF(N154="sníž. přenesená",J154,0)</f>
        <v>0</v>
      </c>
      <c r="BI154" s="218">
        <f>IF(N154="nulová",J154,0)</f>
        <v>0</v>
      </c>
      <c r="BJ154" s="19" t="s">
        <v>77</v>
      </c>
      <c r="BK154" s="218">
        <f>ROUND(I154*H154,2)</f>
        <v>0</v>
      </c>
      <c r="BL154" s="19" t="s">
        <v>158</v>
      </c>
      <c r="BM154" s="217" t="s">
        <v>328</v>
      </c>
    </row>
    <row r="155" s="2" customFormat="1">
      <c r="A155" s="40"/>
      <c r="B155" s="41"/>
      <c r="C155" s="42"/>
      <c r="D155" s="219" t="s">
        <v>159</v>
      </c>
      <c r="E155" s="42"/>
      <c r="F155" s="220" t="s">
        <v>826</v>
      </c>
      <c r="G155" s="42"/>
      <c r="H155" s="42"/>
      <c r="I155" s="221"/>
      <c r="J155" s="42"/>
      <c r="K155" s="42"/>
      <c r="L155" s="46"/>
      <c r="M155" s="222"/>
      <c r="N155" s="223"/>
      <c r="O155" s="86"/>
      <c r="P155" s="86"/>
      <c r="Q155" s="86"/>
      <c r="R155" s="86"/>
      <c r="S155" s="86"/>
      <c r="T155" s="87"/>
      <c r="U155" s="40"/>
      <c r="V155" s="40"/>
      <c r="W155" s="40"/>
      <c r="X155" s="40"/>
      <c r="Y155" s="40"/>
      <c r="Z155" s="40"/>
      <c r="AA155" s="40"/>
      <c r="AB155" s="40"/>
      <c r="AC155" s="40"/>
      <c r="AD155" s="40"/>
      <c r="AE155" s="40"/>
      <c r="AT155" s="19" t="s">
        <v>159</v>
      </c>
      <c r="AU155" s="19" t="s">
        <v>79</v>
      </c>
    </row>
    <row r="156" s="13" customFormat="1">
      <c r="A156" s="13"/>
      <c r="B156" s="242"/>
      <c r="C156" s="243"/>
      <c r="D156" s="244" t="s">
        <v>593</v>
      </c>
      <c r="E156" s="245" t="s">
        <v>19</v>
      </c>
      <c r="F156" s="246" t="s">
        <v>1848</v>
      </c>
      <c r="G156" s="243"/>
      <c r="H156" s="247">
        <v>103</v>
      </c>
      <c r="I156" s="248"/>
      <c r="J156" s="243"/>
      <c r="K156" s="243"/>
      <c r="L156" s="249"/>
      <c r="M156" s="250"/>
      <c r="N156" s="251"/>
      <c r="O156" s="251"/>
      <c r="P156" s="251"/>
      <c r="Q156" s="251"/>
      <c r="R156" s="251"/>
      <c r="S156" s="251"/>
      <c r="T156" s="252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53" t="s">
        <v>593</v>
      </c>
      <c r="AU156" s="253" t="s">
        <v>79</v>
      </c>
      <c r="AV156" s="13" t="s">
        <v>79</v>
      </c>
      <c r="AW156" s="13" t="s">
        <v>31</v>
      </c>
      <c r="AX156" s="13" t="s">
        <v>69</v>
      </c>
      <c r="AY156" s="253" t="s">
        <v>150</v>
      </c>
    </row>
    <row r="157" s="14" customFormat="1">
      <c r="A157" s="14"/>
      <c r="B157" s="254"/>
      <c r="C157" s="255"/>
      <c r="D157" s="244" t="s">
        <v>593</v>
      </c>
      <c r="E157" s="256" t="s">
        <v>19</v>
      </c>
      <c r="F157" s="257" t="s">
        <v>595</v>
      </c>
      <c r="G157" s="255"/>
      <c r="H157" s="258">
        <v>103</v>
      </c>
      <c r="I157" s="259"/>
      <c r="J157" s="255"/>
      <c r="K157" s="255"/>
      <c r="L157" s="260"/>
      <c r="M157" s="261"/>
      <c r="N157" s="262"/>
      <c r="O157" s="262"/>
      <c r="P157" s="262"/>
      <c r="Q157" s="262"/>
      <c r="R157" s="262"/>
      <c r="S157" s="262"/>
      <c r="T157" s="263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T157" s="264" t="s">
        <v>593</v>
      </c>
      <c r="AU157" s="264" t="s">
        <v>79</v>
      </c>
      <c r="AV157" s="14" t="s">
        <v>158</v>
      </c>
      <c r="AW157" s="14" t="s">
        <v>31</v>
      </c>
      <c r="AX157" s="14" t="s">
        <v>77</v>
      </c>
      <c r="AY157" s="264" t="s">
        <v>150</v>
      </c>
    </row>
    <row r="158" s="2" customFormat="1" ht="21.75" customHeight="1">
      <c r="A158" s="40"/>
      <c r="B158" s="41"/>
      <c r="C158" s="228" t="s">
        <v>330</v>
      </c>
      <c r="D158" s="228" t="s">
        <v>254</v>
      </c>
      <c r="E158" s="229" t="s">
        <v>829</v>
      </c>
      <c r="F158" s="230" t="s">
        <v>830</v>
      </c>
      <c r="G158" s="231" t="s">
        <v>258</v>
      </c>
      <c r="H158" s="232">
        <v>1.823</v>
      </c>
      <c r="I158" s="233"/>
      <c r="J158" s="234">
        <f>ROUND(I158*H158,2)</f>
        <v>0</v>
      </c>
      <c r="K158" s="230" t="s">
        <v>157</v>
      </c>
      <c r="L158" s="235"/>
      <c r="M158" s="236" t="s">
        <v>19</v>
      </c>
      <c r="N158" s="237" t="s">
        <v>40</v>
      </c>
      <c r="O158" s="86"/>
      <c r="P158" s="215">
        <f>O158*H158</f>
        <v>0</v>
      </c>
      <c r="Q158" s="215">
        <v>0</v>
      </c>
      <c r="R158" s="215">
        <f>Q158*H158</f>
        <v>0</v>
      </c>
      <c r="S158" s="215">
        <v>0</v>
      </c>
      <c r="T158" s="216">
        <f>S158*H158</f>
        <v>0</v>
      </c>
      <c r="U158" s="40"/>
      <c r="V158" s="40"/>
      <c r="W158" s="40"/>
      <c r="X158" s="40"/>
      <c r="Y158" s="40"/>
      <c r="Z158" s="40"/>
      <c r="AA158" s="40"/>
      <c r="AB158" s="40"/>
      <c r="AC158" s="40"/>
      <c r="AD158" s="40"/>
      <c r="AE158" s="40"/>
      <c r="AR158" s="217" t="s">
        <v>171</v>
      </c>
      <c r="AT158" s="217" t="s">
        <v>254</v>
      </c>
      <c r="AU158" s="217" t="s">
        <v>79</v>
      </c>
      <c r="AY158" s="19" t="s">
        <v>150</v>
      </c>
      <c r="BE158" s="218">
        <f>IF(N158="základní",J158,0)</f>
        <v>0</v>
      </c>
      <c r="BF158" s="218">
        <f>IF(N158="snížená",J158,0)</f>
        <v>0</v>
      </c>
      <c r="BG158" s="218">
        <f>IF(N158="zákl. přenesená",J158,0)</f>
        <v>0</v>
      </c>
      <c r="BH158" s="218">
        <f>IF(N158="sníž. přenesená",J158,0)</f>
        <v>0</v>
      </c>
      <c r="BI158" s="218">
        <f>IF(N158="nulová",J158,0)</f>
        <v>0</v>
      </c>
      <c r="BJ158" s="19" t="s">
        <v>77</v>
      </c>
      <c r="BK158" s="218">
        <f>ROUND(I158*H158,2)</f>
        <v>0</v>
      </c>
      <c r="BL158" s="19" t="s">
        <v>158</v>
      </c>
      <c r="BM158" s="217" t="s">
        <v>333</v>
      </c>
    </row>
    <row r="159" s="13" customFormat="1">
      <c r="A159" s="13"/>
      <c r="B159" s="242"/>
      <c r="C159" s="243"/>
      <c r="D159" s="244" t="s">
        <v>593</v>
      </c>
      <c r="E159" s="245" t="s">
        <v>19</v>
      </c>
      <c r="F159" s="246" t="s">
        <v>1849</v>
      </c>
      <c r="G159" s="243"/>
      <c r="H159" s="247">
        <v>1.823</v>
      </c>
      <c r="I159" s="248"/>
      <c r="J159" s="243"/>
      <c r="K159" s="243"/>
      <c r="L159" s="249"/>
      <c r="M159" s="250"/>
      <c r="N159" s="251"/>
      <c r="O159" s="251"/>
      <c r="P159" s="251"/>
      <c r="Q159" s="251"/>
      <c r="R159" s="251"/>
      <c r="S159" s="251"/>
      <c r="T159" s="252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53" t="s">
        <v>593</v>
      </c>
      <c r="AU159" s="253" t="s">
        <v>79</v>
      </c>
      <c r="AV159" s="13" t="s">
        <v>79</v>
      </c>
      <c r="AW159" s="13" t="s">
        <v>31</v>
      </c>
      <c r="AX159" s="13" t="s">
        <v>69</v>
      </c>
      <c r="AY159" s="253" t="s">
        <v>150</v>
      </c>
    </row>
    <row r="160" s="14" customFormat="1">
      <c r="A160" s="14"/>
      <c r="B160" s="254"/>
      <c r="C160" s="255"/>
      <c r="D160" s="244" t="s">
        <v>593</v>
      </c>
      <c r="E160" s="256" t="s">
        <v>19</v>
      </c>
      <c r="F160" s="257" t="s">
        <v>595</v>
      </c>
      <c r="G160" s="255"/>
      <c r="H160" s="258">
        <v>1.823</v>
      </c>
      <c r="I160" s="259"/>
      <c r="J160" s="255"/>
      <c r="K160" s="255"/>
      <c r="L160" s="260"/>
      <c r="M160" s="261"/>
      <c r="N160" s="262"/>
      <c r="O160" s="262"/>
      <c r="P160" s="262"/>
      <c r="Q160" s="262"/>
      <c r="R160" s="262"/>
      <c r="S160" s="262"/>
      <c r="T160" s="263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T160" s="264" t="s">
        <v>593</v>
      </c>
      <c r="AU160" s="264" t="s">
        <v>79</v>
      </c>
      <c r="AV160" s="14" t="s">
        <v>158</v>
      </c>
      <c r="AW160" s="14" t="s">
        <v>31</v>
      </c>
      <c r="AX160" s="14" t="s">
        <v>77</v>
      </c>
      <c r="AY160" s="264" t="s">
        <v>150</v>
      </c>
    </row>
    <row r="161" s="2" customFormat="1" ht="33" customHeight="1">
      <c r="A161" s="40"/>
      <c r="B161" s="41"/>
      <c r="C161" s="206" t="s">
        <v>208</v>
      </c>
      <c r="D161" s="206" t="s">
        <v>153</v>
      </c>
      <c r="E161" s="207" t="s">
        <v>833</v>
      </c>
      <c r="F161" s="208" t="s">
        <v>834</v>
      </c>
      <c r="G161" s="209" t="s">
        <v>380</v>
      </c>
      <c r="H161" s="210">
        <v>103</v>
      </c>
      <c r="I161" s="211"/>
      <c r="J161" s="212">
        <f>ROUND(I161*H161,2)</f>
        <v>0</v>
      </c>
      <c r="K161" s="208" t="s">
        <v>157</v>
      </c>
      <c r="L161" s="46"/>
      <c r="M161" s="213" t="s">
        <v>19</v>
      </c>
      <c r="N161" s="214" t="s">
        <v>40</v>
      </c>
      <c r="O161" s="86"/>
      <c r="P161" s="215">
        <f>O161*H161</f>
        <v>0</v>
      </c>
      <c r="Q161" s="215">
        <v>0</v>
      </c>
      <c r="R161" s="215">
        <f>Q161*H161</f>
        <v>0</v>
      </c>
      <c r="S161" s="215">
        <v>0</v>
      </c>
      <c r="T161" s="216">
        <f>S161*H161</f>
        <v>0</v>
      </c>
      <c r="U161" s="40"/>
      <c r="V161" s="40"/>
      <c r="W161" s="40"/>
      <c r="X161" s="40"/>
      <c r="Y161" s="40"/>
      <c r="Z161" s="40"/>
      <c r="AA161" s="40"/>
      <c r="AB161" s="40"/>
      <c r="AC161" s="40"/>
      <c r="AD161" s="40"/>
      <c r="AE161" s="40"/>
      <c r="AR161" s="217" t="s">
        <v>158</v>
      </c>
      <c r="AT161" s="217" t="s">
        <v>153</v>
      </c>
      <c r="AU161" s="217" t="s">
        <v>79</v>
      </c>
      <c r="AY161" s="19" t="s">
        <v>150</v>
      </c>
      <c r="BE161" s="218">
        <f>IF(N161="základní",J161,0)</f>
        <v>0</v>
      </c>
      <c r="BF161" s="218">
        <f>IF(N161="snížená",J161,0)</f>
        <v>0</v>
      </c>
      <c r="BG161" s="218">
        <f>IF(N161="zákl. přenesená",J161,0)</f>
        <v>0</v>
      </c>
      <c r="BH161" s="218">
        <f>IF(N161="sníž. přenesená",J161,0)</f>
        <v>0</v>
      </c>
      <c r="BI161" s="218">
        <f>IF(N161="nulová",J161,0)</f>
        <v>0</v>
      </c>
      <c r="BJ161" s="19" t="s">
        <v>77</v>
      </c>
      <c r="BK161" s="218">
        <f>ROUND(I161*H161,2)</f>
        <v>0</v>
      </c>
      <c r="BL161" s="19" t="s">
        <v>158</v>
      </c>
      <c r="BM161" s="217" t="s">
        <v>337</v>
      </c>
    </row>
    <row r="162" s="2" customFormat="1">
      <c r="A162" s="40"/>
      <c r="B162" s="41"/>
      <c r="C162" s="42"/>
      <c r="D162" s="219" t="s">
        <v>159</v>
      </c>
      <c r="E162" s="42"/>
      <c r="F162" s="220" t="s">
        <v>836</v>
      </c>
      <c r="G162" s="42"/>
      <c r="H162" s="42"/>
      <c r="I162" s="221"/>
      <c r="J162" s="42"/>
      <c r="K162" s="42"/>
      <c r="L162" s="46"/>
      <c r="M162" s="222"/>
      <c r="N162" s="223"/>
      <c r="O162" s="86"/>
      <c r="P162" s="86"/>
      <c r="Q162" s="86"/>
      <c r="R162" s="86"/>
      <c r="S162" s="86"/>
      <c r="T162" s="87"/>
      <c r="U162" s="40"/>
      <c r="V162" s="40"/>
      <c r="W162" s="40"/>
      <c r="X162" s="40"/>
      <c r="Y162" s="40"/>
      <c r="Z162" s="40"/>
      <c r="AA162" s="40"/>
      <c r="AB162" s="40"/>
      <c r="AC162" s="40"/>
      <c r="AD162" s="40"/>
      <c r="AE162" s="40"/>
      <c r="AT162" s="19" t="s">
        <v>159</v>
      </c>
      <c r="AU162" s="19" t="s">
        <v>79</v>
      </c>
    </row>
    <row r="163" s="13" customFormat="1">
      <c r="A163" s="13"/>
      <c r="B163" s="242"/>
      <c r="C163" s="243"/>
      <c r="D163" s="244" t="s">
        <v>593</v>
      </c>
      <c r="E163" s="245" t="s">
        <v>19</v>
      </c>
      <c r="F163" s="246" t="s">
        <v>1850</v>
      </c>
      <c r="G163" s="243"/>
      <c r="H163" s="247">
        <v>103</v>
      </c>
      <c r="I163" s="248"/>
      <c r="J163" s="243"/>
      <c r="K163" s="243"/>
      <c r="L163" s="249"/>
      <c r="M163" s="250"/>
      <c r="N163" s="251"/>
      <c r="O163" s="251"/>
      <c r="P163" s="251"/>
      <c r="Q163" s="251"/>
      <c r="R163" s="251"/>
      <c r="S163" s="251"/>
      <c r="T163" s="252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53" t="s">
        <v>593</v>
      </c>
      <c r="AU163" s="253" t="s">
        <v>79</v>
      </c>
      <c r="AV163" s="13" t="s">
        <v>79</v>
      </c>
      <c r="AW163" s="13" t="s">
        <v>31</v>
      </c>
      <c r="AX163" s="13" t="s">
        <v>69</v>
      </c>
      <c r="AY163" s="253" t="s">
        <v>150</v>
      </c>
    </row>
    <row r="164" s="14" customFormat="1">
      <c r="A164" s="14"/>
      <c r="B164" s="254"/>
      <c r="C164" s="255"/>
      <c r="D164" s="244" t="s">
        <v>593</v>
      </c>
      <c r="E164" s="256" t="s">
        <v>19</v>
      </c>
      <c r="F164" s="257" t="s">
        <v>595</v>
      </c>
      <c r="G164" s="255"/>
      <c r="H164" s="258">
        <v>103</v>
      </c>
      <c r="I164" s="259"/>
      <c r="J164" s="255"/>
      <c r="K164" s="255"/>
      <c r="L164" s="260"/>
      <c r="M164" s="261"/>
      <c r="N164" s="262"/>
      <c r="O164" s="262"/>
      <c r="P164" s="262"/>
      <c r="Q164" s="262"/>
      <c r="R164" s="262"/>
      <c r="S164" s="262"/>
      <c r="T164" s="263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T164" s="264" t="s">
        <v>593</v>
      </c>
      <c r="AU164" s="264" t="s">
        <v>79</v>
      </c>
      <c r="AV164" s="14" t="s">
        <v>158</v>
      </c>
      <c r="AW164" s="14" t="s">
        <v>31</v>
      </c>
      <c r="AX164" s="14" t="s">
        <v>77</v>
      </c>
      <c r="AY164" s="264" t="s">
        <v>150</v>
      </c>
    </row>
    <row r="165" s="2" customFormat="1" ht="49.05" customHeight="1">
      <c r="A165" s="40"/>
      <c r="B165" s="41"/>
      <c r="C165" s="206" t="s">
        <v>338</v>
      </c>
      <c r="D165" s="206" t="s">
        <v>153</v>
      </c>
      <c r="E165" s="207" t="s">
        <v>839</v>
      </c>
      <c r="F165" s="208" t="s">
        <v>840</v>
      </c>
      <c r="G165" s="209" t="s">
        <v>380</v>
      </c>
      <c r="H165" s="210">
        <v>88</v>
      </c>
      <c r="I165" s="211"/>
      <c r="J165" s="212">
        <f>ROUND(I165*H165,2)</f>
        <v>0</v>
      </c>
      <c r="K165" s="208" t="s">
        <v>157</v>
      </c>
      <c r="L165" s="46"/>
      <c r="M165" s="213" t="s">
        <v>19</v>
      </c>
      <c r="N165" s="214" t="s">
        <v>40</v>
      </c>
      <c r="O165" s="86"/>
      <c r="P165" s="215">
        <f>O165*H165</f>
        <v>0</v>
      </c>
      <c r="Q165" s="215">
        <v>0</v>
      </c>
      <c r="R165" s="215">
        <f>Q165*H165</f>
        <v>0</v>
      </c>
      <c r="S165" s="215">
        <v>0</v>
      </c>
      <c r="T165" s="216">
        <f>S165*H165</f>
        <v>0</v>
      </c>
      <c r="U165" s="40"/>
      <c r="V165" s="40"/>
      <c r="W165" s="40"/>
      <c r="X165" s="40"/>
      <c r="Y165" s="40"/>
      <c r="Z165" s="40"/>
      <c r="AA165" s="40"/>
      <c r="AB165" s="40"/>
      <c r="AC165" s="40"/>
      <c r="AD165" s="40"/>
      <c r="AE165" s="40"/>
      <c r="AR165" s="217" t="s">
        <v>158</v>
      </c>
      <c r="AT165" s="217" t="s">
        <v>153</v>
      </c>
      <c r="AU165" s="217" t="s">
        <v>79</v>
      </c>
      <c r="AY165" s="19" t="s">
        <v>150</v>
      </c>
      <c r="BE165" s="218">
        <f>IF(N165="základní",J165,0)</f>
        <v>0</v>
      </c>
      <c r="BF165" s="218">
        <f>IF(N165="snížená",J165,0)</f>
        <v>0</v>
      </c>
      <c r="BG165" s="218">
        <f>IF(N165="zákl. přenesená",J165,0)</f>
        <v>0</v>
      </c>
      <c r="BH165" s="218">
        <f>IF(N165="sníž. přenesená",J165,0)</f>
        <v>0</v>
      </c>
      <c r="BI165" s="218">
        <f>IF(N165="nulová",J165,0)</f>
        <v>0</v>
      </c>
      <c r="BJ165" s="19" t="s">
        <v>77</v>
      </c>
      <c r="BK165" s="218">
        <f>ROUND(I165*H165,2)</f>
        <v>0</v>
      </c>
      <c r="BL165" s="19" t="s">
        <v>158</v>
      </c>
      <c r="BM165" s="217" t="s">
        <v>341</v>
      </c>
    </row>
    <row r="166" s="2" customFormat="1">
      <c r="A166" s="40"/>
      <c r="B166" s="41"/>
      <c r="C166" s="42"/>
      <c r="D166" s="219" t="s">
        <v>159</v>
      </c>
      <c r="E166" s="42"/>
      <c r="F166" s="220" t="s">
        <v>842</v>
      </c>
      <c r="G166" s="42"/>
      <c r="H166" s="42"/>
      <c r="I166" s="221"/>
      <c r="J166" s="42"/>
      <c r="K166" s="42"/>
      <c r="L166" s="46"/>
      <c r="M166" s="222"/>
      <c r="N166" s="223"/>
      <c r="O166" s="86"/>
      <c r="P166" s="86"/>
      <c r="Q166" s="86"/>
      <c r="R166" s="86"/>
      <c r="S166" s="86"/>
      <c r="T166" s="87"/>
      <c r="U166" s="40"/>
      <c r="V166" s="40"/>
      <c r="W166" s="40"/>
      <c r="X166" s="40"/>
      <c r="Y166" s="40"/>
      <c r="Z166" s="40"/>
      <c r="AA166" s="40"/>
      <c r="AB166" s="40"/>
      <c r="AC166" s="40"/>
      <c r="AD166" s="40"/>
      <c r="AE166" s="40"/>
      <c r="AT166" s="19" t="s">
        <v>159</v>
      </c>
      <c r="AU166" s="19" t="s">
        <v>79</v>
      </c>
    </row>
    <row r="167" s="2" customFormat="1" ht="37.8" customHeight="1">
      <c r="A167" s="40"/>
      <c r="B167" s="41"/>
      <c r="C167" s="206" t="s">
        <v>215</v>
      </c>
      <c r="D167" s="206" t="s">
        <v>153</v>
      </c>
      <c r="E167" s="207" t="s">
        <v>843</v>
      </c>
      <c r="F167" s="208" t="s">
        <v>844</v>
      </c>
      <c r="G167" s="209" t="s">
        <v>380</v>
      </c>
      <c r="H167" s="210">
        <v>95</v>
      </c>
      <c r="I167" s="211"/>
      <c r="J167" s="212">
        <f>ROUND(I167*H167,2)</f>
        <v>0</v>
      </c>
      <c r="K167" s="208" t="s">
        <v>157</v>
      </c>
      <c r="L167" s="46"/>
      <c r="M167" s="213" t="s">
        <v>19</v>
      </c>
      <c r="N167" s="214" t="s">
        <v>40</v>
      </c>
      <c r="O167" s="86"/>
      <c r="P167" s="215">
        <f>O167*H167</f>
        <v>0</v>
      </c>
      <c r="Q167" s="215">
        <v>0</v>
      </c>
      <c r="R167" s="215">
        <f>Q167*H167</f>
        <v>0</v>
      </c>
      <c r="S167" s="215">
        <v>0</v>
      </c>
      <c r="T167" s="216">
        <f>S167*H167</f>
        <v>0</v>
      </c>
      <c r="U167" s="40"/>
      <c r="V167" s="40"/>
      <c r="W167" s="40"/>
      <c r="X167" s="40"/>
      <c r="Y167" s="40"/>
      <c r="Z167" s="40"/>
      <c r="AA167" s="40"/>
      <c r="AB167" s="40"/>
      <c r="AC167" s="40"/>
      <c r="AD167" s="40"/>
      <c r="AE167" s="40"/>
      <c r="AR167" s="217" t="s">
        <v>158</v>
      </c>
      <c r="AT167" s="217" t="s">
        <v>153</v>
      </c>
      <c r="AU167" s="217" t="s">
        <v>79</v>
      </c>
      <c r="AY167" s="19" t="s">
        <v>150</v>
      </c>
      <c r="BE167" s="218">
        <f>IF(N167="základní",J167,0)</f>
        <v>0</v>
      </c>
      <c r="BF167" s="218">
        <f>IF(N167="snížená",J167,0)</f>
        <v>0</v>
      </c>
      <c r="BG167" s="218">
        <f>IF(N167="zákl. přenesená",J167,0)</f>
        <v>0</v>
      </c>
      <c r="BH167" s="218">
        <f>IF(N167="sníž. přenesená",J167,0)</f>
        <v>0</v>
      </c>
      <c r="BI167" s="218">
        <f>IF(N167="nulová",J167,0)</f>
        <v>0</v>
      </c>
      <c r="BJ167" s="19" t="s">
        <v>77</v>
      </c>
      <c r="BK167" s="218">
        <f>ROUND(I167*H167,2)</f>
        <v>0</v>
      </c>
      <c r="BL167" s="19" t="s">
        <v>158</v>
      </c>
      <c r="BM167" s="217" t="s">
        <v>345</v>
      </c>
    </row>
    <row r="168" s="2" customFormat="1">
      <c r="A168" s="40"/>
      <c r="B168" s="41"/>
      <c r="C168" s="42"/>
      <c r="D168" s="219" t="s">
        <v>159</v>
      </c>
      <c r="E168" s="42"/>
      <c r="F168" s="220" t="s">
        <v>846</v>
      </c>
      <c r="G168" s="42"/>
      <c r="H168" s="42"/>
      <c r="I168" s="221"/>
      <c r="J168" s="42"/>
      <c r="K168" s="42"/>
      <c r="L168" s="46"/>
      <c r="M168" s="222"/>
      <c r="N168" s="223"/>
      <c r="O168" s="86"/>
      <c r="P168" s="86"/>
      <c r="Q168" s="86"/>
      <c r="R168" s="86"/>
      <c r="S168" s="86"/>
      <c r="T168" s="87"/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  <c r="AE168" s="40"/>
      <c r="AT168" s="19" t="s">
        <v>159</v>
      </c>
      <c r="AU168" s="19" t="s">
        <v>79</v>
      </c>
    </row>
    <row r="169" s="2" customFormat="1" ht="37.8" customHeight="1">
      <c r="A169" s="40"/>
      <c r="B169" s="41"/>
      <c r="C169" s="206" t="s">
        <v>346</v>
      </c>
      <c r="D169" s="206" t="s">
        <v>153</v>
      </c>
      <c r="E169" s="207" t="s">
        <v>1851</v>
      </c>
      <c r="F169" s="208" t="s">
        <v>1852</v>
      </c>
      <c r="G169" s="209" t="s">
        <v>380</v>
      </c>
      <c r="H169" s="210">
        <v>23</v>
      </c>
      <c r="I169" s="211"/>
      <c r="J169" s="212">
        <f>ROUND(I169*H169,2)</f>
        <v>0</v>
      </c>
      <c r="K169" s="208" t="s">
        <v>157</v>
      </c>
      <c r="L169" s="46"/>
      <c r="M169" s="213" t="s">
        <v>19</v>
      </c>
      <c r="N169" s="214" t="s">
        <v>40</v>
      </c>
      <c r="O169" s="86"/>
      <c r="P169" s="215">
        <f>O169*H169</f>
        <v>0</v>
      </c>
      <c r="Q169" s="215">
        <v>0</v>
      </c>
      <c r="R169" s="215">
        <f>Q169*H169</f>
        <v>0</v>
      </c>
      <c r="S169" s="215">
        <v>0</v>
      </c>
      <c r="T169" s="216">
        <f>S169*H169</f>
        <v>0</v>
      </c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  <c r="AE169" s="40"/>
      <c r="AR169" s="217" t="s">
        <v>158</v>
      </c>
      <c r="AT169" s="217" t="s">
        <v>153</v>
      </c>
      <c r="AU169" s="217" t="s">
        <v>79</v>
      </c>
      <c r="AY169" s="19" t="s">
        <v>150</v>
      </c>
      <c r="BE169" s="218">
        <f>IF(N169="základní",J169,0)</f>
        <v>0</v>
      </c>
      <c r="BF169" s="218">
        <f>IF(N169="snížená",J169,0)</f>
        <v>0</v>
      </c>
      <c r="BG169" s="218">
        <f>IF(N169="zákl. přenesená",J169,0)</f>
        <v>0</v>
      </c>
      <c r="BH169" s="218">
        <f>IF(N169="sníž. přenesená",J169,0)</f>
        <v>0</v>
      </c>
      <c r="BI169" s="218">
        <f>IF(N169="nulová",J169,0)</f>
        <v>0</v>
      </c>
      <c r="BJ169" s="19" t="s">
        <v>77</v>
      </c>
      <c r="BK169" s="218">
        <f>ROUND(I169*H169,2)</f>
        <v>0</v>
      </c>
      <c r="BL169" s="19" t="s">
        <v>158</v>
      </c>
      <c r="BM169" s="217" t="s">
        <v>349</v>
      </c>
    </row>
    <row r="170" s="2" customFormat="1">
      <c r="A170" s="40"/>
      <c r="B170" s="41"/>
      <c r="C170" s="42"/>
      <c r="D170" s="219" t="s">
        <v>159</v>
      </c>
      <c r="E170" s="42"/>
      <c r="F170" s="220" t="s">
        <v>1853</v>
      </c>
      <c r="G170" s="42"/>
      <c r="H170" s="42"/>
      <c r="I170" s="221"/>
      <c r="J170" s="42"/>
      <c r="K170" s="42"/>
      <c r="L170" s="46"/>
      <c r="M170" s="222"/>
      <c r="N170" s="223"/>
      <c r="O170" s="86"/>
      <c r="P170" s="86"/>
      <c r="Q170" s="86"/>
      <c r="R170" s="86"/>
      <c r="S170" s="86"/>
      <c r="T170" s="87"/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  <c r="AE170" s="40"/>
      <c r="AT170" s="19" t="s">
        <v>159</v>
      </c>
      <c r="AU170" s="19" t="s">
        <v>79</v>
      </c>
    </row>
    <row r="171" s="2" customFormat="1" ht="24.15" customHeight="1">
      <c r="A171" s="40"/>
      <c r="B171" s="41"/>
      <c r="C171" s="206" t="s">
        <v>219</v>
      </c>
      <c r="D171" s="206" t="s">
        <v>153</v>
      </c>
      <c r="E171" s="207" t="s">
        <v>848</v>
      </c>
      <c r="F171" s="208" t="s">
        <v>849</v>
      </c>
      <c r="G171" s="209" t="s">
        <v>375</v>
      </c>
      <c r="H171" s="210">
        <v>5</v>
      </c>
      <c r="I171" s="211"/>
      <c r="J171" s="212">
        <f>ROUND(I171*H171,2)</f>
        <v>0</v>
      </c>
      <c r="K171" s="208" t="s">
        <v>157</v>
      </c>
      <c r="L171" s="46"/>
      <c r="M171" s="213" t="s">
        <v>19</v>
      </c>
      <c r="N171" s="214" t="s">
        <v>40</v>
      </c>
      <c r="O171" s="86"/>
      <c r="P171" s="215">
        <f>O171*H171</f>
        <v>0</v>
      </c>
      <c r="Q171" s="215">
        <v>0</v>
      </c>
      <c r="R171" s="215">
        <f>Q171*H171</f>
        <v>0</v>
      </c>
      <c r="S171" s="215">
        <v>0</v>
      </c>
      <c r="T171" s="216">
        <f>S171*H171</f>
        <v>0</v>
      </c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  <c r="AE171" s="40"/>
      <c r="AR171" s="217" t="s">
        <v>158</v>
      </c>
      <c r="AT171" s="217" t="s">
        <v>153</v>
      </c>
      <c r="AU171" s="217" t="s">
        <v>79</v>
      </c>
      <c r="AY171" s="19" t="s">
        <v>150</v>
      </c>
      <c r="BE171" s="218">
        <f>IF(N171="základní",J171,0)</f>
        <v>0</v>
      </c>
      <c r="BF171" s="218">
        <f>IF(N171="snížená",J171,0)</f>
        <v>0</v>
      </c>
      <c r="BG171" s="218">
        <f>IF(N171="zákl. přenesená",J171,0)</f>
        <v>0</v>
      </c>
      <c r="BH171" s="218">
        <f>IF(N171="sníž. přenesená",J171,0)</f>
        <v>0</v>
      </c>
      <c r="BI171" s="218">
        <f>IF(N171="nulová",J171,0)</f>
        <v>0</v>
      </c>
      <c r="BJ171" s="19" t="s">
        <v>77</v>
      </c>
      <c r="BK171" s="218">
        <f>ROUND(I171*H171,2)</f>
        <v>0</v>
      </c>
      <c r="BL171" s="19" t="s">
        <v>158</v>
      </c>
      <c r="BM171" s="217" t="s">
        <v>352</v>
      </c>
    </row>
    <row r="172" s="2" customFormat="1">
      <c r="A172" s="40"/>
      <c r="B172" s="41"/>
      <c r="C172" s="42"/>
      <c r="D172" s="219" t="s">
        <v>159</v>
      </c>
      <c r="E172" s="42"/>
      <c r="F172" s="220" t="s">
        <v>851</v>
      </c>
      <c r="G172" s="42"/>
      <c r="H172" s="42"/>
      <c r="I172" s="221"/>
      <c r="J172" s="42"/>
      <c r="K172" s="42"/>
      <c r="L172" s="46"/>
      <c r="M172" s="222"/>
      <c r="N172" s="223"/>
      <c r="O172" s="86"/>
      <c r="P172" s="86"/>
      <c r="Q172" s="86"/>
      <c r="R172" s="86"/>
      <c r="S172" s="86"/>
      <c r="T172" s="87"/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  <c r="AE172" s="40"/>
      <c r="AT172" s="19" t="s">
        <v>159</v>
      </c>
      <c r="AU172" s="19" t="s">
        <v>79</v>
      </c>
    </row>
    <row r="173" s="2" customFormat="1" ht="16.5" customHeight="1">
      <c r="A173" s="40"/>
      <c r="B173" s="41"/>
      <c r="C173" s="228" t="s">
        <v>355</v>
      </c>
      <c r="D173" s="228" t="s">
        <v>254</v>
      </c>
      <c r="E173" s="229" t="s">
        <v>1854</v>
      </c>
      <c r="F173" s="230" t="s">
        <v>1855</v>
      </c>
      <c r="G173" s="231" t="s">
        <v>258</v>
      </c>
      <c r="H173" s="232">
        <v>10</v>
      </c>
      <c r="I173" s="233"/>
      <c r="J173" s="234">
        <f>ROUND(I173*H173,2)</f>
        <v>0</v>
      </c>
      <c r="K173" s="230" t="s">
        <v>157</v>
      </c>
      <c r="L173" s="235"/>
      <c r="M173" s="236" t="s">
        <v>19</v>
      </c>
      <c r="N173" s="237" t="s">
        <v>40</v>
      </c>
      <c r="O173" s="86"/>
      <c r="P173" s="215">
        <f>O173*H173</f>
        <v>0</v>
      </c>
      <c r="Q173" s="215">
        <v>0</v>
      </c>
      <c r="R173" s="215">
        <f>Q173*H173</f>
        <v>0</v>
      </c>
      <c r="S173" s="215">
        <v>0</v>
      </c>
      <c r="T173" s="216">
        <f>S173*H173</f>
        <v>0</v>
      </c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  <c r="AE173" s="40"/>
      <c r="AR173" s="217" t="s">
        <v>171</v>
      </c>
      <c r="AT173" s="217" t="s">
        <v>254</v>
      </c>
      <c r="AU173" s="217" t="s">
        <v>79</v>
      </c>
      <c r="AY173" s="19" t="s">
        <v>150</v>
      </c>
      <c r="BE173" s="218">
        <f>IF(N173="základní",J173,0)</f>
        <v>0</v>
      </c>
      <c r="BF173" s="218">
        <f>IF(N173="snížená",J173,0)</f>
        <v>0</v>
      </c>
      <c r="BG173" s="218">
        <f>IF(N173="zákl. přenesená",J173,0)</f>
        <v>0</v>
      </c>
      <c r="BH173" s="218">
        <f>IF(N173="sníž. přenesená",J173,0)</f>
        <v>0</v>
      </c>
      <c r="BI173" s="218">
        <f>IF(N173="nulová",J173,0)</f>
        <v>0</v>
      </c>
      <c r="BJ173" s="19" t="s">
        <v>77</v>
      </c>
      <c r="BK173" s="218">
        <f>ROUND(I173*H173,2)</f>
        <v>0</v>
      </c>
      <c r="BL173" s="19" t="s">
        <v>158</v>
      </c>
      <c r="BM173" s="217" t="s">
        <v>358</v>
      </c>
    </row>
    <row r="174" s="13" customFormat="1">
      <c r="A174" s="13"/>
      <c r="B174" s="242"/>
      <c r="C174" s="243"/>
      <c r="D174" s="244" t="s">
        <v>593</v>
      </c>
      <c r="E174" s="245" t="s">
        <v>19</v>
      </c>
      <c r="F174" s="246" t="s">
        <v>1856</v>
      </c>
      <c r="G174" s="243"/>
      <c r="H174" s="247">
        <v>10</v>
      </c>
      <c r="I174" s="248"/>
      <c r="J174" s="243"/>
      <c r="K174" s="243"/>
      <c r="L174" s="249"/>
      <c r="M174" s="250"/>
      <c r="N174" s="251"/>
      <c r="O174" s="251"/>
      <c r="P174" s="251"/>
      <c r="Q174" s="251"/>
      <c r="R174" s="251"/>
      <c r="S174" s="251"/>
      <c r="T174" s="252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253" t="s">
        <v>593</v>
      </c>
      <c r="AU174" s="253" t="s">
        <v>79</v>
      </c>
      <c r="AV174" s="13" t="s">
        <v>79</v>
      </c>
      <c r="AW174" s="13" t="s">
        <v>31</v>
      </c>
      <c r="AX174" s="13" t="s">
        <v>69</v>
      </c>
      <c r="AY174" s="253" t="s">
        <v>150</v>
      </c>
    </row>
    <row r="175" s="14" customFormat="1">
      <c r="A175" s="14"/>
      <c r="B175" s="254"/>
      <c r="C175" s="255"/>
      <c r="D175" s="244" t="s">
        <v>593</v>
      </c>
      <c r="E175" s="256" t="s">
        <v>19</v>
      </c>
      <c r="F175" s="257" t="s">
        <v>595</v>
      </c>
      <c r="G175" s="255"/>
      <c r="H175" s="258">
        <v>10</v>
      </c>
      <c r="I175" s="259"/>
      <c r="J175" s="255"/>
      <c r="K175" s="255"/>
      <c r="L175" s="260"/>
      <c r="M175" s="261"/>
      <c r="N175" s="262"/>
      <c r="O175" s="262"/>
      <c r="P175" s="262"/>
      <c r="Q175" s="262"/>
      <c r="R175" s="262"/>
      <c r="S175" s="262"/>
      <c r="T175" s="263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T175" s="264" t="s">
        <v>593</v>
      </c>
      <c r="AU175" s="264" t="s">
        <v>79</v>
      </c>
      <c r="AV175" s="14" t="s">
        <v>158</v>
      </c>
      <c r="AW175" s="14" t="s">
        <v>31</v>
      </c>
      <c r="AX175" s="14" t="s">
        <v>77</v>
      </c>
      <c r="AY175" s="264" t="s">
        <v>150</v>
      </c>
    </row>
    <row r="176" s="2" customFormat="1" ht="24.15" customHeight="1">
      <c r="A176" s="40"/>
      <c r="B176" s="41"/>
      <c r="C176" s="206" t="s">
        <v>224</v>
      </c>
      <c r="D176" s="206" t="s">
        <v>153</v>
      </c>
      <c r="E176" s="207" t="s">
        <v>857</v>
      </c>
      <c r="F176" s="208" t="s">
        <v>858</v>
      </c>
      <c r="G176" s="209" t="s">
        <v>380</v>
      </c>
      <c r="H176" s="210">
        <v>172</v>
      </c>
      <c r="I176" s="211"/>
      <c r="J176" s="212">
        <f>ROUND(I176*H176,2)</f>
        <v>0</v>
      </c>
      <c r="K176" s="208" t="s">
        <v>157</v>
      </c>
      <c r="L176" s="46"/>
      <c r="M176" s="213" t="s">
        <v>19</v>
      </c>
      <c r="N176" s="214" t="s">
        <v>40</v>
      </c>
      <c r="O176" s="86"/>
      <c r="P176" s="215">
        <f>O176*H176</f>
        <v>0</v>
      </c>
      <c r="Q176" s="215">
        <v>0</v>
      </c>
      <c r="R176" s="215">
        <f>Q176*H176</f>
        <v>0</v>
      </c>
      <c r="S176" s="215">
        <v>0</v>
      </c>
      <c r="T176" s="216">
        <f>S176*H176</f>
        <v>0</v>
      </c>
      <c r="U176" s="40"/>
      <c r="V176" s="40"/>
      <c r="W176" s="40"/>
      <c r="X176" s="40"/>
      <c r="Y176" s="40"/>
      <c r="Z176" s="40"/>
      <c r="AA176" s="40"/>
      <c r="AB176" s="40"/>
      <c r="AC176" s="40"/>
      <c r="AD176" s="40"/>
      <c r="AE176" s="40"/>
      <c r="AR176" s="217" t="s">
        <v>158</v>
      </c>
      <c r="AT176" s="217" t="s">
        <v>153</v>
      </c>
      <c r="AU176" s="217" t="s">
        <v>79</v>
      </c>
      <c r="AY176" s="19" t="s">
        <v>150</v>
      </c>
      <c r="BE176" s="218">
        <f>IF(N176="základní",J176,0)</f>
        <v>0</v>
      </c>
      <c r="BF176" s="218">
        <f>IF(N176="snížená",J176,0)</f>
        <v>0</v>
      </c>
      <c r="BG176" s="218">
        <f>IF(N176="zákl. přenesená",J176,0)</f>
        <v>0</v>
      </c>
      <c r="BH176" s="218">
        <f>IF(N176="sníž. přenesená",J176,0)</f>
        <v>0</v>
      </c>
      <c r="BI176" s="218">
        <f>IF(N176="nulová",J176,0)</f>
        <v>0</v>
      </c>
      <c r="BJ176" s="19" t="s">
        <v>77</v>
      </c>
      <c r="BK176" s="218">
        <f>ROUND(I176*H176,2)</f>
        <v>0</v>
      </c>
      <c r="BL176" s="19" t="s">
        <v>158</v>
      </c>
      <c r="BM176" s="217" t="s">
        <v>362</v>
      </c>
    </row>
    <row r="177" s="2" customFormat="1">
      <c r="A177" s="40"/>
      <c r="B177" s="41"/>
      <c r="C177" s="42"/>
      <c r="D177" s="219" t="s">
        <v>159</v>
      </c>
      <c r="E177" s="42"/>
      <c r="F177" s="220" t="s">
        <v>860</v>
      </c>
      <c r="G177" s="42"/>
      <c r="H177" s="42"/>
      <c r="I177" s="221"/>
      <c r="J177" s="42"/>
      <c r="K177" s="42"/>
      <c r="L177" s="46"/>
      <c r="M177" s="222"/>
      <c r="N177" s="223"/>
      <c r="O177" s="86"/>
      <c r="P177" s="86"/>
      <c r="Q177" s="86"/>
      <c r="R177" s="86"/>
      <c r="S177" s="86"/>
      <c r="T177" s="87"/>
      <c r="U177" s="40"/>
      <c r="V177" s="40"/>
      <c r="W177" s="40"/>
      <c r="X177" s="40"/>
      <c r="Y177" s="40"/>
      <c r="Z177" s="40"/>
      <c r="AA177" s="40"/>
      <c r="AB177" s="40"/>
      <c r="AC177" s="40"/>
      <c r="AD177" s="40"/>
      <c r="AE177" s="40"/>
      <c r="AT177" s="19" t="s">
        <v>159</v>
      </c>
      <c r="AU177" s="19" t="s">
        <v>79</v>
      </c>
    </row>
    <row r="178" s="13" customFormat="1">
      <c r="A178" s="13"/>
      <c r="B178" s="242"/>
      <c r="C178" s="243"/>
      <c r="D178" s="244" t="s">
        <v>593</v>
      </c>
      <c r="E178" s="245" t="s">
        <v>19</v>
      </c>
      <c r="F178" s="246" t="s">
        <v>1857</v>
      </c>
      <c r="G178" s="243"/>
      <c r="H178" s="247">
        <v>172</v>
      </c>
      <c r="I178" s="248"/>
      <c r="J178" s="243"/>
      <c r="K178" s="243"/>
      <c r="L178" s="249"/>
      <c r="M178" s="250"/>
      <c r="N178" s="251"/>
      <c r="O178" s="251"/>
      <c r="P178" s="251"/>
      <c r="Q178" s="251"/>
      <c r="R178" s="251"/>
      <c r="S178" s="251"/>
      <c r="T178" s="252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253" t="s">
        <v>593</v>
      </c>
      <c r="AU178" s="253" t="s">
        <v>79</v>
      </c>
      <c r="AV178" s="13" t="s">
        <v>79</v>
      </c>
      <c r="AW178" s="13" t="s">
        <v>31</v>
      </c>
      <c r="AX178" s="13" t="s">
        <v>69</v>
      </c>
      <c r="AY178" s="253" t="s">
        <v>150</v>
      </c>
    </row>
    <row r="179" s="14" customFormat="1">
      <c r="A179" s="14"/>
      <c r="B179" s="254"/>
      <c r="C179" s="255"/>
      <c r="D179" s="244" t="s">
        <v>593</v>
      </c>
      <c r="E179" s="256" t="s">
        <v>19</v>
      </c>
      <c r="F179" s="257" t="s">
        <v>595</v>
      </c>
      <c r="G179" s="255"/>
      <c r="H179" s="258">
        <v>172</v>
      </c>
      <c r="I179" s="259"/>
      <c r="J179" s="255"/>
      <c r="K179" s="255"/>
      <c r="L179" s="260"/>
      <c r="M179" s="261"/>
      <c r="N179" s="262"/>
      <c r="O179" s="262"/>
      <c r="P179" s="262"/>
      <c r="Q179" s="262"/>
      <c r="R179" s="262"/>
      <c r="S179" s="262"/>
      <c r="T179" s="263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T179" s="264" t="s">
        <v>593</v>
      </c>
      <c r="AU179" s="264" t="s">
        <v>79</v>
      </c>
      <c r="AV179" s="14" t="s">
        <v>158</v>
      </c>
      <c r="AW179" s="14" t="s">
        <v>31</v>
      </c>
      <c r="AX179" s="14" t="s">
        <v>77</v>
      </c>
      <c r="AY179" s="264" t="s">
        <v>150</v>
      </c>
    </row>
    <row r="180" s="2" customFormat="1" ht="49.05" customHeight="1">
      <c r="A180" s="40"/>
      <c r="B180" s="41"/>
      <c r="C180" s="206" t="s">
        <v>363</v>
      </c>
      <c r="D180" s="206" t="s">
        <v>153</v>
      </c>
      <c r="E180" s="207" t="s">
        <v>862</v>
      </c>
      <c r="F180" s="208" t="s">
        <v>863</v>
      </c>
      <c r="G180" s="209" t="s">
        <v>380</v>
      </c>
      <c r="H180" s="210">
        <v>80</v>
      </c>
      <c r="I180" s="211"/>
      <c r="J180" s="212">
        <f>ROUND(I180*H180,2)</f>
        <v>0</v>
      </c>
      <c r="K180" s="208" t="s">
        <v>157</v>
      </c>
      <c r="L180" s="46"/>
      <c r="M180" s="213" t="s">
        <v>19</v>
      </c>
      <c r="N180" s="214" t="s">
        <v>40</v>
      </c>
      <c r="O180" s="86"/>
      <c r="P180" s="215">
        <f>O180*H180</f>
        <v>0</v>
      </c>
      <c r="Q180" s="215">
        <v>0</v>
      </c>
      <c r="R180" s="215">
        <f>Q180*H180</f>
        <v>0</v>
      </c>
      <c r="S180" s="215">
        <v>0</v>
      </c>
      <c r="T180" s="216">
        <f>S180*H180</f>
        <v>0</v>
      </c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  <c r="AE180" s="40"/>
      <c r="AR180" s="217" t="s">
        <v>158</v>
      </c>
      <c r="AT180" s="217" t="s">
        <v>153</v>
      </c>
      <c r="AU180" s="217" t="s">
        <v>79</v>
      </c>
      <c r="AY180" s="19" t="s">
        <v>150</v>
      </c>
      <c r="BE180" s="218">
        <f>IF(N180="základní",J180,0)</f>
        <v>0</v>
      </c>
      <c r="BF180" s="218">
        <f>IF(N180="snížená",J180,0)</f>
        <v>0</v>
      </c>
      <c r="BG180" s="218">
        <f>IF(N180="zákl. přenesená",J180,0)</f>
        <v>0</v>
      </c>
      <c r="BH180" s="218">
        <f>IF(N180="sníž. přenesená",J180,0)</f>
        <v>0</v>
      </c>
      <c r="BI180" s="218">
        <f>IF(N180="nulová",J180,0)</f>
        <v>0</v>
      </c>
      <c r="BJ180" s="19" t="s">
        <v>77</v>
      </c>
      <c r="BK180" s="218">
        <f>ROUND(I180*H180,2)</f>
        <v>0</v>
      </c>
      <c r="BL180" s="19" t="s">
        <v>158</v>
      </c>
      <c r="BM180" s="217" t="s">
        <v>366</v>
      </c>
    </row>
    <row r="181" s="2" customFormat="1">
      <c r="A181" s="40"/>
      <c r="B181" s="41"/>
      <c r="C181" s="42"/>
      <c r="D181" s="219" t="s">
        <v>159</v>
      </c>
      <c r="E181" s="42"/>
      <c r="F181" s="220" t="s">
        <v>865</v>
      </c>
      <c r="G181" s="42"/>
      <c r="H181" s="42"/>
      <c r="I181" s="221"/>
      <c r="J181" s="42"/>
      <c r="K181" s="42"/>
      <c r="L181" s="46"/>
      <c r="M181" s="222"/>
      <c r="N181" s="223"/>
      <c r="O181" s="86"/>
      <c r="P181" s="86"/>
      <c r="Q181" s="86"/>
      <c r="R181" s="86"/>
      <c r="S181" s="86"/>
      <c r="T181" s="87"/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  <c r="AE181" s="40"/>
      <c r="AT181" s="19" t="s">
        <v>159</v>
      </c>
      <c r="AU181" s="19" t="s">
        <v>79</v>
      </c>
    </row>
    <row r="182" s="2" customFormat="1" ht="44.25" customHeight="1">
      <c r="A182" s="40"/>
      <c r="B182" s="41"/>
      <c r="C182" s="206" t="s">
        <v>230</v>
      </c>
      <c r="D182" s="206" t="s">
        <v>153</v>
      </c>
      <c r="E182" s="207" t="s">
        <v>867</v>
      </c>
      <c r="F182" s="208" t="s">
        <v>868</v>
      </c>
      <c r="G182" s="209" t="s">
        <v>380</v>
      </c>
      <c r="H182" s="210">
        <v>84</v>
      </c>
      <c r="I182" s="211"/>
      <c r="J182" s="212">
        <f>ROUND(I182*H182,2)</f>
        <v>0</v>
      </c>
      <c r="K182" s="208" t="s">
        <v>157</v>
      </c>
      <c r="L182" s="46"/>
      <c r="M182" s="213" t="s">
        <v>19</v>
      </c>
      <c r="N182" s="214" t="s">
        <v>40</v>
      </c>
      <c r="O182" s="86"/>
      <c r="P182" s="215">
        <f>O182*H182</f>
        <v>0</v>
      </c>
      <c r="Q182" s="215">
        <v>0</v>
      </c>
      <c r="R182" s="215">
        <f>Q182*H182</f>
        <v>0</v>
      </c>
      <c r="S182" s="215">
        <v>0</v>
      </c>
      <c r="T182" s="216">
        <f>S182*H182</f>
        <v>0</v>
      </c>
      <c r="U182" s="40"/>
      <c r="V182" s="40"/>
      <c r="W182" s="40"/>
      <c r="X182" s="40"/>
      <c r="Y182" s="40"/>
      <c r="Z182" s="40"/>
      <c r="AA182" s="40"/>
      <c r="AB182" s="40"/>
      <c r="AC182" s="40"/>
      <c r="AD182" s="40"/>
      <c r="AE182" s="40"/>
      <c r="AR182" s="217" t="s">
        <v>158</v>
      </c>
      <c r="AT182" s="217" t="s">
        <v>153</v>
      </c>
      <c r="AU182" s="217" t="s">
        <v>79</v>
      </c>
      <c r="AY182" s="19" t="s">
        <v>150</v>
      </c>
      <c r="BE182" s="218">
        <f>IF(N182="základní",J182,0)</f>
        <v>0</v>
      </c>
      <c r="BF182" s="218">
        <f>IF(N182="snížená",J182,0)</f>
        <v>0</v>
      </c>
      <c r="BG182" s="218">
        <f>IF(N182="zákl. přenesená",J182,0)</f>
        <v>0</v>
      </c>
      <c r="BH182" s="218">
        <f>IF(N182="sníž. přenesená",J182,0)</f>
        <v>0</v>
      </c>
      <c r="BI182" s="218">
        <f>IF(N182="nulová",J182,0)</f>
        <v>0</v>
      </c>
      <c r="BJ182" s="19" t="s">
        <v>77</v>
      </c>
      <c r="BK182" s="218">
        <f>ROUND(I182*H182,2)</f>
        <v>0</v>
      </c>
      <c r="BL182" s="19" t="s">
        <v>158</v>
      </c>
      <c r="BM182" s="217" t="s">
        <v>259</v>
      </c>
    </row>
    <row r="183" s="2" customFormat="1">
      <c r="A183" s="40"/>
      <c r="B183" s="41"/>
      <c r="C183" s="42"/>
      <c r="D183" s="219" t="s">
        <v>159</v>
      </c>
      <c r="E183" s="42"/>
      <c r="F183" s="220" t="s">
        <v>870</v>
      </c>
      <c r="G183" s="42"/>
      <c r="H183" s="42"/>
      <c r="I183" s="221"/>
      <c r="J183" s="42"/>
      <c r="K183" s="42"/>
      <c r="L183" s="46"/>
      <c r="M183" s="222"/>
      <c r="N183" s="223"/>
      <c r="O183" s="86"/>
      <c r="P183" s="86"/>
      <c r="Q183" s="86"/>
      <c r="R183" s="86"/>
      <c r="S183" s="86"/>
      <c r="T183" s="87"/>
      <c r="U183" s="40"/>
      <c r="V183" s="40"/>
      <c r="W183" s="40"/>
      <c r="X183" s="40"/>
      <c r="Y183" s="40"/>
      <c r="Z183" s="40"/>
      <c r="AA183" s="40"/>
      <c r="AB183" s="40"/>
      <c r="AC183" s="40"/>
      <c r="AD183" s="40"/>
      <c r="AE183" s="40"/>
      <c r="AT183" s="19" t="s">
        <v>159</v>
      </c>
      <c r="AU183" s="19" t="s">
        <v>79</v>
      </c>
    </row>
    <row r="184" s="12" customFormat="1" ht="22.8" customHeight="1">
      <c r="A184" s="12"/>
      <c r="B184" s="190"/>
      <c r="C184" s="191"/>
      <c r="D184" s="192" t="s">
        <v>68</v>
      </c>
      <c r="E184" s="204" t="s">
        <v>244</v>
      </c>
      <c r="F184" s="204" t="s">
        <v>245</v>
      </c>
      <c r="G184" s="191"/>
      <c r="H184" s="191"/>
      <c r="I184" s="194"/>
      <c r="J184" s="205">
        <f>BK184</f>
        <v>0</v>
      </c>
      <c r="K184" s="191"/>
      <c r="L184" s="196"/>
      <c r="M184" s="197"/>
      <c r="N184" s="198"/>
      <c r="O184" s="198"/>
      <c r="P184" s="199">
        <f>SUM(P185:P209)</f>
        <v>0</v>
      </c>
      <c r="Q184" s="198"/>
      <c r="R184" s="199">
        <f>SUM(R185:R209)</f>
        <v>0</v>
      </c>
      <c r="S184" s="198"/>
      <c r="T184" s="200">
        <f>SUM(T185:T209)</f>
        <v>0</v>
      </c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/>
      <c r="AR184" s="201" t="s">
        <v>77</v>
      </c>
      <c r="AT184" s="202" t="s">
        <v>68</v>
      </c>
      <c r="AU184" s="202" t="s">
        <v>77</v>
      </c>
      <c r="AY184" s="201" t="s">
        <v>150</v>
      </c>
      <c r="BK184" s="203">
        <f>SUM(BK185:BK209)</f>
        <v>0</v>
      </c>
    </row>
    <row r="185" s="2" customFormat="1" ht="37.8" customHeight="1">
      <c r="A185" s="40"/>
      <c r="B185" s="41"/>
      <c r="C185" s="206" t="s">
        <v>372</v>
      </c>
      <c r="D185" s="206" t="s">
        <v>153</v>
      </c>
      <c r="E185" s="207" t="s">
        <v>987</v>
      </c>
      <c r="F185" s="208" t="s">
        <v>988</v>
      </c>
      <c r="G185" s="209" t="s">
        <v>258</v>
      </c>
      <c r="H185" s="210">
        <v>47.759999999999998</v>
      </c>
      <c r="I185" s="211"/>
      <c r="J185" s="212">
        <f>ROUND(I185*H185,2)</f>
        <v>0</v>
      </c>
      <c r="K185" s="208" t="s">
        <v>157</v>
      </c>
      <c r="L185" s="46"/>
      <c r="M185" s="213" t="s">
        <v>19</v>
      </c>
      <c r="N185" s="214" t="s">
        <v>40</v>
      </c>
      <c r="O185" s="86"/>
      <c r="P185" s="215">
        <f>O185*H185</f>
        <v>0</v>
      </c>
      <c r="Q185" s="215">
        <v>0</v>
      </c>
      <c r="R185" s="215">
        <f>Q185*H185</f>
        <v>0</v>
      </c>
      <c r="S185" s="215">
        <v>0</v>
      </c>
      <c r="T185" s="216">
        <f>S185*H185</f>
        <v>0</v>
      </c>
      <c r="U185" s="40"/>
      <c r="V185" s="40"/>
      <c r="W185" s="40"/>
      <c r="X185" s="40"/>
      <c r="Y185" s="40"/>
      <c r="Z185" s="40"/>
      <c r="AA185" s="40"/>
      <c r="AB185" s="40"/>
      <c r="AC185" s="40"/>
      <c r="AD185" s="40"/>
      <c r="AE185" s="40"/>
      <c r="AR185" s="217" t="s">
        <v>158</v>
      </c>
      <c r="AT185" s="217" t="s">
        <v>153</v>
      </c>
      <c r="AU185" s="217" t="s">
        <v>79</v>
      </c>
      <c r="AY185" s="19" t="s">
        <v>150</v>
      </c>
      <c r="BE185" s="218">
        <f>IF(N185="základní",J185,0)</f>
        <v>0</v>
      </c>
      <c r="BF185" s="218">
        <f>IF(N185="snížená",J185,0)</f>
        <v>0</v>
      </c>
      <c r="BG185" s="218">
        <f>IF(N185="zákl. přenesená",J185,0)</f>
        <v>0</v>
      </c>
      <c r="BH185" s="218">
        <f>IF(N185="sníž. přenesená",J185,0)</f>
        <v>0</v>
      </c>
      <c r="BI185" s="218">
        <f>IF(N185="nulová",J185,0)</f>
        <v>0</v>
      </c>
      <c r="BJ185" s="19" t="s">
        <v>77</v>
      </c>
      <c r="BK185" s="218">
        <f>ROUND(I185*H185,2)</f>
        <v>0</v>
      </c>
      <c r="BL185" s="19" t="s">
        <v>158</v>
      </c>
      <c r="BM185" s="217" t="s">
        <v>376</v>
      </c>
    </row>
    <row r="186" s="2" customFormat="1">
      <c r="A186" s="40"/>
      <c r="B186" s="41"/>
      <c r="C186" s="42"/>
      <c r="D186" s="219" t="s">
        <v>159</v>
      </c>
      <c r="E186" s="42"/>
      <c r="F186" s="220" t="s">
        <v>990</v>
      </c>
      <c r="G186" s="42"/>
      <c r="H186" s="42"/>
      <c r="I186" s="221"/>
      <c r="J186" s="42"/>
      <c r="K186" s="42"/>
      <c r="L186" s="46"/>
      <c r="M186" s="222"/>
      <c r="N186" s="223"/>
      <c r="O186" s="86"/>
      <c r="P186" s="86"/>
      <c r="Q186" s="86"/>
      <c r="R186" s="86"/>
      <c r="S186" s="86"/>
      <c r="T186" s="87"/>
      <c r="U186" s="40"/>
      <c r="V186" s="40"/>
      <c r="W186" s="40"/>
      <c r="X186" s="40"/>
      <c r="Y186" s="40"/>
      <c r="Z186" s="40"/>
      <c r="AA186" s="40"/>
      <c r="AB186" s="40"/>
      <c r="AC186" s="40"/>
      <c r="AD186" s="40"/>
      <c r="AE186" s="40"/>
      <c r="AT186" s="19" t="s">
        <v>159</v>
      </c>
      <c r="AU186" s="19" t="s">
        <v>79</v>
      </c>
    </row>
    <row r="187" s="15" customFormat="1">
      <c r="A187" s="15"/>
      <c r="B187" s="265"/>
      <c r="C187" s="266"/>
      <c r="D187" s="244" t="s">
        <v>593</v>
      </c>
      <c r="E187" s="267" t="s">
        <v>19</v>
      </c>
      <c r="F187" s="268" t="s">
        <v>991</v>
      </c>
      <c r="G187" s="266"/>
      <c r="H187" s="267" t="s">
        <v>19</v>
      </c>
      <c r="I187" s="269"/>
      <c r="J187" s="266"/>
      <c r="K187" s="266"/>
      <c r="L187" s="270"/>
      <c r="M187" s="271"/>
      <c r="N187" s="272"/>
      <c r="O187" s="272"/>
      <c r="P187" s="272"/>
      <c r="Q187" s="272"/>
      <c r="R187" s="272"/>
      <c r="S187" s="272"/>
      <c r="T187" s="273"/>
      <c r="U187" s="15"/>
      <c r="V187" s="15"/>
      <c r="W187" s="15"/>
      <c r="X187" s="15"/>
      <c r="Y187" s="15"/>
      <c r="Z187" s="15"/>
      <c r="AA187" s="15"/>
      <c r="AB187" s="15"/>
      <c r="AC187" s="15"/>
      <c r="AD187" s="15"/>
      <c r="AE187" s="15"/>
      <c r="AT187" s="274" t="s">
        <v>593</v>
      </c>
      <c r="AU187" s="274" t="s">
        <v>79</v>
      </c>
      <c r="AV187" s="15" t="s">
        <v>77</v>
      </c>
      <c r="AW187" s="15" t="s">
        <v>31</v>
      </c>
      <c r="AX187" s="15" t="s">
        <v>69</v>
      </c>
      <c r="AY187" s="274" t="s">
        <v>150</v>
      </c>
    </row>
    <row r="188" s="13" customFormat="1">
      <c r="A188" s="13"/>
      <c r="B188" s="242"/>
      <c r="C188" s="243"/>
      <c r="D188" s="244" t="s">
        <v>593</v>
      </c>
      <c r="E188" s="245" t="s">
        <v>19</v>
      </c>
      <c r="F188" s="246" t="s">
        <v>1858</v>
      </c>
      <c r="G188" s="243"/>
      <c r="H188" s="247">
        <v>29.359999999999999</v>
      </c>
      <c r="I188" s="248"/>
      <c r="J188" s="243"/>
      <c r="K188" s="243"/>
      <c r="L188" s="249"/>
      <c r="M188" s="250"/>
      <c r="N188" s="251"/>
      <c r="O188" s="251"/>
      <c r="P188" s="251"/>
      <c r="Q188" s="251"/>
      <c r="R188" s="251"/>
      <c r="S188" s="251"/>
      <c r="T188" s="252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T188" s="253" t="s">
        <v>593</v>
      </c>
      <c r="AU188" s="253" t="s">
        <v>79</v>
      </c>
      <c r="AV188" s="13" t="s">
        <v>79</v>
      </c>
      <c r="AW188" s="13" t="s">
        <v>31</v>
      </c>
      <c r="AX188" s="13" t="s">
        <v>69</v>
      </c>
      <c r="AY188" s="253" t="s">
        <v>150</v>
      </c>
    </row>
    <row r="189" s="13" customFormat="1">
      <c r="A189" s="13"/>
      <c r="B189" s="242"/>
      <c r="C189" s="243"/>
      <c r="D189" s="244" t="s">
        <v>593</v>
      </c>
      <c r="E189" s="245" t="s">
        <v>19</v>
      </c>
      <c r="F189" s="246" t="s">
        <v>1859</v>
      </c>
      <c r="G189" s="243"/>
      <c r="H189" s="247">
        <v>7.3600000000000003</v>
      </c>
      <c r="I189" s="248"/>
      <c r="J189" s="243"/>
      <c r="K189" s="243"/>
      <c r="L189" s="249"/>
      <c r="M189" s="250"/>
      <c r="N189" s="251"/>
      <c r="O189" s="251"/>
      <c r="P189" s="251"/>
      <c r="Q189" s="251"/>
      <c r="R189" s="251"/>
      <c r="S189" s="251"/>
      <c r="T189" s="252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253" t="s">
        <v>593</v>
      </c>
      <c r="AU189" s="253" t="s">
        <v>79</v>
      </c>
      <c r="AV189" s="13" t="s">
        <v>79</v>
      </c>
      <c r="AW189" s="13" t="s">
        <v>31</v>
      </c>
      <c r="AX189" s="13" t="s">
        <v>69</v>
      </c>
      <c r="AY189" s="253" t="s">
        <v>150</v>
      </c>
    </row>
    <row r="190" s="13" customFormat="1">
      <c r="A190" s="13"/>
      <c r="B190" s="242"/>
      <c r="C190" s="243"/>
      <c r="D190" s="244" t="s">
        <v>593</v>
      </c>
      <c r="E190" s="245" t="s">
        <v>19</v>
      </c>
      <c r="F190" s="246" t="s">
        <v>1860</v>
      </c>
      <c r="G190" s="243"/>
      <c r="H190" s="247">
        <v>11.039999999999999</v>
      </c>
      <c r="I190" s="248"/>
      <c r="J190" s="243"/>
      <c r="K190" s="243"/>
      <c r="L190" s="249"/>
      <c r="M190" s="250"/>
      <c r="N190" s="251"/>
      <c r="O190" s="251"/>
      <c r="P190" s="251"/>
      <c r="Q190" s="251"/>
      <c r="R190" s="251"/>
      <c r="S190" s="251"/>
      <c r="T190" s="252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253" t="s">
        <v>593</v>
      </c>
      <c r="AU190" s="253" t="s">
        <v>79</v>
      </c>
      <c r="AV190" s="13" t="s">
        <v>79</v>
      </c>
      <c r="AW190" s="13" t="s">
        <v>31</v>
      </c>
      <c r="AX190" s="13" t="s">
        <v>69</v>
      </c>
      <c r="AY190" s="253" t="s">
        <v>150</v>
      </c>
    </row>
    <row r="191" s="14" customFormat="1">
      <c r="A191" s="14"/>
      <c r="B191" s="254"/>
      <c r="C191" s="255"/>
      <c r="D191" s="244" t="s">
        <v>593</v>
      </c>
      <c r="E191" s="256" t="s">
        <v>19</v>
      </c>
      <c r="F191" s="257" t="s">
        <v>595</v>
      </c>
      <c r="G191" s="255"/>
      <c r="H191" s="258">
        <v>47.759999999999998</v>
      </c>
      <c r="I191" s="259"/>
      <c r="J191" s="255"/>
      <c r="K191" s="255"/>
      <c r="L191" s="260"/>
      <c r="M191" s="261"/>
      <c r="N191" s="262"/>
      <c r="O191" s="262"/>
      <c r="P191" s="262"/>
      <c r="Q191" s="262"/>
      <c r="R191" s="262"/>
      <c r="S191" s="262"/>
      <c r="T191" s="263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T191" s="264" t="s">
        <v>593</v>
      </c>
      <c r="AU191" s="264" t="s">
        <v>79</v>
      </c>
      <c r="AV191" s="14" t="s">
        <v>158</v>
      </c>
      <c r="AW191" s="14" t="s">
        <v>31</v>
      </c>
      <c r="AX191" s="14" t="s">
        <v>77</v>
      </c>
      <c r="AY191" s="264" t="s">
        <v>150</v>
      </c>
    </row>
    <row r="192" s="2" customFormat="1" ht="49.05" customHeight="1">
      <c r="A192" s="40"/>
      <c r="B192" s="41"/>
      <c r="C192" s="206" t="s">
        <v>307</v>
      </c>
      <c r="D192" s="206" t="s">
        <v>153</v>
      </c>
      <c r="E192" s="207" t="s">
        <v>261</v>
      </c>
      <c r="F192" s="208" t="s">
        <v>1010</v>
      </c>
      <c r="G192" s="209" t="s">
        <v>258</v>
      </c>
      <c r="H192" s="210">
        <v>429.83999999999998</v>
      </c>
      <c r="I192" s="211"/>
      <c r="J192" s="212">
        <f>ROUND(I192*H192,2)</f>
        <v>0</v>
      </c>
      <c r="K192" s="208" t="s">
        <v>157</v>
      </c>
      <c r="L192" s="46"/>
      <c r="M192" s="213" t="s">
        <v>19</v>
      </c>
      <c r="N192" s="214" t="s">
        <v>40</v>
      </c>
      <c r="O192" s="86"/>
      <c r="P192" s="215">
        <f>O192*H192</f>
        <v>0</v>
      </c>
      <c r="Q192" s="215">
        <v>0</v>
      </c>
      <c r="R192" s="215">
        <f>Q192*H192</f>
        <v>0</v>
      </c>
      <c r="S192" s="215">
        <v>0</v>
      </c>
      <c r="T192" s="216">
        <f>S192*H192</f>
        <v>0</v>
      </c>
      <c r="U192" s="40"/>
      <c r="V192" s="40"/>
      <c r="W192" s="40"/>
      <c r="X192" s="40"/>
      <c r="Y192" s="40"/>
      <c r="Z192" s="40"/>
      <c r="AA192" s="40"/>
      <c r="AB192" s="40"/>
      <c r="AC192" s="40"/>
      <c r="AD192" s="40"/>
      <c r="AE192" s="40"/>
      <c r="AR192" s="217" t="s">
        <v>158</v>
      </c>
      <c r="AT192" s="217" t="s">
        <v>153</v>
      </c>
      <c r="AU192" s="217" t="s">
        <v>79</v>
      </c>
      <c r="AY192" s="19" t="s">
        <v>150</v>
      </c>
      <c r="BE192" s="218">
        <f>IF(N192="základní",J192,0)</f>
        <v>0</v>
      </c>
      <c r="BF192" s="218">
        <f>IF(N192="snížená",J192,0)</f>
        <v>0</v>
      </c>
      <c r="BG192" s="218">
        <f>IF(N192="zákl. přenesená",J192,0)</f>
        <v>0</v>
      </c>
      <c r="BH192" s="218">
        <f>IF(N192="sníž. přenesená",J192,0)</f>
        <v>0</v>
      </c>
      <c r="BI192" s="218">
        <f>IF(N192="nulová",J192,0)</f>
        <v>0</v>
      </c>
      <c r="BJ192" s="19" t="s">
        <v>77</v>
      </c>
      <c r="BK192" s="218">
        <f>ROUND(I192*H192,2)</f>
        <v>0</v>
      </c>
      <c r="BL192" s="19" t="s">
        <v>158</v>
      </c>
      <c r="BM192" s="217" t="s">
        <v>381</v>
      </c>
    </row>
    <row r="193" s="2" customFormat="1">
      <c r="A193" s="40"/>
      <c r="B193" s="41"/>
      <c r="C193" s="42"/>
      <c r="D193" s="219" t="s">
        <v>159</v>
      </c>
      <c r="E193" s="42"/>
      <c r="F193" s="220" t="s">
        <v>263</v>
      </c>
      <c r="G193" s="42"/>
      <c r="H193" s="42"/>
      <c r="I193" s="221"/>
      <c r="J193" s="42"/>
      <c r="K193" s="42"/>
      <c r="L193" s="46"/>
      <c r="M193" s="222"/>
      <c r="N193" s="223"/>
      <c r="O193" s="86"/>
      <c r="P193" s="86"/>
      <c r="Q193" s="86"/>
      <c r="R193" s="86"/>
      <c r="S193" s="86"/>
      <c r="T193" s="87"/>
      <c r="U193" s="40"/>
      <c r="V193" s="40"/>
      <c r="W193" s="40"/>
      <c r="X193" s="40"/>
      <c r="Y193" s="40"/>
      <c r="Z193" s="40"/>
      <c r="AA193" s="40"/>
      <c r="AB193" s="40"/>
      <c r="AC193" s="40"/>
      <c r="AD193" s="40"/>
      <c r="AE193" s="40"/>
      <c r="AT193" s="19" t="s">
        <v>159</v>
      </c>
      <c r="AU193" s="19" t="s">
        <v>79</v>
      </c>
    </row>
    <row r="194" s="15" customFormat="1">
      <c r="A194" s="15"/>
      <c r="B194" s="265"/>
      <c r="C194" s="266"/>
      <c r="D194" s="244" t="s">
        <v>593</v>
      </c>
      <c r="E194" s="267" t="s">
        <v>19</v>
      </c>
      <c r="F194" s="268" t="s">
        <v>1012</v>
      </c>
      <c r="G194" s="266"/>
      <c r="H194" s="267" t="s">
        <v>19</v>
      </c>
      <c r="I194" s="269"/>
      <c r="J194" s="266"/>
      <c r="K194" s="266"/>
      <c r="L194" s="270"/>
      <c r="M194" s="271"/>
      <c r="N194" s="272"/>
      <c r="O194" s="272"/>
      <c r="P194" s="272"/>
      <c r="Q194" s="272"/>
      <c r="R194" s="272"/>
      <c r="S194" s="272"/>
      <c r="T194" s="273"/>
      <c r="U194" s="15"/>
      <c r="V194" s="15"/>
      <c r="W194" s="15"/>
      <c r="X194" s="15"/>
      <c r="Y194" s="15"/>
      <c r="Z194" s="15"/>
      <c r="AA194" s="15"/>
      <c r="AB194" s="15"/>
      <c r="AC194" s="15"/>
      <c r="AD194" s="15"/>
      <c r="AE194" s="15"/>
      <c r="AT194" s="274" t="s">
        <v>593</v>
      </c>
      <c r="AU194" s="274" t="s">
        <v>79</v>
      </c>
      <c r="AV194" s="15" t="s">
        <v>77</v>
      </c>
      <c r="AW194" s="15" t="s">
        <v>31</v>
      </c>
      <c r="AX194" s="15" t="s">
        <v>69</v>
      </c>
      <c r="AY194" s="274" t="s">
        <v>150</v>
      </c>
    </row>
    <row r="195" s="13" customFormat="1">
      <c r="A195" s="13"/>
      <c r="B195" s="242"/>
      <c r="C195" s="243"/>
      <c r="D195" s="244" t="s">
        <v>593</v>
      </c>
      <c r="E195" s="245" t="s">
        <v>19</v>
      </c>
      <c r="F195" s="246" t="s">
        <v>1858</v>
      </c>
      <c r="G195" s="243"/>
      <c r="H195" s="247">
        <v>29.359999999999999</v>
      </c>
      <c r="I195" s="248"/>
      <c r="J195" s="243"/>
      <c r="K195" s="243"/>
      <c r="L195" s="249"/>
      <c r="M195" s="250"/>
      <c r="N195" s="251"/>
      <c r="O195" s="251"/>
      <c r="P195" s="251"/>
      <c r="Q195" s="251"/>
      <c r="R195" s="251"/>
      <c r="S195" s="251"/>
      <c r="T195" s="252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253" t="s">
        <v>593</v>
      </c>
      <c r="AU195" s="253" t="s">
        <v>79</v>
      </c>
      <c r="AV195" s="13" t="s">
        <v>79</v>
      </c>
      <c r="AW195" s="13" t="s">
        <v>31</v>
      </c>
      <c r="AX195" s="13" t="s">
        <v>69</v>
      </c>
      <c r="AY195" s="253" t="s">
        <v>150</v>
      </c>
    </row>
    <row r="196" s="13" customFormat="1">
      <c r="A196" s="13"/>
      <c r="B196" s="242"/>
      <c r="C196" s="243"/>
      <c r="D196" s="244" t="s">
        <v>593</v>
      </c>
      <c r="E196" s="245" t="s">
        <v>19</v>
      </c>
      <c r="F196" s="246" t="s">
        <v>1859</v>
      </c>
      <c r="G196" s="243"/>
      <c r="H196" s="247">
        <v>7.3600000000000003</v>
      </c>
      <c r="I196" s="248"/>
      <c r="J196" s="243"/>
      <c r="K196" s="243"/>
      <c r="L196" s="249"/>
      <c r="M196" s="250"/>
      <c r="N196" s="251"/>
      <c r="O196" s="251"/>
      <c r="P196" s="251"/>
      <c r="Q196" s="251"/>
      <c r="R196" s="251"/>
      <c r="S196" s="251"/>
      <c r="T196" s="252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253" t="s">
        <v>593</v>
      </c>
      <c r="AU196" s="253" t="s">
        <v>79</v>
      </c>
      <c r="AV196" s="13" t="s">
        <v>79</v>
      </c>
      <c r="AW196" s="13" t="s">
        <v>31</v>
      </c>
      <c r="AX196" s="13" t="s">
        <v>69</v>
      </c>
      <c r="AY196" s="253" t="s">
        <v>150</v>
      </c>
    </row>
    <row r="197" s="13" customFormat="1">
      <c r="A197" s="13"/>
      <c r="B197" s="242"/>
      <c r="C197" s="243"/>
      <c r="D197" s="244" t="s">
        <v>593</v>
      </c>
      <c r="E197" s="245" t="s">
        <v>19</v>
      </c>
      <c r="F197" s="246" t="s">
        <v>1860</v>
      </c>
      <c r="G197" s="243"/>
      <c r="H197" s="247">
        <v>11.039999999999999</v>
      </c>
      <c r="I197" s="248"/>
      <c r="J197" s="243"/>
      <c r="K197" s="243"/>
      <c r="L197" s="249"/>
      <c r="M197" s="250"/>
      <c r="N197" s="251"/>
      <c r="O197" s="251"/>
      <c r="P197" s="251"/>
      <c r="Q197" s="251"/>
      <c r="R197" s="251"/>
      <c r="S197" s="251"/>
      <c r="T197" s="252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253" t="s">
        <v>593</v>
      </c>
      <c r="AU197" s="253" t="s">
        <v>79</v>
      </c>
      <c r="AV197" s="13" t="s">
        <v>79</v>
      </c>
      <c r="AW197" s="13" t="s">
        <v>31</v>
      </c>
      <c r="AX197" s="13" t="s">
        <v>69</v>
      </c>
      <c r="AY197" s="253" t="s">
        <v>150</v>
      </c>
    </row>
    <row r="198" s="14" customFormat="1">
      <c r="A198" s="14"/>
      <c r="B198" s="254"/>
      <c r="C198" s="255"/>
      <c r="D198" s="244" t="s">
        <v>593</v>
      </c>
      <c r="E198" s="256" t="s">
        <v>19</v>
      </c>
      <c r="F198" s="257" t="s">
        <v>595</v>
      </c>
      <c r="G198" s="255"/>
      <c r="H198" s="258">
        <v>47.759999999999998</v>
      </c>
      <c r="I198" s="259"/>
      <c r="J198" s="255"/>
      <c r="K198" s="255"/>
      <c r="L198" s="260"/>
      <c r="M198" s="261"/>
      <c r="N198" s="262"/>
      <c r="O198" s="262"/>
      <c r="P198" s="262"/>
      <c r="Q198" s="262"/>
      <c r="R198" s="262"/>
      <c r="S198" s="262"/>
      <c r="T198" s="263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T198" s="264" t="s">
        <v>593</v>
      </c>
      <c r="AU198" s="264" t="s">
        <v>79</v>
      </c>
      <c r="AV198" s="14" t="s">
        <v>158</v>
      </c>
      <c r="AW198" s="14" t="s">
        <v>31</v>
      </c>
      <c r="AX198" s="14" t="s">
        <v>69</v>
      </c>
      <c r="AY198" s="264" t="s">
        <v>150</v>
      </c>
    </row>
    <row r="199" s="13" customFormat="1">
      <c r="A199" s="13"/>
      <c r="B199" s="242"/>
      <c r="C199" s="243"/>
      <c r="D199" s="244" t="s">
        <v>593</v>
      </c>
      <c r="E199" s="245" t="s">
        <v>19</v>
      </c>
      <c r="F199" s="246" t="s">
        <v>1861</v>
      </c>
      <c r="G199" s="243"/>
      <c r="H199" s="247">
        <v>429.83999999999998</v>
      </c>
      <c r="I199" s="248"/>
      <c r="J199" s="243"/>
      <c r="K199" s="243"/>
      <c r="L199" s="249"/>
      <c r="M199" s="250"/>
      <c r="N199" s="251"/>
      <c r="O199" s="251"/>
      <c r="P199" s="251"/>
      <c r="Q199" s="251"/>
      <c r="R199" s="251"/>
      <c r="S199" s="251"/>
      <c r="T199" s="252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T199" s="253" t="s">
        <v>593</v>
      </c>
      <c r="AU199" s="253" t="s">
        <v>79</v>
      </c>
      <c r="AV199" s="13" t="s">
        <v>79</v>
      </c>
      <c r="AW199" s="13" t="s">
        <v>31</v>
      </c>
      <c r="AX199" s="13" t="s">
        <v>69</v>
      </c>
      <c r="AY199" s="253" t="s">
        <v>150</v>
      </c>
    </row>
    <row r="200" s="14" customFormat="1">
      <c r="A200" s="14"/>
      <c r="B200" s="254"/>
      <c r="C200" s="255"/>
      <c r="D200" s="244" t="s">
        <v>593</v>
      </c>
      <c r="E200" s="256" t="s">
        <v>19</v>
      </c>
      <c r="F200" s="257" t="s">
        <v>595</v>
      </c>
      <c r="G200" s="255"/>
      <c r="H200" s="258">
        <v>429.83999999999998</v>
      </c>
      <c r="I200" s="259"/>
      <c r="J200" s="255"/>
      <c r="K200" s="255"/>
      <c r="L200" s="260"/>
      <c r="M200" s="261"/>
      <c r="N200" s="262"/>
      <c r="O200" s="262"/>
      <c r="P200" s="262"/>
      <c r="Q200" s="262"/>
      <c r="R200" s="262"/>
      <c r="S200" s="262"/>
      <c r="T200" s="263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T200" s="264" t="s">
        <v>593</v>
      </c>
      <c r="AU200" s="264" t="s">
        <v>79</v>
      </c>
      <c r="AV200" s="14" t="s">
        <v>158</v>
      </c>
      <c r="AW200" s="14" t="s">
        <v>31</v>
      </c>
      <c r="AX200" s="14" t="s">
        <v>77</v>
      </c>
      <c r="AY200" s="264" t="s">
        <v>150</v>
      </c>
    </row>
    <row r="201" s="2" customFormat="1" ht="44.25" customHeight="1">
      <c r="A201" s="40"/>
      <c r="B201" s="41"/>
      <c r="C201" s="206" t="s">
        <v>382</v>
      </c>
      <c r="D201" s="206" t="s">
        <v>153</v>
      </c>
      <c r="E201" s="207" t="s">
        <v>264</v>
      </c>
      <c r="F201" s="208" t="s">
        <v>726</v>
      </c>
      <c r="G201" s="209" t="s">
        <v>258</v>
      </c>
      <c r="H201" s="210">
        <v>29.359999999999999</v>
      </c>
      <c r="I201" s="211"/>
      <c r="J201" s="212">
        <f>ROUND(I201*H201,2)</f>
        <v>0</v>
      </c>
      <c r="K201" s="208" t="s">
        <v>157</v>
      </c>
      <c r="L201" s="46"/>
      <c r="M201" s="213" t="s">
        <v>19</v>
      </c>
      <c r="N201" s="214" t="s">
        <v>40</v>
      </c>
      <c r="O201" s="86"/>
      <c r="P201" s="215">
        <f>O201*H201</f>
        <v>0</v>
      </c>
      <c r="Q201" s="215">
        <v>0</v>
      </c>
      <c r="R201" s="215">
        <f>Q201*H201</f>
        <v>0</v>
      </c>
      <c r="S201" s="215">
        <v>0</v>
      </c>
      <c r="T201" s="216">
        <f>S201*H201</f>
        <v>0</v>
      </c>
      <c r="U201" s="40"/>
      <c r="V201" s="40"/>
      <c r="W201" s="40"/>
      <c r="X201" s="40"/>
      <c r="Y201" s="40"/>
      <c r="Z201" s="40"/>
      <c r="AA201" s="40"/>
      <c r="AB201" s="40"/>
      <c r="AC201" s="40"/>
      <c r="AD201" s="40"/>
      <c r="AE201" s="40"/>
      <c r="AR201" s="217" t="s">
        <v>158</v>
      </c>
      <c r="AT201" s="217" t="s">
        <v>153</v>
      </c>
      <c r="AU201" s="217" t="s">
        <v>79</v>
      </c>
      <c r="AY201" s="19" t="s">
        <v>150</v>
      </c>
      <c r="BE201" s="218">
        <f>IF(N201="základní",J201,0)</f>
        <v>0</v>
      </c>
      <c r="BF201" s="218">
        <f>IF(N201="snížená",J201,0)</f>
        <v>0</v>
      </c>
      <c r="BG201" s="218">
        <f>IF(N201="zákl. přenesená",J201,0)</f>
        <v>0</v>
      </c>
      <c r="BH201" s="218">
        <f>IF(N201="sníž. přenesená",J201,0)</f>
        <v>0</v>
      </c>
      <c r="BI201" s="218">
        <f>IF(N201="nulová",J201,0)</f>
        <v>0</v>
      </c>
      <c r="BJ201" s="19" t="s">
        <v>77</v>
      </c>
      <c r="BK201" s="218">
        <f>ROUND(I201*H201,2)</f>
        <v>0</v>
      </c>
      <c r="BL201" s="19" t="s">
        <v>158</v>
      </c>
      <c r="BM201" s="217" t="s">
        <v>385</v>
      </c>
    </row>
    <row r="202" s="2" customFormat="1">
      <c r="A202" s="40"/>
      <c r="B202" s="41"/>
      <c r="C202" s="42"/>
      <c r="D202" s="219" t="s">
        <v>159</v>
      </c>
      <c r="E202" s="42"/>
      <c r="F202" s="220" t="s">
        <v>266</v>
      </c>
      <c r="G202" s="42"/>
      <c r="H202" s="42"/>
      <c r="I202" s="221"/>
      <c r="J202" s="42"/>
      <c r="K202" s="42"/>
      <c r="L202" s="46"/>
      <c r="M202" s="222"/>
      <c r="N202" s="223"/>
      <c r="O202" s="86"/>
      <c r="P202" s="86"/>
      <c r="Q202" s="86"/>
      <c r="R202" s="86"/>
      <c r="S202" s="86"/>
      <c r="T202" s="87"/>
      <c r="U202" s="40"/>
      <c r="V202" s="40"/>
      <c r="W202" s="40"/>
      <c r="X202" s="40"/>
      <c r="Y202" s="40"/>
      <c r="Z202" s="40"/>
      <c r="AA202" s="40"/>
      <c r="AB202" s="40"/>
      <c r="AC202" s="40"/>
      <c r="AD202" s="40"/>
      <c r="AE202" s="40"/>
      <c r="AT202" s="19" t="s">
        <v>159</v>
      </c>
      <c r="AU202" s="19" t="s">
        <v>79</v>
      </c>
    </row>
    <row r="203" s="13" customFormat="1">
      <c r="A203" s="13"/>
      <c r="B203" s="242"/>
      <c r="C203" s="243"/>
      <c r="D203" s="244" t="s">
        <v>593</v>
      </c>
      <c r="E203" s="245" t="s">
        <v>19</v>
      </c>
      <c r="F203" s="246" t="s">
        <v>1858</v>
      </c>
      <c r="G203" s="243"/>
      <c r="H203" s="247">
        <v>29.359999999999999</v>
      </c>
      <c r="I203" s="248"/>
      <c r="J203" s="243"/>
      <c r="K203" s="243"/>
      <c r="L203" s="249"/>
      <c r="M203" s="250"/>
      <c r="N203" s="251"/>
      <c r="O203" s="251"/>
      <c r="P203" s="251"/>
      <c r="Q203" s="251"/>
      <c r="R203" s="251"/>
      <c r="S203" s="251"/>
      <c r="T203" s="252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T203" s="253" t="s">
        <v>593</v>
      </c>
      <c r="AU203" s="253" t="s">
        <v>79</v>
      </c>
      <c r="AV203" s="13" t="s">
        <v>79</v>
      </c>
      <c r="AW203" s="13" t="s">
        <v>31</v>
      </c>
      <c r="AX203" s="13" t="s">
        <v>69</v>
      </c>
      <c r="AY203" s="253" t="s">
        <v>150</v>
      </c>
    </row>
    <row r="204" s="14" customFormat="1">
      <c r="A204" s="14"/>
      <c r="B204" s="254"/>
      <c r="C204" s="255"/>
      <c r="D204" s="244" t="s">
        <v>593</v>
      </c>
      <c r="E204" s="256" t="s">
        <v>19</v>
      </c>
      <c r="F204" s="257" t="s">
        <v>595</v>
      </c>
      <c r="G204" s="255"/>
      <c r="H204" s="258">
        <v>29.359999999999999</v>
      </c>
      <c r="I204" s="259"/>
      <c r="J204" s="255"/>
      <c r="K204" s="255"/>
      <c r="L204" s="260"/>
      <c r="M204" s="261"/>
      <c r="N204" s="262"/>
      <c r="O204" s="262"/>
      <c r="P204" s="262"/>
      <c r="Q204" s="262"/>
      <c r="R204" s="262"/>
      <c r="S204" s="262"/>
      <c r="T204" s="263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T204" s="264" t="s">
        <v>593</v>
      </c>
      <c r="AU204" s="264" t="s">
        <v>79</v>
      </c>
      <c r="AV204" s="14" t="s">
        <v>158</v>
      </c>
      <c r="AW204" s="14" t="s">
        <v>31</v>
      </c>
      <c r="AX204" s="14" t="s">
        <v>77</v>
      </c>
      <c r="AY204" s="264" t="s">
        <v>150</v>
      </c>
    </row>
    <row r="205" s="2" customFormat="1" ht="44.25" customHeight="1">
      <c r="A205" s="40"/>
      <c r="B205" s="41"/>
      <c r="C205" s="206" t="s">
        <v>311</v>
      </c>
      <c r="D205" s="206" t="s">
        <v>153</v>
      </c>
      <c r="E205" s="207" t="s">
        <v>1031</v>
      </c>
      <c r="F205" s="208" t="s">
        <v>1032</v>
      </c>
      <c r="G205" s="209" t="s">
        <v>258</v>
      </c>
      <c r="H205" s="210">
        <v>18.399999999999999</v>
      </c>
      <c r="I205" s="211"/>
      <c r="J205" s="212">
        <f>ROUND(I205*H205,2)</f>
        <v>0</v>
      </c>
      <c r="K205" s="208" t="s">
        <v>157</v>
      </c>
      <c r="L205" s="46"/>
      <c r="M205" s="213" t="s">
        <v>19</v>
      </c>
      <c r="N205" s="214" t="s">
        <v>40</v>
      </c>
      <c r="O205" s="86"/>
      <c r="P205" s="215">
        <f>O205*H205</f>
        <v>0</v>
      </c>
      <c r="Q205" s="215">
        <v>0</v>
      </c>
      <c r="R205" s="215">
        <f>Q205*H205</f>
        <v>0</v>
      </c>
      <c r="S205" s="215">
        <v>0</v>
      </c>
      <c r="T205" s="216">
        <f>S205*H205</f>
        <v>0</v>
      </c>
      <c r="U205" s="40"/>
      <c r="V205" s="40"/>
      <c r="W205" s="40"/>
      <c r="X205" s="40"/>
      <c r="Y205" s="40"/>
      <c r="Z205" s="40"/>
      <c r="AA205" s="40"/>
      <c r="AB205" s="40"/>
      <c r="AC205" s="40"/>
      <c r="AD205" s="40"/>
      <c r="AE205" s="40"/>
      <c r="AR205" s="217" t="s">
        <v>158</v>
      </c>
      <c r="AT205" s="217" t="s">
        <v>153</v>
      </c>
      <c r="AU205" s="217" t="s">
        <v>79</v>
      </c>
      <c r="AY205" s="19" t="s">
        <v>150</v>
      </c>
      <c r="BE205" s="218">
        <f>IF(N205="základní",J205,0)</f>
        <v>0</v>
      </c>
      <c r="BF205" s="218">
        <f>IF(N205="snížená",J205,0)</f>
        <v>0</v>
      </c>
      <c r="BG205" s="218">
        <f>IF(N205="zákl. přenesená",J205,0)</f>
        <v>0</v>
      </c>
      <c r="BH205" s="218">
        <f>IF(N205="sníž. přenesená",J205,0)</f>
        <v>0</v>
      </c>
      <c r="BI205" s="218">
        <f>IF(N205="nulová",J205,0)</f>
        <v>0</v>
      </c>
      <c r="BJ205" s="19" t="s">
        <v>77</v>
      </c>
      <c r="BK205" s="218">
        <f>ROUND(I205*H205,2)</f>
        <v>0</v>
      </c>
      <c r="BL205" s="19" t="s">
        <v>158</v>
      </c>
      <c r="BM205" s="217" t="s">
        <v>388</v>
      </c>
    </row>
    <row r="206" s="2" customFormat="1">
      <c r="A206" s="40"/>
      <c r="B206" s="41"/>
      <c r="C206" s="42"/>
      <c r="D206" s="219" t="s">
        <v>159</v>
      </c>
      <c r="E206" s="42"/>
      <c r="F206" s="220" t="s">
        <v>1034</v>
      </c>
      <c r="G206" s="42"/>
      <c r="H206" s="42"/>
      <c r="I206" s="221"/>
      <c r="J206" s="42"/>
      <c r="K206" s="42"/>
      <c r="L206" s="46"/>
      <c r="M206" s="222"/>
      <c r="N206" s="223"/>
      <c r="O206" s="86"/>
      <c r="P206" s="86"/>
      <c r="Q206" s="86"/>
      <c r="R206" s="86"/>
      <c r="S206" s="86"/>
      <c r="T206" s="87"/>
      <c r="U206" s="40"/>
      <c r="V206" s="40"/>
      <c r="W206" s="40"/>
      <c r="X206" s="40"/>
      <c r="Y206" s="40"/>
      <c r="Z206" s="40"/>
      <c r="AA206" s="40"/>
      <c r="AB206" s="40"/>
      <c r="AC206" s="40"/>
      <c r="AD206" s="40"/>
      <c r="AE206" s="40"/>
      <c r="AT206" s="19" t="s">
        <v>159</v>
      </c>
      <c r="AU206" s="19" t="s">
        <v>79</v>
      </c>
    </row>
    <row r="207" s="13" customFormat="1">
      <c r="A207" s="13"/>
      <c r="B207" s="242"/>
      <c r="C207" s="243"/>
      <c r="D207" s="244" t="s">
        <v>593</v>
      </c>
      <c r="E207" s="245" t="s">
        <v>19</v>
      </c>
      <c r="F207" s="246" t="s">
        <v>1859</v>
      </c>
      <c r="G207" s="243"/>
      <c r="H207" s="247">
        <v>7.3600000000000003</v>
      </c>
      <c r="I207" s="248"/>
      <c r="J207" s="243"/>
      <c r="K207" s="243"/>
      <c r="L207" s="249"/>
      <c r="M207" s="250"/>
      <c r="N207" s="251"/>
      <c r="O207" s="251"/>
      <c r="P207" s="251"/>
      <c r="Q207" s="251"/>
      <c r="R207" s="251"/>
      <c r="S207" s="251"/>
      <c r="T207" s="252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T207" s="253" t="s">
        <v>593</v>
      </c>
      <c r="AU207" s="253" t="s">
        <v>79</v>
      </c>
      <c r="AV207" s="13" t="s">
        <v>79</v>
      </c>
      <c r="AW207" s="13" t="s">
        <v>31</v>
      </c>
      <c r="AX207" s="13" t="s">
        <v>69</v>
      </c>
      <c r="AY207" s="253" t="s">
        <v>150</v>
      </c>
    </row>
    <row r="208" s="13" customFormat="1">
      <c r="A208" s="13"/>
      <c r="B208" s="242"/>
      <c r="C208" s="243"/>
      <c r="D208" s="244" t="s">
        <v>593</v>
      </c>
      <c r="E208" s="245" t="s">
        <v>19</v>
      </c>
      <c r="F208" s="246" t="s">
        <v>1860</v>
      </c>
      <c r="G208" s="243"/>
      <c r="H208" s="247">
        <v>11.039999999999999</v>
      </c>
      <c r="I208" s="248"/>
      <c r="J208" s="243"/>
      <c r="K208" s="243"/>
      <c r="L208" s="249"/>
      <c r="M208" s="250"/>
      <c r="N208" s="251"/>
      <c r="O208" s="251"/>
      <c r="P208" s="251"/>
      <c r="Q208" s="251"/>
      <c r="R208" s="251"/>
      <c r="S208" s="251"/>
      <c r="T208" s="252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T208" s="253" t="s">
        <v>593</v>
      </c>
      <c r="AU208" s="253" t="s">
        <v>79</v>
      </c>
      <c r="AV208" s="13" t="s">
        <v>79</v>
      </c>
      <c r="AW208" s="13" t="s">
        <v>31</v>
      </c>
      <c r="AX208" s="13" t="s">
        <v>69</v>
      </c>
      <c r="AY208" s="253" t="s">
        <v>150</v>
      </c>
    </row>
    <row r="209" s="14" customFormat="1">
      <c r="A209" s="14"/>
      <c r="B209" s="254"/>
      <c r="C209" s="255"/>
      <c r="D209" s="244" t="s">
        <v>593</v>
      </c>
      <c r="E209" s="256" t="s">
        <v>19</v>
      </c>
      <c r="F209" s="257" t="s">
        <v>595</v>
      </c>
      <c r="G209" s="255"/>
      <c r="H209" s="258">
        <v>18.399999999999999</v>
      </c>
      <c r="I209" s="259"/>
      <c r="J209" s="255"/>
      <c r="K209" s="255"/>
      <c r="L209" s="260"/>
      <c r="M209" s="261"/>
      <c r="N209" s="262"/>
      <c r="O209" s="262"/>
      <c r="P209" s="262"/>
      <c r="Q209" s="262"/>
      <c r="R209" s="262"/>
      <c r="S209" s="262"/>
      <c r="T209" s="263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T209" s="264" t="s">
        <v>593</v>
      </c>
      <c r="AU209" s="264" t="s">
        <v>79</v>
      </c>
      <c r="AV209" s="14" t="s">
        <v>158</v>
      </c>
      <c r="AW209" s="14" t="s">
        <v>31</v>
      </c>
      <c r="AX209" s="14" t="s">
        <v>77</v>
      </c>
      <c r="AY209" s="264" t="s">
        <v>150</v>
      </c>
    </row>
    <row r="210" s="12" customFormat="1" ht="22.8" customHeight="1">
      <c r="A210" s="12"/>
      <c r="B210" s="190"/>
      <c r="C210" s="191"/>
      <c r="D210" s="192" t="s">
        <v>68</v>
      </c>
      <c r="E210" s="204" t="s">
        <v>1035</v>
      </c>
      <c r="F210" s="204" t="s">
        <v>1036</v>
      </c>
      <c r="G210" s="191"/>
      <c r="H210" s="191"/>
      <c r="I210" s="194"/>
      <c r="J210" s="205">
        <f>BK210</f>
        <v>0</v>
      </c>
      <c r="K210" s="191"/>
      <c r="L210" s="196"/>
      <c r="M210" s="197"/>
      <c r="N210" s="198"/>
      <c r="O210" s="198"/>
      <c r="P210" s="199">
        <f>SUM(P211:P212)</f>
        <v>0</v>
      </c>
      <c r="Q210" s="198"/>
      <c r="R210" s="199">
        <f>SUM(R211:R212)</f>
        <v>0</v>
      </c>
      <c r="S210" s="198"/>
      <c r="T210" s="200">
        <f>SUM(T211:T212)</f>
        <v>0</v>
      </c>
      <c r="U210" s="12"/>
      <c r="V210" s="12"/>
      <c r="W210" s="12"/>
      <c r="X210" s="12"/>
      <c r="Y210" s="12"/>
      <c r="Z210" s="12"/>
      <c r="AA210" s="12"/>
      <c r="AB210" s="12"/>
      <c r="AC210" s="12"/>
      <c r="AD210" s="12"/>
      <c r="AE210" s="12"/>
      <c r="AR210" s="201" t="s">
        <v>77</v>
      </c>
      <c r="AT210" s="202" t="s">
        <v>68</v>
      </c>
      <c r="AU210" s="202" t="s">
        <v>77</v>
      </c>
      <c r="AY210" s="201" t="s">
        <v>150</v>
      </c>
      <c r="BK210" s="203">
        <f>SUM(BK211:BK212)</f>
        <v>0</v>
      </c>
    </row>
    <row r="211" s="2" customFormat="1" ht="44.25" customHeight="1">
      <c r="A211" s="40"/>
      <c r="B211" s="41"/>
      <c r="C211" s="206" t="s">
        <v>390</v>
      </c>
      <c r="D211" s="206" t="s">
        <v>153</v>
      </c>
      <c r="E211" s="207" t="s">
        <v>1037</v>
      </c>
      <c r="F211" s="208" t="s">
        <v>1038</v>
      </c>
      <c r="G211" s="209" t="s">
        <v>258</v>
      </c>
      <c r="H211" s="210">
        <v>67.144000000000005</v>
      </c>
      <c r="I211" s="211"/>
      <c r="J211" s="212">
        <f>ROUND(I211*H211,2)</f>
        <v>0</v>
      </c>
      <c r="K211" s="208" t="s">
        <v>157</v>
      </c>
      <c r="L211" s="46"/>
      <c r="M211" s="213" t="s">
        <v>19</v>
      </c>
      <c r="N211" s="214" t="s">
        <v>40</v>
      </c>
      <c r="O211" s="86"/>
      <c r="P211" s="215">
        <f>O211*H211</f>
        <v>0</v>
      </c>
      <c r="Q211" s="215">
        <v>0</v>
      </c>
      <c r="R211" s="215">
        <f>Q211*H211</f>
        <v>0</v>
      </c>
      <c r="S211" s="215">
        <v>0</v>
      </c>
      <c r="T211" s="216">
        <f>S211*H211</f>
        <v>0</v>
      </c>
      <c r="U211" s="40"/>
      <c r="V211" s="40"/>
      <c r="W211" s="40"/>
      <c r="X211" s="40"/>
      <c r="Y211" s="40"/>
      <c r="Z211" s="40"/>
      <c r="AA211" s="40"/>
      <c r="AB211" s="40"/>
      <c r="AC211" s="40"/>
      <c r="AD211" s="40"/>
      <c r="AE211" s="40"/>
      <c r="AR211" s="217" t="s">
        <v>158</v>
      </c>
      <c r="AT211" s="217" t="s">
        <v>153</v>
      </c>
      <c r="AU211" s="217" t="s">
        <v>79</v>
      </c>
      <c r="AY211" s="19" t="s">
        <v>150</v>
      </c>
      <c r="BE211" s="218">
        <f>IF(N211="základní",J211,0)</f>
        <v>0</v>
      </c>
      <c r="BF211" s="218">
        <f>IF(N211="snížená",J211,0)</f>
        <v>0</v>
      </c>
      <c r="BG211" s="218">
        <f>IF(N211="zákl. přenesená",J211,0)</f>
        <v>0</v>
      </c>
      <c r="BH211" s="218">
        <f>IF(N211="sníž. přenesená",J211,0)</f>
        <v>0</v>
      </c>
      <c r="BI211" s="218">
        <f>IF(N211="nulová",J211,0)</f>
        <v>0</v>
      </c>
      <c r="BJ211" s="19" t="s">
        <v>77</v>
      </c>
      <c r="BK211" s="218">
        <f>ROUND(I211*H211,2)</f>
        <v>0</v>
      </c>
      <c r="BL211" s="19" t="s">
        <v>158</v>
      </c>
      <c r="BM211" s="217" t="s">
        <v>393</v>
      </c>
    </row>
    <row r="212" s="2" customFormat="1">
      <c r="A212" s="40"/>
      <c r="B212" s="41"/>
      <c r="C212" s="42"/>
      <c r="D212" s="219" t="s">
        <v>159</v>
      </c>
      <c r="E212" s="42"/>
      <c r="F212" s="220" t="s">
        <v>1040</v>
      </c>
      <c r="G212" s="42"/>
      <c r="H212" s="42"/>
      <c r="I212" s="221"/>
      <c r="J212" s="42"/>
      <c r="K212" s="42"/>
      <c r="L212" s="46"/>
      <c r="M212" s="224"/>
      <c r="N212" s="225"/>
      <c r="O212" s="226"/>
      <c r="P212" s="226"/>
      <c r="Q212" s="226"/>
      <c r="R212" s="226"/>
      <c r="S212" s="226"/>
      <c r="T212" s="227"/>
      <c r="U212" s="40"/>
      <c r="V212" s="40"/>
      <c r="W212" s="40"/>
      <c r="X212" s="40"/>
      <c r="Y212" s="40"/>
      <c r="Z212" s="40"/>
      <c r="AA212" s="40"/>
      <c r="AB212" s="40"/>
      <c r="AC212" s="40"/>
      <c r="AD212" s="40"/>
      <c r="AE212" s="40"/>
      <c r="AT212" s="19" t="s">
        <v>159</v>
      </c>
      <c r="AU212" s="19" t="s">
        <v>79</v>
      </c>
    </row>
    <row r="213" s="2" customFormat="1" ht="6.96" customHeight="1">
      <c r="A213" s="40"/>
      <c r="B213" s="61"/>
      <c r="C213" s="62"/>
      <c r="D213" s="62"/>
      <c r="E213" s="62"/>
      <c r="F213" s="62"/>
      <c r="G213" s="62"/>
      <c r="H213" s="62"/>
      <c r="I213" s="62"/>
      <c r="J213" s="62"/>
      <c r="K213" s="62"/>
      <c r="L213" s="46"/>
      <c r="M213" s="40"/>
      <c r="O213" s="40"/>
      <c r="P213" s="40"/>
      <c r="Q213" s="40"/>
      <c r="R213" s="40"/>
      <c r="S213" s="40"/>
      <c r="T213" s="40"/>
      <c r="U213" s="40"/>
      <c r="V213" s="40"/>
      <c r="W213" s="40"/>
      <c r="X213" s="40"/>
      <c r="Y213" s="40"/>
      <c r="Z213" s="40"/>
      <c r="AA213" s="40"/>
      <c r="AB213" s="40"/>
      <c r="AC213" s="40"/>
      <c r="AD213" s="40"/>
      <c r="AE213" s="40"/>
    </row>
  </sheetData>
  <sheetProtection sheet="1" autoFilter="0" formatColumns="0" formatRows="0" objects="1" scenarios="1" spinCount="100000" saltValue="P+gV0LRFv9RKDfN442qGWZmT49HAbtPG9wGmhPxwUo7+KgnYSzoWUl4bajVdQE6wY8atm/baI5/o8WPsQ9YH/Q==" hashValue="nRwhehT1hIsAcOpd5lRfFtFBmVr/0y9aPSgYfnmOZUspXooe54m6UlMwMLcUW2MH3vm+ThD6oV5D9MtLPLKVMw==" algorithmName="SHA-512" password="CBF1"/>
  <autoFilter ref="C83:K212"/>
  <mergeCells count="9">
    <mergeCell ref="E7:H7"/>
    <mergeCell ref="E9:H9"/>
    <mergeCell ref="E18:H18"/>
    <mergeCell ref="E27:H27"/>
    <mergeCell ref="E48:H48"/>
    <mergeCell ref="E50:H50"/>
    <mergeCell ref="E74:H74"/>
    <mergeCell ref="E76:H76"/>
    <mergeCell ref="L2:V2"/>
  </mergeCells>
  <hyperlinks>
    <hyperlink ref="F88" r:id="rId1" display="https://podminky.urs.cz/item/CS_URS_2024_02/111151102"/>
    <hyperlink ref="F90" r:id="rId2" display="https://podminky.urs.cz/item/CS_URS_2024_02/113107163"/>
    <hyperlink ref="F94" r:id="rId3" display="https://podminky.urs.cz/item/CS_URS_2024_02/113154522"/>
    <hyperlink ref="F98" r:id="rId4" display="https://podminky.urs.cz/item/CS_URS_2024_02/113154524"/>
    <hyperlink ref="F102" r:id="rId5" display="https://podminky.urs.cz/item/CS_URS_2024_02/121151113"/>
    <hyperlink ref="F106" r:id="rId6" display="https://podminky.urs.cz/item/CS_URS_2024_02/122251104"/>
    <hyperlink ref="F110" r:id="rId7" display="https://podminky.urs.cz/item/CS_URS_2024_02/162351103"/>
    <hyperlink ref="F112" r:id="rId8" display="https://podminky.urs.cz/item/CS_URS_2024_02/162751117"/>
    <hyperlink ref="F114" r:id="rId9" display="https://podminky.urs.cz/item/CS_URS_2024_02/167151101"/>
    <hyperlink ref="F116" r:id="rId10" display="https://podminky.urs.cz/item/CS_URS_2024_02/171151103"/>
    <hyperlink ref="F121" r:id="rId11" display="https://podminky.urs.cz/item/CS_URS_2024_02/171201231"/>
    <hyperlink ref="F126" r:id="rId12" display="https://podminky.urs.cz/item/CS_URS_2024_02/171251201"/>
    <hyperlink ref="F128" r:id="rId13" display="https://podminky.urs.cz/item/CS_URS_2024_02/181351103"/>
    <hyperlink ref="F132" r:id="rId14" display="https://podminky.urs.cz/item/CS_URS_2024_02/181411131"/>
    <hyperlink ref="F137" r:id="rId15" display="https://podminky.urs.cz/item/CS_URS_2024_02/181951111"/>
    <hyperlink ref="F139" r:id="rId16" display="https://podminky.urs.cz/item/CS_URS_2024_02/181951112"/>
    <hyperlink ref="F143" r:id="rId17" display="https://podminky.urs.cz/item/CS_URS_2024_02/182151111"/>
    <hyperlink ref="F145" r:id="rId18" display="https://podminky.urs.cz/item/CS_URS_2024_02/185804312"/>
    <hyperlink ref="F147" r:id="rId19" display="https://podminky.urs.cz/item/CS_URS_2024_02/185851121"/>
    <hyperlink ref="F149" r:id="rId20" display="https://podminky.urs.cz/item/CS_URS_2024_02/185851129"/>
    <hyperlink ref="F155" r:id="rId21" display="https://podminky.urs.cz/item/CS_URS_2024_02/561081111"/>
    <hyperlink ref="F162" r:id="rId22" display="https://podminky.urs.cz/item/CS_URS_2024_02/564861111"/>
    <hyperlink ref="F166" r:id="rId23" display="https://podminky.urs.cz/item/CS_URS_2024_02/565135111"/>
    <hyperlink ref="F168" r:id="rId24" display="https://podminky.urs.cz/item/CS_URS_2024_02/567122114"/>
    <hyperlink ref="F170" r:id="rId25" display="https://podminky.urs.cz/item/CS_URS_2024_02/569851111"/>
    <hyperlink ref="F172" r:id="rId26" display="https://podminky.urs.cz/item/CS_URS_2024_02/569903311"/>
    <hyperlink ref="F177" r:id="rId27" display="https://podminky.urs.cz/item/CS_URS_2024_02/573231106"/>
    <hyperlink ref="F181" r:id="rId28" display="https://podminky.urs.cz/item/CS_URS_2024_02/577134111"/>
    <hyperlink ref="F183" r:id="rId29" display="https://podminky.urs.cz/item/CS_URS_2024_02/577155112"/>
    <hyperlink ref="F186" r:id="rId30" display="https://podminky.urs.cz/item/CS_URS_2024_02/997221551"/>
    <hyperlink ref="F193" r:id="rId31" display="https://podminky.urs.cz/item/CS_URS_2024_02/997221579"/>
    <hyperlink ref="F202" r:id="rId32" display="https://podminky.urs.cz/item/CS_URS_2024_02/997221873"/>
    <hyperlink ref="F206" r:id="rId33" display="https://podminky.urs.cz/item/CS_URS_2024_02/997221875"/>
    <hyperlink ref="F212" r:id="rId34" display="https://podminky.urs.cz/item/CS_URS_2024_02/99822511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35"/>
</worksheet>
</file>

<file path=xl/worksheets/sheet1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112</v>
      </c>
    </row>
    <row r="3" s="1" customFormat="1" ht="6.96" customHeight="1">
      <c r="B3" s="130"/>
      <c r="C3" s="131"/>
      <c r="D3" s="131"/>
      <c r="E3" s="131"/>
      <c r="F3" s="131"/>
      <c r="G3" s="131"/>
      <c r="H3" s="131"/>
      <c r="I3" s="131"/>
      <c r="J3" s="131"/>
      <c r="K3" s="131"/>
      <c r="L3" s="22"/>
      <c r="AT3" s="19" t="s">
        <v>79</v>
      </c>
    </row>
    <row r="4" s="1" customFormat="1" ht="24.96" customHeight="1">
      <c r="B4" s="22"/>
      <c r="D4" s="132" t="s">
        <v>122</v>
      </c>
      <c r="L4" s="22"/>
      <c r="M4" s="13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34" t="s">
        <v>16</v>
      </c>
      <c r="L6" s="22"/>
    </row>
    <row r="7" s="1" customFormat="1" ht="26.25" customHeight="1">
      <c r="B7" s="22"/>
      <c r="E7" s="135" t="str">
        <f>'Rekapitulace stavby'!K6</f>
        <v>PŘESTAVBA ŽELEZNIČNÍHO UZLU BRNO - PRODLOUŽENÍ UL. KALOVÁ</v>
      </c>
      <c r="F7" s="134"/>
      <c r="G7" s="134"/>
      <c r="H7" s="134"/>
      <c r="L7" s="22"/>
    </row>
    <row r="8" s="2" customFormat="1" ht="12" customHeight="1">
      <c r="A8" s="40"/>
      <c r="B8" s="46"/>
      <c r="C8" s="40"/>
      <c r="D8" s="134" t="s">
        <v>123</v>
      </c>
      <c r="E8" s="40"/>
      <c r="F8" s="40"/>
      <c r="G8" s="40"/>
      <c r="H8" s="40"/>
      <c r="I8" s="40"/>
      <c r="J8" s="40"/>
      <c r="K8" s="40"/>
      <c r="L8" s="136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30" customHeight="1">
      <c r="A9" s="40"/>
      <c r="B9" s="46"/>
      <c r="C9" s="40"/>
      <c r="D9" s="40"/>
      <c r="E9" s="137" t="s">
        <v>1862</v>
      </c>
      <c r="F9" s="40"/>
      <c r="G9" s="40"/>
      <c r="H9" s="40"/>
      <c r="I9" s="40"/>
      <c r="J9" s="40"/>
      <c r="K9" s="40"/>
      <c r="L9" s="13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4" t="s">
        <v>18</v>
      </c>
      <c r="E11" s="40"/>
      <c r="F11" s="138" t="s">
        <v>19</v>
      </c>
      <c r="G11" s="40"/>
      <c r="H11" s="40"/>
      <c r="I11" s="134" t="s">
        <v>20</v>
      </c>
      <c r="J11" s="138" t="s">
        <v>19</v>
      </c>
      <c r="K11" s="40"/>
      <c r="L11" s="13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4" t="s">
        <v>21</v>
      </c>
      <c r="E12" s="40"/>
      <c r="F12" s="138" t="s">
        <v>22</v>
      </c>
      <c r="G12" s="40"/>
      <c r="H12" s="40"/>
      <c r="I12" s="134" t="s">
        <v>23</v>
      </c>
      <c r="J12" s="139" t="str">
        <f>'Rekapitulace stavby'!AN8</f>
        <v>3. 6. 2025</v>
      </c>
      <c r="K12" s="40"/>
      <c r="L12" s="13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4" t="s">
        <v>25</v>
      </c>
      <c r="E14" s="40"/>
      <c r="F14" s="40"/>
      <c r="G14" s="40"/>
      <c r="H14" s="40"/>
      <c r="I14" s="134" t="s">
        <v>26</v>
      </c>
      <c r="J14" s="138" t="str">
        <f>IF('Rekapitulace stavby'!AN10="","",'Rekapitulace stavby'!AN10)</f>
        <v/>
      </c>
      <c r="K14" s="40"/>
      <c r="L14" s="13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8" t="str">
        <f>IF('Rekapitulace stavby'!E11="","",'Rekapitulace stavby'!E11)</f>
        <v xml:space="preserve"> </v>
      </c>
      <c r="F15" s="40"/>
      <c r="G15" s="40"/>
      <c r="H15" s="40"/>
      <c r="I15" s="134" t="s">
        <v>27</v>
      </c>
      <c r="J15" s="138" t="str">
        <f>IF('Rekapitulace stavby'!AN11="","",'Rekapitulace stavby'!AN11)</f>
        <v/>
      </c>
      <c r="K15" s="40"/>
      <c r="L15" s="13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4" t="s">
        <v>28</v>
      </c>
      <c r="E17" s="40"/>
      <c r="F17" s="40"/>
      <c r="G17" s="40"/>
      <c r="H17" s="40"/>
      <c r="I17" s="134" t="s">
        <v>26</v>
      </c>
      <c r="J17" s="35" t="str">
        <f>'Rekapitulace stavby'!AN13</f>
        <v>Vyplň údaj</v>
      </c>
      <c r="K17" s="40"/>
      <c r="L17" s="13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8"/>
      <c r="G18" s="138"/>
      <c r="H18" s="138"/>
      <c r="I18" s="134" t="s">
        <v>27</v>
      </c>
      <c r="J18" s="35" t="str">
        <f>'Rekapitulace stavby'!AN14</f>
        <v>Vyplň údaj</v>
      </c>
      <c r="K18" s="40"/>
      <c r="L18" s="13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4" t="s">
        <v>30</v>
      </c>
      <c r="E20" s="40"/>
      <c r="F20" s="40"/>
      <c r="G20" s="40"/>
      <c r="H20" s="40"/>
      <c r="I20" s="134" t="s">
        <v>26</v>
      </c>
      <c r="J20" s="138" t="str">
        <f>IF('Rekapitulace stavby'!AN16="","",'Rekapitulace stavby'!AN16)</f>
        <v/>
      </c>
      <c r="K20" s="40"/>
      <c r="L20" s="13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8" t="str">
        <f>IF('Rekapitulace stavby'!E17="","",'Rekapitulace stavby'!E17)</f>
        <v xml:space="preserve"> </v>
      </c>
      <c r="F21" s="40"/>
      <c r="G21" s="40"/>
      <c r="H21" s="40"/>
      <c r="I21" s="134" t="s">
        <v>27</v>
      </c>
      <c r="J21" s="138" t="str">
        <f>IF('Rekapitulace stavby'!AN17="","",'Rekapitulace stavby'!AN17)</f>
        <v/>
      </c>
      <c r="K21" s="40"/>
      <c r="L21" s="13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4" t="s">
        <v>32</v>
      </c>
      <c r="E23" s="40"/>
      <c r="F23" s="40"/>
      <c r="G23" s="40"/>
      <c r="H23" s="40"/>
      <c r="I23" s="134" t="s">
        <v>26</v>
      </c>
      <c r="J23" s="138" t="str">
        <f>IF('Rekapitulace stavby'!AN19="","",'Rekapitulace stavby'!AN19)</f>
        <v/>
      </c>
      <c r="K23" s="40"/>
      <c r="L23" s="13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8" t="str">
        <f>IF('Rekapitulace stavby'!E20="","",'Rekapitulace stavby'!E20)</f>
        <v xml:space="preserve"> </v>
      </c>
      <c r="F24" s="40"/>
      <c r="G24" s="40"/>
      <c r="H24" s="40"/>
      <c r="I24" s="134" t="s">
        <v>27</v>
      </c>
      <c r="J24" s="138" t="str">
        <f>IF('Rekapitulace stavby'!AN20="","",'Rekapitulace stavby'!AN20)</f>
        <v/>
      </c>
      <c r="K24" s="40"/>
      <c r="L24" s="13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4" t="s">
        <v>33</v>
      </c>
      <c r="E26" s="40"/>
      <c r="F26" s="40"/>
      <c r="G26" s="40"/>
      <c r="H26" s="40"/>
      <c r="I26" s="40"/>
      <c r="J26" s="40"/>
      <c r="K26" s="40"/>
      <c r="L26" s="13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40"/>
      <c r="B27" s="141"/>
      <c r="C27" s="140"/>
      <c r="D27" s="140"/>
      <c r="E27" s="142" t="s">
        <v>19</v>
      </c>
      <c r="F27" s="142"/>
      <c r="G27" s="142"/>
      <c r="H27" s="142"/>
      <c r="I27" s="140"/>
      <c r="J27" s="140"/>
      <c r="K27" s="140"/>
      <c r="L27" s="143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4"/>
      <c r="E29" s="144"/>
      <c r="F29" s="144"/>
      <c r="G29" s="144"/>
      <c r="H29" s="144"/>
      <c r="I29" s="144"/>
      <c r="J29" s="144"/>
      <c r="K29" s="144"/>
      <c r="L29" s="136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5" t="s">
        <v>35</v>
      </c>
      <c r="E30" s="40"/>
      <c r="F30" s="40"/>
      <c r="G30" s="40"/>
      <c r="H30" s="40"/>
      <c r="I30" s="40"/>
      <c r="J30" s="146">
        <f>ROUND(J84, 2)</f>
        <v>0</v>
      </c>
      <c r="K30" s="40"/>
      <c r="L30" s="13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4"/>
      <c r="E31" s="144"/>
      <c r="F31" s="144"/>
      <c r="G31" s="144"/>
      <c r="H31" s="144"/>
      <c r="I31" s="144"/>
      <c r="J31" s="144"/>
      <c r="K31" s="144"/>
      <c r="L31" s="13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7" t="s">
        <v>37</v>
      </c>
      <c r="G32" s="40"/>
      <c r="H32" s="40"/>
      <c r="I32" s="147" t="s">
        <v>36</v>
      </c>
      <c r="J32" s="147" t="s">
        <v>38</v>
      </c>
      <c r="K32" s="40"/>
      <c r="L32" s="13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8" t="s">
        <v>39</v>
      </c>
      <c r="E33" s="134" t="s">
        <v>40</v>
      </c>
      <c r="F33" s="149">
        <f>ROUND((SUM(BE84:BE172)),  2)</f>
        <v>0</v>
      </c>
      <c r="G33" s="40"/>
      <c r="H33" s="40"/>
      <c r="I33" s="150">
        <v>0.20999999999999999</v>
      </c>
      <c r="J33" s="149">
        <f>ROUND(((SUM(BE84:BE172))*I33),  2)</f>
        <v>0</v>
      </c>
      <c r="K33" s="40"/>
      <c r="L33" s="13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4" t="s">
        <v>41</v>
      </c>
      <c r="F34" s="149">
        <f>ROUND((SUM(BF84:BF172)),  2)</f>
        <v>0</v>
      </c>
      <c r="G34" s="40"/>
      <c r="H34" s="40"/>
      <c r="I34" s="150">
        <v>0.12</v>
      </c>
      <c r="J34" s="149">
        <f>ROUND(((SUM(BF84:BF172))*I34),  2)</f>
        <v>0</v>
      </c>
      <c r="K34" s="40"/>
      <c r="L34" s="13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4" t="s">
        <v>42</v>
      </c>
      <c r="F35" s="149">
        <f>ROUND((SUM(BG84:BG172)),  2)</f>
        <v>0</v>
      </c>
      <c r="G35" s="40"/>
      <c r="H35" s="40"/>
      <c r="I35" s="150">
        <v>0.20999999999999999</v>
      </c>
      <c r="J35" s="149">
        <f>0</f>
        <v>0</v>
      </c>
      <c r="K35" s="40"/>
      <c r="L35" s="13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4" t="s">
        <v>43</v>
      </c>
      <c r="F36" s="149">
        <f>ROUND((SUM(BH84:BH172)),  2)</f>
        <v>0</v>
      </c>
      <c r="G36" s="40"/>
      <c r="H36" s="40"/>
      <c r="I36" s="150">
        <v>0.12</v>
      </c>
      <c r="J36" s="149">
        <f>0</f>
        <v>0</v>
      </c>
      <c r="K36" s="40"/>
      <c r="L36" s="13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4" t="s">
        <v>44</v>
      </c>
      <c r="F37" s="149">
        <f>ROUND((SUM(BI84:BI172)),  2)</f>
        <v>0</v>
      </c>
      <c r="G37" s="40"/>
      <c r="H37" s="40"/>
      <c r="I37" s="150">
        <v>0</v>
      </c>
      <c r="J37" s="149">
        <f>0</f>
        <v>0</v>
      </c>
      <c r="K37" s="40"/>
      <c r="L37" s="13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1"/>
      <c r="D39" s="152" t="s">
        <v>45</v>
      </c>
      <c r="E39" s="153"/>
      <c r="F39" s="153"/>
      <c r="G39" s="154" t="s">
        <v>46</v>
      </c>
      <c r="H39" s="155" t="s">
        <v>47</v>
      </c>
      <c r="I39" s="153"/>
      <c r="J39" s="156">
        <f>SUM(J30:J37)</f>
        <v>0</v>
      </c>
      <c r="K39" s="157"/>
      <c r="L39" s="13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8"/>
      <c r="C40" s="159"/>
      <c r="D40" s="159"/>
      <c r="E40" s="159"/>
      <c r="F40" s="159"/>
      <c r="G40" s="159"/>
      <c r="H40" s="159"/>
      <c r="I40" s="159"/>
      <c r="J40" s="159"/>
      <c r="K40" s="159"/>
      <c r="L40" s="13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0"/>
      <c r="C44" s="161"/>
      <c r="D44" s="161"/>
      <c r="E44" s="161"/>
      <c r="F44" s="161"/>
      <c r="G44" s="161"/>
      <c r="H44" s="161"/>
      <c r="I44" s="161"/>
      <c r="J44" s="161"/>
      <c r="K44" s="161"/>
      <c r="L44" s="136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125</v>
      </c>
      <c r="D45" s="42"/>
      <c r="E45" s="42"/>
      <c r="F45" s="42"/>
      <c r="G45" s="42"/>
      <c r="H45" s="42"/>
      <c r="I45" s="42"/>
      <c r="J45" s="42"/>
      <c r="K45" s="42"/>
      <c r="L45" s="136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3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26.25" customHeight="1">
      <c r="A48" s="40"/>
      <c r="B48" s="41"/>
      <c r="C48" s="42"/>
      <c r="D48" s="42"/>
      <c r="E48" s="162" t="str">
        <f>E7</f>
        <v>PŘESTAVBA ŽELEZNIČNÍHO UZLU BRNO - PRODLOUŽENÍ UL. KALOVÁ</v>
      </c>
      <c r="F48" s="34"/>
      <c r="G48" s="34"/>
      <c r="H48" s="34"/>
      <c r="I48" s="42"/>
      <c r="J48" s="42"/>
      <c r="K48" s="42"/>
      <c r="L48" s="13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123</v>
      </c>
      <c r="D49" s="42"/>
      <c r="E49" s="42"/>
      <c r="F49" s="42"/>
      <c r="G49" s="42"/>
      <c r="H49" s="42"/>
      <c r="I49" s="42"/>
      <c r="J49" s="42"/>
      <c r="K49" s="42"/>
      <c r="L49" s="13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30" customHeight="1">
      <c r="A50" s="40"/>
      <c r="B50" s="41"/>
      <c r="C50" s="42"/>
      <c r="D50" s="42"/>
      <c r="E50" s="71" t="str">
        <f>E9</f>
        <v>SO 101.1 - Dočasné napojení místní komunikace ul. Hradlová</v>
      </c>
      <c r="F50" s="42"/>
      <c r="G50" s="42"/>
      <c r="H50" s="42"/>
      <c r="I50" s="42"/>
      <c r="J50" s="42"/>
      <c r="K50" s="42"/>
      <c r="L50" s="13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6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21</v>
      </c>
      <c r="D52" s="42"/>
      <c r="E52" s="42"/>
      <c r="F52" s="29" t="str">
        <f>F12</f>
        <v xml:space="preserve"> </v>
      </c>
      <c r="G52" s="42"/>
      <c r="H52" s="42"/>
      <c r="I52" s="34" t="s">
        <v>23</v>
      </c>
      <c r="J52" s="74" t="str">
        <f>IF(J12="","",J12)</f>
        <v>3. 6. 2025</v>
      </c>
      <c r="K52" s="42"/>
      <c r="L52" s="13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5.15" customHeight="1">
      <c r="A54" s="40"/>
      <c r="B54" s="41"/>
      <c r="C54" s="34" t="s">
        <v>25</v>
      </c>
      <c r="D54" s="42"/>
      <c r="E54" s="42"/>
      <c r="F54" s="29" t="str">
        <f>E15</f>
        <v xml:space="preserve"> </v>
      </c>
      <c r="G54" s="42"/>
      <c r="H54" s="42"/>
      <c r="I54" s="34" t="s">
        <v>30</v>
      </c>
      <c r="J54" s="38" t="str">
        <f>E21</f>
        <v xml:space="preserve"> </v>
      </c>
      <c r="K54" s="42"/>
      <c r="L54" s="13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28</v>
      </c>
      <c r="D55" s="42"/>
      <c r="E55" s="42"/>
      <c r="F55" s="29" t="str">
        <f>IF(E18="","",E18)</f>
        <v>Vyplň údaj</v>
      </c>
      <c r="G55" s="42"/>
      <c r="H55" s="42"/>
      <c r="I55" s="34" t="s">
        <v>32</v>
      </c>
      <c r="J55" s="38" t="str">
        <f>E24</f>
        <v xml:space="preserve"> </v>
      </c>
      <c r="K55" s="42"/>
      <c r="L55" s="13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63" t="s">
        <v>126</v>
      </c>
      <c r="D57" s="164"/>
      <c r="E57" s="164"/>
      <c r="F57" s="164"/>
      <c r="G57" s="164"/>
      <c r="H57" s="164"/>
      <c r="I57" s="164"/>
      <c r="J57" s="165" t="s">
        <v>127</v>
      </c>
      <c r="K57" s="164"/>
      <c r="L57" s="13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6" t="s">
        <v>67</v>
      </c>
      <c r="D59" s="42"/>
      <c r="E59" s="42"/>
      <c r="F59" s="42"/>
      <c r="G59" s="42"/>
      <c r="H59" s="42"/>
      <c r="I59" s="42"/>
      <c r="J59" s="104">
        <f>J84</f>
        <v>0</v>
      </c>
      <c r="K59" s="42"/>
      <c r="L59" s="13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128</v>
      </c>
    </row>
    <row r="60" s="9" customFormat="1" ht="24.96" customHeight="1">
      <c r="A60" s="9"/>
      <c r="B60" s="167"/>
      <c r="C60" s="168"/>
      <c r="D60" s="169" t="s">
        <v>233</v>
      </c>
      <c r="E60" s="170"/>
      <c r="F60" s="170"/>
      <c r="G60" s="170"/>
      <c r="H60" s="170"/>
      <c r="I60" s="170"/>
      <c r="J60" s="171">
        <f>J85</f>
        <v>0</v>
      </c>
      <c r="K60" s="168"/>
      <c r="L60" s="17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3"/>
      <c r="C61" s="174"/>
      <c r="D61" s="175" t="s">
        <v>567</v>
      </c>
      <c r="E61" s="176"/>
      <c r="F61" s="176"/>
      <c r="G61" s="176"/>
      <c r="H61" s="176"/>
      <c r="I61" s="176"/>
      <c r="J61" s="177">
        <f>J86</f>
        <v>0</v>
      </c>
      <c r="K61" s="174"/>
      <c r="L61" s="178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3"/>
      <c r="C62" s="174"/>
      <c r="D62" s="175" t="s">
        <v>570</v>
      </c>
      <c r="E62" s="176"/>
      <c r="F62" s="176"/>
      <c r="G62" s="176"/>
      <c r="H62" s="176"/>
      <c r="I62" s="176"/>
      <c r="J62" s="177">
        <f>J112</f>
        <v>0</v>
      </c>
      <c r="K62" s="174"/>
      <c r="L62" s="178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3"/>
      <c r="C63" s="174"/>
      <c r="D63" s="175" t="s">
        <v>572</v>
      </c>
      <c r="E63" s="176"/>
      <c r="F63" s="176"/>
      <c r="G63" s="176"/>
      <c r="H63" s="176"/>
      <c r="I63" s="176"/>
      <c r="J63" s="177">
        <f>J136</f>
        <v>0</v>
      </c>
      <c r="K63" s="174"/>
      <c r="L63" s="178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3"/>
      <c r="C64" s="174"/>
      <c r="D64" s="175" t="s">
        <v>573</v>
      </c>
      <c r="E64" s="176"/>
      <c r="F64" s="176"/>
      <c r="G64" s="176"/>
      <c r="H64" s="176"/>
      <c r="I64" s="176"/>
      <c r="J64" s="177">
        <f>J170</f>
        <v>0</v>
      </c>
      <c r="K64" s="174"/>
      <c r="L64" s="178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2" customFormat="1" ht="21.84" customHeight="1">
      <c r="A65" s="40"/>
      <c r="B65" s="41"/>
      <c r="C65" s="42"/>
      <c r="D65" s="42"/>
      <c r="E65" s="42"/>
      <c r="F65" s="42"/>
      <c r="G65" s="42"/>
      <c r="H65" s="42"/>
      <c r="I65" s="42"/>
      <c r="J65" s="42"/>
      <c r="K65" s="42"/>
      <c r="L65" s="136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</row>
    <row r="66" s="2" customFormat="1" ht="6.96" customHeight="1">
      <c r="A66" s="40"/>
      <c r="B66" s="61"/>
      <c r="C66" s="62"/>
      <c r="D66" s="62"/>
      <c r="E66" s="62"/>
      <c r="F66" s="62"/>
      <c r="G66" s="62"/>
      <c r="H66" s="62"/>
      <c r="I66" s="62"/>
      <c r="J66" s="62"/>
      <c r="K66" s="62"/>
      <c r="L66" s="136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</row>
    <row r="70" s="2" customFormat="1" ht="6.96" customHeight="1">
      <c r="A70" s="40"/>
      <c r="B70" s="63"/>
      <c r="C70" s="64"/>
      <c r="D70" s="64"/>
      <c r="E70" s="64"/>
      <c r="F70" s="64"/>
      <c r="G70" s="64"/>
      <c r="H70" s="64"/>
      <c r="I70" s="64"/>
      <c r="J70" s="64"/>
      <c r="K70" s="64"/>
      <c r="L70" s="136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</row>
    <row r="71" s="2" customFormat="1" ht="24.96" customHeight="1">
      <c r="A71" s="40"/>
      <c r="B71" s="41"/>
      <c r="C71" s="25" t="s">
        <v>135</v>
      </c>
      <c r="D71" s="42"/>
      <c r="E71" s="42"/>
      <c r="F71" s="42"/>
      <c r="G71" s="42"/>
      <c r="H71" s="42"/>
      <c r="I71" s="42"/>
      <c r="J71" s="42"/>
      <c r="K71" s="42"/>
      <c r="L71" s="136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</row>
    <row r="72" s="2" customFormat="1" ht="6.96" customHeight="1">
      <c r="A72" s="40"/>
      <c r="B72" s="41"/>
      <c r="C72" s="42"/>
      <c r="D72" s="42"/>
      <c r="E72" s="42"/>
      <c r="F72" s="42"/>
      <c r="G72" s="42"/>
      <c r="H72" s="42"/>
      <c r="I72" s="42"/>
      <c r="J72" s="42"/>
      <c r="K72" s="42"/>
      <c r="L72" s="136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3" s="2" customFormat="1" ht="12" customHeight="1">
      <c r="A73" s="40"/>
      <c r="B73" s="41"/>
      <c r="C73" s="34" t="s">
        <v>16</v>
      </c>
      <c r="D73" s="42"/>
      <c r="E73" s="42"/>
      <c r="F73" s="42"/>
      <c r="G73" s="42"/>
      <c r="H73" s="42"/>
      <c r="I73" s="42"/>
      <c r="J73" s="42"/>
      <c r="K73" s="42"/>
      <c r="L73" s="136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2" customFormat="1" ht="26.25" customHeight="1">
      <c r="A74" s="40"/>
      <c r="B74" s="41"/>
      <c r="C74" s="42"/>
      <c r="D74" s="42"/>
      <c r="E74" s="162" t="str">
        <f>E7</f>
        <v>PŘESTAVBA ŽELEZNIČNÍHO UZLU BRNO - PRODLOUŽENÍ UL. KALOVÁ</v>
      </c>
      <c r="F74" s="34"/>
      <c r="G74" s="34"/>
      <c r="H74" s="34"/>
      <c r="I74" s="42"/>
      <c r="J74" s="42"/>
      <c r="K74" s="42"/>
      <c r="L74" s="136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12" customHeight="1">
      <c r="A75" s="40"/>
      <c r="B75" s="41"/>
      <c r="C75" s="34" t="s">
        <v>123</v>
      </c>
      <c r="D75" s="42"/>
      <c r="E75" s="42"/>
      <c r="F75" s="42"/>
      <c r="G75" s="42"/>
      <c r="H75" s="42"/>
      <c r="I75" s="42"/>
      <c r="J75" s="42"/>
      <c r="K75" s="42"/>
      <c r="L75" s="136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30" customHeight="1">
      <c r="A76" s="40"/>
      <c r="B76" s="41"/>
      <c r="C76" s="42"/>
      <c r="D76" s="42"/>
      <c r="E76" s="71" t="str">
        <f>E9</f>
        <v>SO 101.1 - Dočasné napojení místní komunikace ul. Hradlová</v>
      </c>
      <c r="F76" s="42"/>
      <c r="G76" s="42"/>
      <c r="H76" s="42"/>
      <c r="I76" s="42"/>
      <c r="J76" s="42"/>
      <c r="K76" s="42"/>
      <c r="L76" s="136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6.96" customHeight="1">
      <c r="A77" s="40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13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12" customHeight="1">
      <c r="A78" s="40"/>
      <c r="B78" s="41"/>
      <c r="C78" s="34" t="s">
        <v>21</v>
      </c>
      <c r="D78" s="42"/>
      <c r="E78" s="42"/>
      <c r="F78" s="29" t="str">
        <f>F12</f>
        <v xml:space="preserve"> </v>
      </c>
      <c r="G78" s="42"/>
      <c r="H78" s="42"/>
      <c r="I78" s="34" t="s">
        <v>23</v>
      </c>
      <c r="J78" s="74" t="str">
        <f>IF(J12="","",J12)</f>
        <v>3. 6. 2025</v>
      </c>
      <c r="K78" s="42"/>
      <c r="L78" s="13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6.96" customHeight="1">
      <c r="A79" s="40"/>
      <c r="B79" s="41"/>
      <c r="C79" s="42"/>
      <c r="D79" s="42"/>
      <c r="E79" s="42"/>
      <c r="F79" s="42"/>
      <c r="G79" s="42"/>
      <c r="H79" s="42"/>
      <c r="I79" s="42"/>
      <c r="J79" s="42"/>
      <c r="K79" s="42"/>
      <c r="L79" s="13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15.15" customHeight="1">
      <c r="A80" s="40"/>
      <c r="B80" s="41"/>
      <c r="C80" s="34" t="s">
        <v>25</v>
      </c>
      <c r="D80" s="42"/>
      <c r="E80" s="42"/>
      <c r="F80" s="29" t="str">
        <f>E15</f>
        <v xml:space="preserve"> </v>
      </c>
      <c r="G80" s="42"/>
      <c r="H80" s="42"/>
      <c r="I80" s="34" t="s">
        <v>30</v>
      </c>
      <c r="J80" s="38" t="str">
        <f>E21</f>
        <v xml:space="preserve"> </v>
      </c>
      <c r="K80" s="42"/>
      <c r="L80" s="13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15.15" customHeight="1">
      <c r="A81" s="40"/>
      <c r="B81" s="41"/>
      <c r="C81" s="34" t="s">
        <v>28</v>
      </c>
      <c r="D81" s="42"/>
      <c r="E81" s="42"/>
      <c r="F81" s="29" t="str">
        <f>IF(E18="","",E18)</f>
        <v>Vyplň údaj</v>
      </c>
      <c r="G81" s="42"/>
      <c r="H81" s="42"/>
      <c r="I81" s="34" t="s">
        <v>32</v>
      </c>
      <c r="J81" s="38" t="str">
        <f>E24</f>
        <v xml:space="preserve"> </v>
      </c>
      <c r="K81" s="42"/>
      <c r="L81" s="136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10.32" customHeight="1">
      <c r="A82" s="40"/>
      <c r="B82" s="41"/>
      <c r="C82" s="42"/>
      <c r="D82" s="42"/>
      <c r="E82" s="42"/>
      <c r="F82" s="42"/>
      <c r="G82" s="42"/>
      <c r="H82" s="42"/>
      <c r="I82" s="42"/>
      <c r="J82" s="42"/>
      <c r="K82" s="42"/>
      <c r="L82" s="136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11" customFormat="1" ht="29.28" customHeight="1">
      <c r="A83" s="179"/>
      <c r="B83" s="180"/>
      <c r="C83" s="181" t="s">
        <v>136</v>
      </c>
      <c r="D83" s="182" t="s">
        <v>54</v>
      </c>
      <c r="E83" s="182" t="s">
        <v>50</v>
      </c>
      <c r="F83" s="182" t="s">
        <v>51</v>
      </c>
      <c r="G83" s="182" t="s">
        <v>137</v>
      </c>
      <c r="H83" s="182" t="s">
        <v>138</v>
      </c>
      <c r="I83" s="182" t="s">
        <v>139</v>
      </c>
      <c r="J83" s="182" t="s">
        <v>127</v>
      </c>
      <c r="K83" s="183" t="s">
        <v>140</v>
      </c>
      <c r="L83" s="184"/>
      <c r="M83" s="94" t="s">
        <v>19</v>
      </c>
      <c r="N83" s="95" t="s">
        <v>39</v>
      </c>
      <c r="O83" s="95" t="s">
        <v>141</v>
      </c>
      <c r="P83" s="95" t="s">
        <v>142</v>
      </c>
      <c r="Q83" s="95" t="s">
        <v>143</v>
      </c>
      <c r="R83" s="95" t="s">
        <v>144</v>
      </c>
      <c r="S83" s="95" t="s">
        <v>145</v>
      </c>
      <c r="T83" s="96" t="s">
        <v>146</v>
      </c>
      <c r="U83" s="179"/>
      <c r="V83" s="179"/>
      <c r="W83" s="179"/>
      <c r="X83" s="179"/>
      <c r="Y83" s="179"/>
      <c r="Z83" s="179"/>
      <c r="AA83" s="179"/>
      <c r="AB83" s="179"/>
      <c r="AC83" s="179"/>
      <c r="AD83" s="179"/>
      <c r="AE83" s="179"/>
    </row>
    <row r="84" s="2" customFormat="1" ht="22.8" customHeight="1">
      <c r="A84" s="40"/>
      <c r="B84" s="41"/>
      <c r="C84" s="101" t="s">
        <v>147</v>
      </c>
      <c r="D84" s="42"/>
      <c r="E84" s="42"/>
      <c r="F84" s="42"/>
      <c r="G84" s="42"/>
      <c r="H84" s="42"/>
      <c r="I84" s="42"/>
      <c r="J84" s="185">
        <f>BK84</f>
        <v>0</v>
      </c>
      <c r="K84" s="42"/>
      <c r="L84" s="46"/>
      <c r="M84" s="97"/>
      <c r="N84" s="186"/>
      <c r="O84" s="98"/>
      <c r="P84" s="187">
        <f>P85</f>
        <v>0</v>
      </c>
      <c r="Q84" s="98"/>
      <c r="R84" s="187">
        <f>R85</f>
        <v>0</v>
      </c>
      <c r="S84" s="98"/>
      <c r="T84" s="188">
        <f>T85</f>
        <v>0</v>
      </c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  <c r="AT84" s="19" t="s">
        <v>68</v>
      </c>
      <c r="AU84" s="19" t="s">
        <v>128</v>
      </c>
      <c r="BK84" s="189">
        <f>BK85</f>
        <v>0</v>
      </c>
    </row>
    <row r="85" s="12" customFormat="1" ht="25.92" customHeight="1">
      <c r="A85" s="12"/>
      <c r="B85" s="190"/>
      <c r="C85" s="191"/>
      <c r="D85" s="192" t="s">
        <v>68</v>
      </c>
      <c r="E85" s="193" t="s">
        <v>242</v>
      </c>
      <c r="F85" s="193" t="s">
        <v>243</v>
      </c>
      <c r="G85" s="191"/>
      <c r="H85" s="191"/>
      <c r="I85" s="194"/>
      <c r="J85" s="195">
        <f>BK85</f>
        <v>0</v>
      </c>
      <c r="K85" s="191"/>
      <c r="L85" s="196"/>
      <c r="M85" s="197"/>
      <c r="N85" s="198"/>
      <c r="O85" s="198"/>
      <c r="P85" s="199">
        <f>P86+P112+P136+P170</f>
        <v>0</v>
      </c>
      <c r="Q85" s="198"/>
      <c r="R85" s="199">
        <f>R86+R112+R136+R170</f>
        <v>0</v>
      </c>
      <c r="S85" s="198"/>
      <c r="T85" s="200">
        <f>T86+T112+T136+T170</f>
        <v>0</v>
      </c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R85" s="201" t="s">
        <v>77</v>
      </c>
      <c r="AT85" s="202" t="s">
        <v>68</v>
      </c>
      <c r="AU85" s="202" t="s">
        <v>69</v>
      </c>
      <c r="AY85" s="201" t="s">
        <v>150</v>
      </c>
      <c r="BK85" s="203">
        <f>BK86+BK112+BK136+BK170</f>
        <v>0</v>
      </c>
    </row>
    <row r="86" s="12" customFormat="1" ht="22.8" customHeight="1">
      <c r="A86" s="12"/>
      <c r="B86" s="190"/>
      <c r="C86" s="191"/>
      <c r="D86" s="192" t="s">
        <v>68</v>
      </c>
      <c r="E86" s="204" t="s">
        <v>77</v>
      </c>
      <c r="F86" s="204" t="s">
        <v>574</v>
      </c>
      <c r="G86" s="191"/>
      <c r="H86" s="191"/>
      <c r="I86" s="194"/>
      <c r="J86" s="205">
        <f>BK86</f>
        <v>0</v>
      </c>
      <c r="K86" s="191"/>
      <c r="L86" s="196"/>
      <c r="M86" s="197"/>
      <c r="N86" s="198"/>
      <c r="O86" s="198"/>
      <c r="P86" s="199">
        <f>SUM(P87:P111)</f>
        <v>0</v>
      </c>
      <c r="Q86" s="198"/>
      <c r="R86" s="199">
        <f>SUM(R87:R111)</f>
        <v>0</v>
      </c>
      <c r="S86" s="198"/>
      <c r="T86" s="200">
        <f>SUM(T87:T111)</f>
        <v>0</v>
      </c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R86" s="201" t="s">
        <v>77</v>
      </c>
      <c r="AT86" s="202" t="s">
        <v>68</v>
      </c>
      <c r="AU86" s="202" t="s">
        <v>77</v>
      </c>
      <c r="AY86" s="201" t="s">
        <v>150</v>
      </c>
      <c r="BK86" s="203">
        <f>SUM(BK87:BK111)</f>
        <v>0</v>
      </c>
    </row>
    <row r="87" s="2" customFormat="1" ht="24.15" customHeight="1">
      <c r="A87" s="40"/>
      <c r="B87" s="41"/>
      <c r="C87" s="206" t="s">
        <v>77</v>
      </c>
      <c r="D87" s="206" t="s">
        <v>153</v>
      </c>
      <c r="E87" s="207" t="s">
        <v>575</v>
      </c>
      <c r="F87" s="208" t="s">
        <v>576</v>
      </c>
      <c r="G87" s="209" t="s">
        <v>380</v>
      </c>
      <c r="H87" s="210">
        <v>44</v>
      </c>
      <c r="I87" s="211"/>
      <c r="J87" s="212">
        <f>ROUND(I87*H87,2)</f>
        <v>0</v>
      </c>
      <c r="K87" s="208" t="s">
        <v>157</v>
      </c>
      <c r="L87" s="46"/>
      <c r="M87" s="213" t="s">
        <v>19</v>
      </c>
      <c r="N87" s="214" t="s">
        <v>40</v>
      </c>
      <c r="O87" s="86"/>
      <c r="P87" s="215">
        <f>O87*H87</f>
        <v>0</v>
      </c>
      <c r="Q87" s="215">
        <v>0</v>
      </c>
      <c r="R87" s="215">
        <f>Q87*H87</f>
        <v>0</v>
      </c>
      <c r="S87" s="215">
        <v>0</v>
      </c>
      <c r="T87" s="216">
        <f>S87*H87</f>
        <v>0</v>
      </c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R87" s="217" t="s">
        <v>158</v>
      </c>
      <c r="AT87" s="217" t="s">
        <v>153</v>
      </c>
      <c r="AU87" s="217" t="s">
        <v>79</v>
      </c>
      <c r="AY87" s="19" t="s">
        <v>150</v>
      </c>
      <c r="BE87" s="218">
        <f>IF(N87="základní",J87,0)</f>
        <v>0</v>
      </c>
      <c r="BF87" s="218">
        <f>IF(N87="snížená",J87,0)</f>
        <v>0</v>
      </c>
      <c r="BG87" s="218">
        <f>IF(N87="zákl. přenesená",J87,0)</f>
        <v>0</v>
      </c>
      <c r="BH87" s="218">
        <f>IF(N87="sníž. přenesená",J87,0)</f>
        <v>0</v>
      </c>
      <c r="BI87" s="218">
        <f>IF(N87="nulová",J87,0)</f>
        <v>0</v>
      </c>
      <c r="BJ87" s="19" t="s">
        <v>77</v>
      </c>
      <c r="BK87" s="218">
        <f>ROUND(I87*H87,2)</f>
        <v>0</v>
      </c>
      <c r="BL87" s="19" t="s">
        <v>158</v>
      </c>
      <c r="BM87" s="217" t="s">
        <v>79</v>
      </c>
    </row>
    <row r="88" s="2" customFormat="1">
      <c r="A88" s="40"/>
      <c r="B88" s="41"/>
      <c r="C88" s="42"/>
      <c r="D88" s="219" t="s">
        <v>159</v>
      </c>
      <c r="E88" s="42"/>
      <c r="F88" s="220" t="s">
        <v>577</v>
      </c>
      <c r="G88" s="42"/>
      <c r="H88" s="42"/>
      <c r="I88" s="221"/>
      <c r="J88" s="42"/>
      <c r="K88" s="42"/>
      <c r="L88" s="46"/>
      <c r="M88" s="222"/>
      <c r="N88" s="223"/>
      <c r="O88" s="86"/>
      <c r="P88" s="86"/>
      <c r="Q88" s="86"/>
      <c r="R88" s="86"/>
      <c r="S88" s="86"/>
      <c r="T88" s="87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T88" s="19" t="s">
        <v>159</v>
      </c>
      <c r="AU88" s="19" t="s">
        <v>79</v>
      </c>
    </row>
    <row r="89" s="2" customFormat="1" ht="24.15" customHeight="1">
      <c r="A89" s="40"/>
      <c r="B89" s="41"/>
      <c r="C89" s="206" t="s">
        <v>79</v>
      </c>
      <c r="D89" s="206" t="s">
        <v>153</v>
      </c>
      <c r="E89" s="207" t="s">
        <v>632</v>
      </c>
      <c r="F89" s="208" t="s">
        <v>633</v>
      </c>
      <c r="G89" s="209" t="s">
        <v>380</v>
      </c>
      <c r="H89" s="210">
        <v>44</v>
      </c>
      <c r="I89" s="211"/>
      <c r="J89" s="212">
        <f>ROUND(I89*H89,2)</f>
        <v>0</v>
      </c>
      <c r="K89" s="208" t="s">
        <v>157</v>
      </c>
      <c r="L89" s="46"/>
      <c r="M89" s="213" t="s">
        <v>19</v>
      </c>
      <c r="N89" s="214" t="s">
        <v>40</v>
      </c>
      <c r="O89" s="86"/>
      <c r="P89" s="215">
        <f>O89*H89</f>
        <v>0</v>
      </c>
      <c r="Q89" s="215">
        <v>0</v>
      </c>
      <c r="R89" s="215">
        <f>Q89*H89</f>
        <v>0</v>
      </c>
      <c r="S89" s="215">
        <v>0</v>
      </c>
      <c r="T89" s="216">
        <f>S89*H89</f>
        <v>0</v>
      </c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R89" s="217" t="s">
        <v>158</v>
      </c>
      <c r="AT89" s="217" t="s">
        <v>153</v>
      </c>
      <c r="AU89" s="217" t="s">
        <v>79</v>
      </c>
      <c r="AY89" s="19" t="s">
        <v>150</v>
      </c>
      <c r="BE89" s="218">
        <f>IF(N89="základní",J89,0)</f>
        <v>0</v>
      </c>
      <c r="BF89" s="218">
        <f>IF(N89="snížená",J89,0)</f>
        <v>0</v>
      </c>
      <c r="BG89" s="218">
        <f>IF(N89="zákl. přenesená",J89,0)</f>
        <v>0</v>
      </c>
      <c r="BH89" s="218">
        <f>IF(N89="sníž. přenesená",J89,0)</f>
        <v>0</v>
      </c>
      <c r="BI89" s="218">
        <f>IF(N89="nulová",J89,0)</f>
        <v>0</v>
      </c>
      <c r="BJ89" s="19" t="s">
        <v>77</v>
      </c>
      <c r="BK89" s="218">
        <f>ROUND(I89*H89,2)</f>
        <v>0</v>
      </c>
      <c r="BL89" s="19" t="s">
        <v>158</v>
      </c>
      <c r="BM89" s="217" t="s">
        <v>158</v>
      </c>
    </row>
    <row r="90" s="2" customFormat="1">
      <c r="A90" s="40"/>
      <c r="B90" s="41"/>
      <c r="C90" s="42"/>
      <c r="D90" s="219" t="s">
        <v>159</v>
      </c>
      <c r="E90" s="42"/>
      <c r="F90" s="220" t="s">
        <v>634</v>
      </c>
      <c r="G90" s="42"/>
      <c r="H90" s="42"/>
      <c r="I90" s="221"/>
      <c r="J90" s="42"/>
      <c r="K90" s="42"/>
      <c r="L90" s="46"/>
      <c r="M90" s="222"/>
      <c r="N90" s="223"/>
      <c r="O90" s="86"/>
      <c r="P90" s="86"/>
      <c r="Q90" s="86"/>
      <c r="R90" s="86"/>
      <c r="S90" s="86"/>
      <c r="T90" s="87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T90" s="19" t="s">
        <v>159</v>
      </c>
      <c r="AU90" s="19" t="s">
        <v>79</v>
      </c>
    </row>
    <row r="91" s="13" customFormat="1">
      <c r="A91" s="13"/>
      <c r="B91" s="242"/>
      <c r="C91" s="243"/>
      <c r="D91" s="244" t="s">
        <v>593</v>
      </c>
      <c r="E91" s="245" t="s">
        <v>19</v>
      </c>
      <c r="F91" s="246" t="s">
        <v>1863</v>
      </c>
      <c r="G91" s="243"/>
      <c r="H91" s="247">
        <v>44</v>
      </c>
      <c r="I91" s="248"/>
      <c r="J91" s="243"/>
      <c r="K91" s="243"/>
      <c r="L91" s="249"/>
      <c r="M91" s="250"/>
      <c r="N91" s="251"/>
      <c r="O91" s="251"/>
      <c r="P91" s="251"/>
      <c r="Q91" s="251"/>
      <c r="R91" s="251"/>
      <c r="S91" s="251"/>
      <c r="T91" s="252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T91" s="253" t="s">
        <v>593</v>
      </c>
      <c r="AU91" s="253" t="s">
        <v>79</v>
      </c>
      <c r="AV91" s="13" t="s">
        <v>79</v>
      </c>
      <c r="AW91" s="13" t="s">
        <v>31</v>
      </c>
      <c r="AX91" s="13" t="s">
        <v>69</v>
      </c>
      <c r="AY91" s="253" t="s">
        <v>150</v>
      </c>
    </row>
    <row r="92" s="14" customFormat="1">
      <c r="A92" s="14"/>
      <c r="B92" s="254"/>
      <c r="C92" s="255"/>
      <c r="D92" s="244" t="s">
        <v>593</v>
      </c>
      <c r="E92" s="256" t="s">
        <v>19</v>
      </c>
      <c r="F92" s="257" t="s">
        <v>595</v>
      </c>
      <c r="G92" s="255"/>
      <c r="H92" s="258">
        <v>44</v>
      </c>
      <c r="I92" s="259"/>
      <c r="J92" s="255"/>
      <c r="K92" s="255"/>
      <c r="L92" s="260"/>
      <c r="M92" s="261"/>
      <c r="N92" s="262"/>
      <c r="O92" s="262"/>
      <c r="P92" s="262"/>
      <c r="Q92" s="262"/>
      <c r="R92" s="262"/>
      <c r="S92" s="262"/>
      <c r="T92" s="263"/>
      <c r="U92" s="14"/>
      <c r="V92" s="14"/>
      <c r="W92" s="14"/>
      <c r="X92" s="14"/>
      <c r="Y92" s="14"/>
      <c r="Z92" s="14"/>
      <c r="AA92" s="14"/>
      <c r="AB92" s="14"/>
      <c r="AC92" s="14"/>
      <c r="AD92" s="14"/>
      <c r="AE92" s="14"/>
      <c r="AT92" s="264" t="s">
        <v>593</v>
      </c>
      <c r="AU92" s="264" t="s">
        <v>79</v>
      </c>
      <c r="AV92" s="14" t="s">
        <v>158</v>
      </c>
      <c r="AW92" s="14" t="s">
        <v>31</v>
      </c>
      <c r="AX92" s="14" t="s">
        <v>77</v>
      </c>
      <c r="AY92" s="264" t="s">
        <v>150</v>
      </c>
    </row>
    <row r="93" s="2" customFormat="1" ht="33" customHeight="1">
      <c r="A93" s="40"/>
      <c r="B93" s="41"/>
      <c r="C93" s="206" t="s">
        <v>164</v>
      </c>
      <c r="D93" s="206" t="s">
        <v>153</v>
      </c>
      <c r="E93" s="207" t="s">
        <v>1780</v>
      </c>
      <c r="F93" s="208" t="s">
        <v>1781</v>
      </c>
      <c r="G93" s="209" t="s">
        <v>375</v>
      </c>
      <c r="H93" s="210">
        <v>60</v>
      </c>
      <c r="I93" s="211"/>
      <c r="J93" s="212">
        <f>ROUND(I93*H93,2)</f>
        <v>0</v>
      </c>
      <c r="K93" s="208" t="s">
        <v>157</v>
      </c>
      <c r="L93" s="46"/>
      <c r="M93" s="213" t="s">
        <v>19</v>
      </c>
      <c r="N93" s="214" t="s">
        <v>40</v>
      </c>
      <c r="O93" s="86"/>
      <c r="P93" s="215">
        <f>O93*H93</f>
        <v>0</v>
      </c>
      <c r="Q93" s="215">
        <v>0</v>
      </c>
      <c r="R93" s="215">
        <f>Q93*H93</f>
        <v>0</v>
      </c>
      <c r="S93" s="215">
        <v>0</v>
      </c>
      <c r="T93" s="216">
        <f>S93*H93</f>
        <v>0</v>
      </c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R93" s="217" t="s">
        <v>158</v>
      </c>
      <c r="AT93" s="217" t="s">
        <v>153</v>
      </c>
      <c r="AU93" s="217" t="s">
        <v>79</v>
      </c>
      <c r="AY93" s="19" t="s">
        <v>150</v>
      </c>
      <c r="BE93" s="218">
        <f>IF(N93="základní",J93,0)</f>
        <v>0</v>
      </c>
      <c r="BF93" s="218">
        <f>IF(N93="snížená",J93,0)</f>
        <v>0</v>
      </c>
      <c r="BG93" s="218">
        <f>IF(N93="zákl. přenesená",J93,0)</f>
        <v>0</v>
      </c>
      <c r="BH93" s="218">
        <f>IF(N93="sníž. přenesená",J93,0)</f>
        <v>0</v>
      </c>
      <c r="BI93" s="218">
        <f>IF(N93="nulová",J93,0)</f>
        <v>0</v>
      </c>
      <c r="BJ93" s="19" t="s">
        <v>77</v>
      </c>
      <c r="BK93" s="218">
        <f>ROUND(I93*H93,2)</f>
        <v>0</v>
      </c>
      <c r="BL93" s="19" t="s">
        <v>158</v>
      </c>
      <c r="BM93" s="217" t="s">
        <v>167</v>
      </c>
    </row>
    <row r="94" s="2" customFormat="1">
      <c r="A94" s="40"/>
      <c r="B94" s="41"/>
      <c r="C94" s="42"/>
      <c r="D94" s="219" t="s">
        <v>159</v>
      </c>
      <c r="E94" s="42"/>
      <c r="F94" s="220" t="s">
        <v>1782</v>
      </c>
      <c r="G94" s="42"/>
      <c r="H94" s="42"/>
      <c r="I94" s="221"/>
      <c r="J94" s="42"/>
      <c r="K94" s="42"/>
      <c r="L94" s="46"/>
      <c r="M94" s="222"/>
      <c r="N94" s="223"/>
      <c r="O94" s="86"/>
      <c r="P94" s="86"/>
      <c r="Q94" s="86"/>
      <c r="R94" s="86"/>
      <c r="S94" s="86"/>
      <c r="T94" s="87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T94" s="19" t="s">
        <v>159</v>
      </c>
      <c r="AU94" s="19" t="s">
        <v>79</v>
      </c>
    </row>
    <row r="95" s="13" customFormat="1">
      <c r="A95" s="13"/>
      <c r="B95" s="242"/>
      <c r="C95" s="243"/>
      <c r="D95" s="244" t="s">
        <v>593</v>
      </c>
      <c r="E95" s="245" t="s">
        <v>19</v>
      </c>
      <c r="F95" s="246" t="s">
        <v>1864</v>
      </c>
      <c r="G95" s="243"/>
      <c r="H95" s="247">
        <v>60</v>
      </c>
      <c r="I95" s="248"/>
      <c r="J95" s="243"/>
      <c r="K95" s="243"/>
      <c r="L95" s="249"/>
      <c r="M95" s="250"/>
      <c r="N95" s="251"/>
      <c r="O95" s="251"/>
      <c r="P95" s="251"/>
      <c r="Q95" s="251"/>
      <c r="R95" s="251"/>
      <c r="S95" s="251"/>
      <c r="T95" s="252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T95" s="253" t="s">
        <v>593</v>
      </c>
      <c r="AU95" s="253" t="s">
        <v>79</v>
      </c>
      <c r="AV95" s="13" t="s">
        <v>79</v>
      </c>
      <c r="AW95" s="13" t="s">
        <v>31</v>
      </c>
      <c r="AX95" s="13" t="s">
        <v>69</v>
      </c>
      <c r="AY95" s="253" t="s">
        <v>150</v>
      </c>
    </row>
    <row r="96" s="14" customFormat="1">
      <c r="A96" s="14"/>
      <c r="B96" s="254"/>
      <c r="C96" s="255"/>
      <c r="D96" s="244" t="s">
        <v>593</v>
      </c>
      <c r="E96" s="256" t="s">
        <v>19</v>
      </c>
      <c r="F96" s="257" t="s">
        <v>595</v>
      </c>
      <c r="G96" s="255"/>
      <c r="H96" s="258">
        <v>60</v>
      </c>
      <c r="I96" s="259"/>
      <c r="J96" s="255"/>
      <c r="K96" s="255"/>
      <c r="L96" s="260"/>
      <c r="M96" s="261"/>
      <c r="N96" s="262"/>
      <c r="O96" s="262"/>
      <c r="P96" s="262"/>
      <c r="Q96" s="262"/>
      <c r="R96" s="262"/>
      <c r="S96" s="262"/>
      <c r="T96" s="263"/>
      <c r="U96" s="14"/>
      <c r="V96" s="14"/>
      <c r="W96" s="14"/>
      <c r="X96" s="14"/>
      <c r="Y96" s="14"/>
      <c r="Z96" s="14"/>
      <c r="AA96" s="14"/>
      <c r="AB96" s="14"/>
      <c r="AC96" s="14"/>
      <c r="AD96" s="14"/>
      <c r="AE96" s="14"/>
      <c r="AT96" s="264" t="s">
        <v>593</v>
      </c>
      <c r="AU96" s="264" t="s">
        <v>79</v>
      </c>
      <c r="AV96" s="14" t="s">
        <v>158</v>
      </c>
      <c r="AW96" s="14" t="s">
        <v>31</v>
      </c>
      <c r="AX96" s="14" t="s">
        <v>77</v>
      </c>
      <c r="AY96" s="264" t="s">
        <v>150</v>
      </c>
    </row>
    <row r="97" s="2" customFormat="1" ht="62.7" customHeight="1">
      <c r="A97" s="40"/>
      <c r="B97" s="41"/>
      <c r="C97" s="206" t="s">
        <v>158</v>
      </c>
      <c r="D97" s="206" t="s">
        <v>153</v>
      </c>
      <c r="E97" s="207" t="s">
        <v>711</v>
      </c>
      <c r="F97" s="208" t="s">
        <v>712</v>
      </c>
      <c r="G97" s="209" t="s">
        <v>375</v>
      </c>
      <c r="H97" s="210">
        <v>6.5999999999999996</v>
      </c>
      <c r="I97" s="211"/>
      <c r="J97" s="212">
        <f>ROUND(I97*H97,2)</f>
        <v>0</v>
      </c>
      <c r="K97" s="208" t="s">
        <v>157</v>
      </c>
      <c r="L97" s="46"/>
      <c r="M97" s="213" t="s">
        <v>19</v>
      </c>
      <c r="N97" s="214" t="s">
        <v>40</v>
      </c>
      <c r="O97" s="86"/>
      <c r="P97" s="215">
        <f>O97*H97</f>
        <v>0</v>
      </c>
      <c r="Q97" s="215">
        <v>0</v>
      </c>
      <c r="R97" s="215">
        <f>Q97*H97</f>
        <v>0</v>
      </c>
      <c r="S97" s="215">
        <v>0</v>
      </c>
      <c r="T97" s="216">
        <f>S97*H97</f>
        <v>0</v>
      </c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R97" s="217" t="s">
        <v>158</v>
      </c>
      <c r="AT97" s="217" t="s">
        <v>153</v>
      </c>
      <c r="AU97" s="217" t="s">
        <v>79</v>
      </c>
      <c r="AY97" s="19" t="s">
        <v>150</v>
      </c>
      <c r="BE97" s="218">
        <f>IF(N97="základní",J97,0)</f>
        <v>0</v>
      </c>
      <c r="BF97" s="218">
        <f>IF(N97="snížená",J97,0)</f>
        <v>0</v>
      </c>
      <c r="BG97" s="218">
        <f>IF(N97="zákl. přenesená",J97,0)</f>
        <v>0</v>
      </c>
      <c r="BH97" s="218">
        <f>IF(N97="sníž. přenesená",J97,0)</f>
        <v>0</v>
      </c>
      <c r="BI97" s="218">
        <f>IF(N97="nulová",J97,0)</f>
        <v>0</v>
      </c>
      <c r="BJ97" s="19" t="s">
        <v>77</v>
      </c>
      <c r="BK97" s="218">
        <f>ROUND(I97*H97,2)</f>
        <v>0</v>
      </c>
      <c r="BL97" s="19" t="s">
        <v>158</v>
      </c>
      <c r="BM97" s="217" t="s">
        <v>171</v>
      </c>
    </row>
    <row r="98" s="2" customFormat="1">
      <c r="A98" s="40"/>
      <c r="B98" s="41"/>
      <c r="C98" s="42"/>
      <c r="D98" s="219" t="s">
        <v>159</v>
      </c>
      <c r="E98" s="42"/>
      <c r="F98" s="220" t="s">
        <v>713</v>
      </c>
      <c r="G98" s="42"/>
      <c r="H98" s="42"/>
      <c r="I98" s="221"/>
      <c r="J98" s="42"/>
      <c r="K98" s="42"/>
      <c r="L98" s="46"/>
      <c r="M98" s="222"/>
      <c r="N98" s="223"/>
      <c r="O98" s="86"/>
      <c r="P98" s="86"/>
      <c r="Q98" s="86"/>
      <c r="R98" s="86"/>
      <c r="S98" s="86"/>
      <c r="T98" s="87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T98" s="19" t="s">
        <v>159</v>
      </c>
      <c r="AU98" s="19" t="s">
        <v>79</v>
      </c>
    </row>
    <row r="99" s="2" customFormat="1" ht="62.7" customHeight="1">
      <c r="A99" s="40"/>
      <c r="B99" s="41"/>
      <c r="C99" s="206" t="s">
        <v>149</v>
      </c>
      <c r="D99" s="206" t="s">
        <v>153</v>
      </c>
      <c r="E99" s="207" t="s">
        <v>714</v>
      </c>
      <c r="F99" s="208" t="s">
        <v>715</v>
      </c>
      <c r="G99" s="209" t="s">
        <v>375</v>
      </c>
      <c r="H99" s="210">
        <v>60</v>
      </c>
      <c r="I99" s="211"/>
      <c r="J99" s="212">
        <f>ROUND(I99*H99,2)</f>
        <v>0</v>
      </c>
      <c r="K99" s="208" t="s">
        <v>157</v>
      </c>
      <c r="L99" s="46"/>
      <c r="M99" s="213" t="s">
        <v>19</v>
      </c>
      <c r="N99" s="214" t="s">
        <v>40</v>
      </c>
      <c r="O99" s="86"/>
      <c r="P99" s="215">
        <f>O99*H99</f>
        <v>0</v>
      </c>
      <c r="Q99" s="215">
        <v>0</v>
      </c>
      <c r="R99" s="215">
        <f>Q99*H99</f>
        <v>0</v>
      </c>
      <c r="S99" s="215">
        <v>0</v>
      </c>
      <c r="T99" s="216">
        <f>S99*H99</f>
        <v>0</v>
      </c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R99" s="217" t="s">
        <v>158</v>
      </c>
      <c r="AT99" s="217" t="s">
        <v>153</v>
      </c>
      <c r="AU99" s="217" t="s">
        <v>79</v>
      </c>
      <c r="AY99" s="19" t="s">
        <v>150</v>
      </c>
      <c r="BE99" s="218">
        <f>IF(N99="základní",J99,0)</f>
        <v>0</v>
      </c>
      <c r="BF99" s="218">
        <f>IF(N99="snížená",J99,0)</f>
        <v>0</v>
      </c>
      <c r="BG99" s="218">
        <f>IF(N99="zákl. přenesená",J99,0)</f>
        <v>0</v>
      </c>
      <c r="BH99" s="218">
        <f>IF(N99="sníž. přenesená",J99,0)</f>
        <v>0</v>
      </c>
      <c r="BI99" s="218">
        <f>IF(N99="nulová",J99,0)</f>
        <v>0</v>
      </c>
      <c r="BJ99" s="19" t="s">
        <v>77</v>
      </c>
      <c r="BK99" s="218">
        <f>ROUND(I99*H99,2)</f>
        <v>0</v>
      </c>
      <c r="BL99" s="19" t="s">
        <v>158</v>
      </c>
      <c r="BM99" s="217" t="s">
        <v>175</v>
      </c>
    </row>
    <row r="100" s="2" customFormat="1">
      <c r="A100" s="40"/>
      <c r="B100" s="41"/>
      <c r="C100" s="42"/>
      <c r="D100" s="219" t="s">
        <v>159</v>
      </c>
      <c r="E100" s="42"/>
      <c r="F100" s="220" t="s">
        <v>716</v>
      </c>
      <c r="G100" s="42"/>
      <c r="H100" s="42"/>
      <c r="I100" s="221"/>
      <c r="J100" s="42"/>
      <c r="K100" s="42"/>
      <c r="L100" s="46"/>
      <c r="M100" s="222"/>
      <c r="N100" s="223"/>
      <c r="O100" s="86"/>
      <c r="P100" s="86"/>
      <c r="Q100" s="86"/>
      <c r="R100" s="86"/>
      <c r="S100" s="86"/>
      <c r="T100" s="87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T100" s="19" t="s">
        <v>159</v>
      </c>
      <c r="AU100" s="19" t="s">
        <v>79</v>
      </c>
    </row>
    <row r="101" s="2" customFormat="1" ht="44.25" customHeight="1">
      <c r="A101" s="40"/>
      <c r="B101" s="41"/>
      <c r="C101" s="206" t="s">
        <v>167</v>
      </c>
      <c r="D101" s="206" t="s">
        <v>153</v>
      </c>
      <c r="E101" s="207" t="s">
        <v>725</v>
      </c>
      <c r="F101" s="208" t="s">
        <v>726</v>
      </c>
      <c r="G101" s="209" t="s">
        <v>258</v>
      </c>
      <c r="H101" s="210">
        <v>120</v>
      </c>
      <c r="I101" s="211"/>
      <c r="J101" s="212">
        <f>ROUND(I101*H101,2)</f>
        <v>0</v>
      </c>
      <c r="K101" s="208" t="s">
        <v>157</v>
      </c>
      <c r="L101" s="46"/>
      <c r="M101" s="213" t="s">
        <v>19</v>
      </c>
      <c r="N101" s="214" t="s">
        <v>40</v>
      </c>
      <c r="O101" s="86"/>
      <c r="P101" s="215">
        <f>O101*H101</f>
        <v>0</v>
      </c>
      <c r="Q101" s="215">
        <v>0</v>
      </c>
      <c r="R101" s="215">
        <f>Q101*H101</f>
        <v>0</v>
      </c>
      <c r="S101" s="215">
        <v>0</v>
      </c>
      <c r="T101" s="216">
        <f>S101*H101</f>
        <v>0</v>
      </c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R101" s="217" t="s">
        <v>158</v>
      </c>
      <c r="AT101" s="217" t="s">
        <v>153</v>
      </c>
      <c r="AU101" s="217" t="s">
        <v>79</v>
      </c>
      <c r="AY101" s="19" t="s">
        <v>150</v>
      </c>
      <c r="BE101" s="218">
        <f>IF(N101="základní",J101,0)</f>
        <v>0</v>
      </c>
      <c r="BF101" s="218">
        <f>IF(N101="snížená",J101,0)</f>
        <v>0</v>
      </c>
      <c r="BG101" s="218">
        <f>IF(N101="zákl. přenesená",J101,0)</f>
        <v>0</v>
      </c>
      <c r="BH101" s="218">
        <f>IF(N101="sníž. přenesená",J101,0)</f>
        <v>0</v>
      </c>
      <c r="BI101" s="218">
        <f>IF(N101="nulová",J101,0)</f>
        <v>0</v>
      </c>
      <c r="BJ101" s="19" t="s">
        <v>77</v>
      </c>
      <c r="BK101" s="218">
        <f>ROUND(I101*H101,2)</f>
        <v>0</v>
      </c>
      <c r="BL101" s="19" t="s">
        <v>158</v>
      </c>
      <c r="BM101" s="217" t="s">
        <v>8</v>
      </c>
    </row>
    <row r="102" s="2" customFormat="1">
      <c r="A102" s="40"/>
      <c r="B102" s="41"/>
      <c r="C102" s="42"/>
      <c r="D102" s="219" t="s">
        <v>159</v>
      </c>
      <c r="E102" s="42"/>
      <c r="F102" s="220" t="s">
        <v>727</v>
      </c>
      <c r="G102" s="42"/>
      <c r="H102" s="42"/>
      <c r="I102" s="221"/>
      <c r="J102" s="42"/>
      <c r="K102" s="42"/>
      <c r="L102" s="46"/>
      <c r="M102" s="222"/>
      <c r="N102" s="223"/>
      <c r="O102" s="86"/>
      <c r="P102" s="86"/>
      <c r="Q102" s="86"/>
      <c r="R102" s="86"/>
      <c r="S102" s="86"/>
      <c r="T102" s="87"/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T102" s="19" t="s">
        <v>159</v>
      </c>
      <c r="AU102" s="19" t="s">
        <v>79</v>
      </c>
    </row>
    <row r="103" s="15" customFormat="1">
      <c r="A103" s="15"/>
      <c r="B103" s="265"/>
      <c r="C103" s="266"/>
      <c r="D103" s="244" t="s">
        <v>593</v>
      </c>
      <c r="E103" s="267" t="s">
        <v>19</v>
      </c>
      <c r="F103" s="268" t="s">
        <v>728</v>
      </c>
      <c r="G103" s="266"/>
      <c r="H103" s="267" t="s">
        <v>19</v>
      </c>
      <c r="I103" s="269"/>
      <c r="J103" s="266"/>
      <c r="K103" s="266"/>
      <c r="L103" s="270"/>
      <c r="M103" s="271"/>
      <c r="N103" s="272"/>
      <c r="O103" s="272"/>
      <c r="P103" s="272"/>
      <c r="Q103" s="272"/>
      <c r="R103" s="272"/>
      <c r="S103" s="272"/>
      <c r="T103" s="273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T103" s="274" t="s">
        <v>593</v>
      </c>
      <c r="AU103" s="274" t="s">
        <v>79</v>
      </c>
      <c r="AV103" s="15" t="s">
        <v>77</v>
      </c>
      <c r="AW103" s="15" t="s">
        <v>31</v>
      </c>
      <c r="AX103" s="15" t="s">
        <v>69</v>
      </c>
      <c r="AY103" s="274" t="s">
        <v>150</v>
      </c>
    </row>
    <row r="104" s="13" customFormat="1">
      <c r="A104" s="13"/>
      <c r="B104" s="242"/>
      <c r="C104" s="243"/>
      <c r="D104" s="244" t="s">
        <v>593</v>
      </c>
      <c r="E104" s="245" t="s">
        <v>19</v>
      </c>
      <c r="F104" s="246" t="s">
        <v>1865</v>
      </c>
      <c r="G104" s="243"/>
      <c r="H104" s="247">
        <v>120</v>
      </c>
      <c r="I104" s="248"/>
      <c r="J104" s="243"/>
      <c r="K104" s="243"/>
      <c r="L104" s="249"/>
      <c r="M104" s="250"/>
      <c r="N104" s="251"/>
      <c r="O104" s="251"/>
      <c r="P104" s="251"/>
      <c r="Q104" s="251"/>
      <c r="R104" s="251"/>
      <c r="S104" s="251"/>
      <c r="T104" s="252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T104" s="253" t="s">
        <v>593</v>
      </c>
      <c r="AU104" s="253" t="s">
        <v>79</v>
      </c>
      <c r="AV104" s="13" t="s">
        <v>79</v>
      </c>
      <c r="AW104" s="13" t="s">
        <v>31</v>
      </c>
      <c r="AX104" s="13" t="s">
        <v>69</v>
      </c>
      <c r="AY104" s="253" t="s">
        <v>150</v>
      </c>
    </row>
    <row r="105" s="14" customFormat="1">
      <c r="A105" s="14"/>
      <c r="B105" s="254"/>
      <c r="C105" s="255"/>
      <c r="D105" s="244" t="s">
        <v>593</v>
      </c>
      <c r="E105" s="256" t="s">
        <v>19</v>
      </c>
      <c r="F105" s="257" t="s">
        <v>595</v>
      </c>
      <c r="G105" s="255"/>
      <c r="H105" s="258">
        <v>120</v>
      </c>
      <c r="I105" s="259"/>
      <c r="J105" s="255"/>
      <c r="K105" s="255"/>
      <c r="L105" s="260"/>
      <c r="M105" s="261"/>
      <c r="N105" s="262"/>
      <c r="O105" s="262"/>
      <c r="P105" s="262"/>
      <c r="Q105" s="262"/>
      <c r="R105" s="262"/>
      <c r="S105" s="262"/>
      <c r="T105" s="263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T105" s="264" t="s">
        <v>593</v>
      </c>
      <c r="AU105" s="264" t="s">
        <v>79</v>
      </c>
      <c r="AV105" s="14" t="s">
        <v>158</v>
      </c>
      <c r="AW105" s="14" t="s">
        <v>31</v>
      </c>
      <c r="AX105" s="14" t="s">
        <v>77</v>
      </c>
      <c r="AY105" s="264" t="s">
        <v>150</v>
      </c>
    </row>
    <row r="106" s="2" customFormat="1" ht="37.8" customHeight="1">
      <c r="A106" s="40"/>
      <c r="B106" s="41"/>
      <c r="C106" s="206" t="s">
        <v>180</v>
      </c>
      <c r="D106" s="206" t="s">
        <v>153</v>
      </c>
      <c r="E106" s="207" t="s">
        <v>730</v>
      </c>
      <c r="F106" s="208" t="s">
        <v>731</v>
      </c>
      <c r="G106" s="209" t="s">
        <v>375</v>
      </c>
      <c r="H106" s="210">
        <v>66.599999999999994</v>
      </c>
      <c r="I106" s="211"/>
      <c r="J106" s="212">
        <f>ROUND(I106*H106,2)</f>
        <v>0</v>
      </c>
      <c r="K106" s="208" t="s">
        <v>157</v>
      </c>
      <c r="L106" s="46"/>
      <c r="M106" s="213" t="s">
        <v>19</v>
      </c>
      <c r="N106" s="214" t="s">
        <v>40</v>
      </c>
      <c r="O106" s="86"/>
      <c r="P106" s="215">
        <f>O106*H106</f>
        <v>0</v>
      </c>
      <c r="Q106" s="215">
        <v>0</v>
      </c>
      <c r="R106" s="215">
        <f>Q106*H106</f>
        <v>0</v>
      </c>
      <c r="S106" s="215">
        <v>0</v>
      </c>
      <c r="T106" s="216">
        <f>S106*H106</f>
        <v>0</v>
      </c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R106" s="217" t="s">
        <v>158</v>
      </c>
      <c r="AT106" s="217" t="s">
        <v>153</v>
      </c>
      <c r="AU106" s="217" t="s">
        <v>79</v>
      </c>
      <c r="AY106" s="19" t="s">
        <v>150</v>
      </c>
      <c r="BE106" s="218">
        <f>IF(N106="základní",J106,0)</f>
        <v>0</v>
      </c>
      <c r="BF106" s="218">
        <f>IF(N106="snížená",J106,0)</f>
        <v>0</v>
      </c>
      <c r="BG106" s="218">
        <f>IF(N106="zákl. přenesená",J106,0)</f>
        <v>0</v>
      </c>
      <c r="BH106" s="218">
        <f>IF(N106="sníž. přenesená",J106,0)</f>
        <v>0</v>
      </c>
      <c r="BI106" s="218">
        <f>IF(N106="nulová",J106,0)</f>
        <v>0</v>
      </c>
      <c r="BJ106" s="19" t="s">
        <v>77</v>
      </c>
      <c r="BK106" s="218">
        <f>ROUND(I106*H106,2)</f>
        <v>0</v>
      </c>
      <c r="BL106" s="19" t="s">
        <v>158</v>
      </c>
      <c r="BM106" s="217" t="s">
        <v>183</v>
      </c>
    </row>
    <row r="107" s="2" customFormat="1">
      <c r="A107" s="40"/>
      <c r="B107" s="41"/>
      <c r="C107" s="42"/>
      <c r="D107" s="219" t="s">
        <v>159</v>
      </c>
      <c r="E107" s="42"/>
      <c r="F107" s="220" t="s">
        <v>732</v>
      </c>
      <c r="G107" s="42"/>
      <c r="H107" s="42"/>
      <c r="I107" s="221"/>
      <c r="J107" s="42"/>
      <c r="K107" s="42"/>
      <c r="L107" s="46"/>
      <c r="M107" s="222"/>
      <c r="N107" s="223"/>
      <c r="O107" s="86"/>
      <c r="P107" s="86"/>
      <c r="Q107" s="86"/>
      <c r="R107" s="86"/>
      <c r="S107" s="86"/>
      <c r="T107" s="87"/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T107" s="19" t="s">
        <v>159</v>
      </c>
      <c r="AU107" s="19" t="s">
        <v>79</v>
      </c>
    </row>
    <row r="108" s="2" customFormat="1" ht="33" customHeight="1">
      <c r="A108" s="40"/>
      <c r="B108" s="41"/>
      <c r="C108" s="206" t="s">
        <v>171</v>
      </c>
      <c r="D108" s="206" t="s">
        <v>153</v>
      </c>
      <c r="E108" s="207" t="s">
        <v>761</v>
      </c>
      <c r="F108" s="208" t="s">
        <v>762</v>
      </c>
      <c r="G108" s="209" t="s">
        <v>380</v>
      </c>
      <c r="H108" s="210">
        <v>54</v>
      </c>
      <c r="I108" s="211"/>
      <c r="J108" s="212">
        <f>ROUND(I108*H108,2)</f>
        <v>0</v>
      </c>
      <c r="K108" s="208" t="s">
        <v>157</v>
      </c>
      <c r="L108" s="46"/>
      <c r="M108" s="213" t="s">
        <v>19</v>
      </c>
      <c r="N108" s="214" t="s">
        <v>40</v>
      </c>
      <c r="O108" s="86"/>
      <c r="P108" s="215">
        <f>O108*H108</f>
        <v>0</v>
      </c>
      <c r="Q108" s="215">
        <v>0</v>
      </c>
      <c r="R108" s="215">
        <f>Q108*H108</f>
        <v>0</v>
      </c>
      <c r="S108" s="215">
        <v>0</v>
      </c>
      <c r="T108" s="216">
        <f>S108*H108</f>
        <v>0</v>
      </c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R108" s="217" t="s">
        <v>158</v>
      </c>
      <c r="AT108" s="217" t="s">
        <v>153</v>
      </c>
      <c r="AU108" s="217" t="s">
        <v>79</v>
      </c>
      <c r="AY108" s="19" t="s">
        <v>150</v>
      </c>
      <c r="BE108" s="218">
        <f>IF(N108="základní",J108,0)</f>
        <v>0</v>
      </c>
      <c r="BF108" s="218">
        <f>IF(N108="snížená",J108,0)</f>
        <v>0</v>
      </c>
      <c r="BG108" s="218">
        <f>IF(N108="zákl. přenesená",J108,0)</f>
        <v>0</v>
      </c>
      <c r="BH108" s="218">
        <f>IF(N108="sníž. přenesená",J108,0)</f>
        <v>0</v>
      </c>
      <c r="BI108" s="218">
        <f>IF(N108="nulová",J108,0)</f>
        <v>0</v>
      </c>
      <c r="BJ108" s="19" t="s">
        <v>77</v>
      </c>
      <c r="BK108" s="218">
        <f>ROUND(I108*H108,2)</f>
        <v>0</v>
      </c>
      <c r="BL108" s="19" t="s">
        <v>158</v>
      </c>
      <c r="BM108" s="217" t="s">
        <v>187</v>
      </c>
    </row>
    <row r="109" s="2" customFormat="1">
      <c r="A109" s="40"/>
      <c r="B109" s="41"/>
      <c r="C109" s="42"/>
      <c r="D109" s="219" t="s">
        <v>159</v>
      </c>
      <c r="E109" s="42"/>
      <c r="F109" s="220" t="s">
        <v>763</v>
      </c>
      <c r="G109" s="42"/>
      <c r="H109" s="42"/>
      <c r="I109" s="221"/>
      <c r="J109" s="42"/>
      <c r="K109" s="42"/>
      <c r="L109" s="46"/>
      <c r="M109" s="222"/>
      <c r="N109" s="223"/>
      <c r="O109" s="86"/>
      <c r="P109" s="86"/>
      <c r="Q109" s="86"/>
      <c r="R109" s="86"/>
      <c r="S109" s="86"/>
      <c r="T109" s="87"/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T109" s="19" t="s">
        <v>159</v>
      </c>
      <c r="AU109" s="19" t="s">
        <v>79</v>
      </c>
    </row>
    <row r="110" s="13" customFormat="1">
      <c r="A110" s="13"/>
      <c r="B110" s="242"/>
      <c r="C110" s="243"/>
      <c r="D110" s="244" t="s">
        <v>593</v>
      </c>
      <c r="E110" s="245" t="s">
        <v>19</v>
      </c>
      <c r="F110" s="246" t="s">
        <v>1866</v>
      </c>
      <c r="G110" s="243"/>
      <c r="H110" s="247">
        <v>54</v>
      </c>
      <c r="I110" s="248"/>
      <c r="J110" s="243"/>
      <c r="K110" s="243"/>
      <c r="L110" s="249"/>
      <c r="M110" s="250"/>
      <c r="N110" s="251"/>
      <c r="O110" s="251"/>
      <c r="P110" s="251"/>
      <c r="Q110" s="251"/>
      <c r="R110" s="251"/>
      <c r="S110" s="251"/>
      <c r="T110" s="252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T110" s="253" t="s">
        <v>593</v>
      </c>
      <c r="AU110" s="253" t="s">
        <v>79</v>
      </c>
      <c r="AV110" s="13" t="s">
        <v>79</v>
      </c>
      <c r="AW110" s="13" t="s">
        <v>31</v>
      </c>
      <c r="AX110" s="13" t="s">
        <v>69</v>
      </c>
      <c r="AY110" s="253" t="s">
        <v>150</v>
      </c>
    </row>
    <row r="111" s="14" customFormat="1">
      <c r="A111" s="14"/>
      <c r="B111" s="254"/>
      <c r="C111" s="255"/>
      <c r="D111" s="244" t="s">
        <v>593</v>
      </c>
      <c r="E111" s="256" t="s">
        <v>19</v>
      </c>
      <c r="F111" s="257" t="s">
        <v>595</v>
      </c>
      <c r="G111" s="255"/>
      <c r="H111" s="258">
        <v>54</v>
      </c>
      <c r="I111" s="259"/>
      <c r="J111" s="255"/>
      <c r="K111" s="255"/>
      <c r="L111" s="260"/>
      <c r="M111" s="261"/>
      <c r="N111" s="262"/>
      <c r="O111" s="262"/>
      <c r="P111" s="262"/>
      <c r="Q111" s="262"/>
      <c r="R111" s="262"/>
      <c r="S111" s="262"/>
      <c r="T111" s="263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T111" s="264" t="s">
        <v>593</v>
      </c>
      <c r="AU111" s="264" t="s">
        <v>79</v>
      </c>
      <c r="AV111" s="14" t="s">
        <v>158</v>
      </c>
      <c r="AW111" s="14" t="s">
        <v>31</v>
      </c>
      <c r="AX111" s="14" t="s">
        <v>77</v>
      </c>
      <c r="AY111" s="264" t="s">
        <v>150</v>
      </c>
    </row>
    <row r="112" s="12" customFormat="1" ht="22.8" customHeight="1">
      <c r="A112" s="12"/>
      <c r="B112" s="190"/>
      <c r="C112" s="191"/>
      <c r="D112" s="192" t="s">
        <v>68</v>
      </c>
      <c r="E112" s="204" t="s">
        <v>149</v>
      </c>
      <c r="F112" s="204" t="s">
        <v>822</v>
      </c>
      <c r="G112" s="191"/>
      <c r="H112" s="191"/>
      <c r="I112" s="194"/>
      <c r="J112" s="205">
        <f>BK112</f>
        <v>0</v>
      </c>
      <c r="K112" s="191"/>
      <c r="L112" s="196"/>
      <c r="M112" s="197"/>
      <c r="N112" s="198"/>
      <c r="O112" s="198"/>
      <c r="P112" s="199">
        <f>SUM(P113:P135)</f>
        <v>0</v>
      </c>
      <c r="Q112" s="198"/>
      <c r="R112" s="199">
        <f>SUM(R113:R135)</f>
        <v>0</v>
      </c>
      <c r="S112" s="198"/>
      <c r="T112" s="200">
        <f>SUM(T113:T135)</f>
        <v>0</v>
      </c>
      <c r="U112" s="12"/>
      <c r="V112" s="12"/>
      <c r="W112" s="12"/>
      <c r="X112" s="12"/>
      <c r="Y112" s="12"/>
      <c r="Z112" s="12"/>
      <c r="AA112" s="12"/>
      <c r="AB112" s="12"/>
      <c r="AC112" s="12"/>
      <c r="AD112" s="12"/>
      <c r="AE112" s="12"/>
      <c r="AR112" s="201" t="s">
        <v>77</v>
      </c>
      <c r="AT112" s="202" t="s">
        <v>68</v>
      </c>
      <c r="AU112" s="202" t="s">
        <v>77</v>
      </c>
      <c r="AY112" s="201" t="s">
        <v>150</v>
      </c>
      <c r="BK112" s="203">
        <f>SUM(BK113:BK135)</f>
        <v>0</v>
      </c>
    </row>
    <row r="113" s="2" customFormat="1" ht="66.75" customHeight="1">
      <c r="A113" s="40"/>
      <c r="B113" s="41"/>
      <c r="C113" s="206" t="s">
        <v>190</v>
      </c>
      <c r="D113" s="206" t="s">
        <v>153</v>
      </c>
      <c r="E113" s="207" t="s">
        <v>823</v>
      </c>
      <c r="F113" s="208" t="s">
        <v>824</v>
      </c>
      <c r="G113" s="209" t="s">
        <v>380</v>
      </c>
      <c r="H113" s="210">
        <v>54</v>
      </c>
      <c r="I113" s="211"/>
      <c r="J113" s="212">
        <f>ROUND(I113*H113,2)</f>
        <v>0</v>
      </c>
      <c r="K113" s="208" t="s">
        <v>157</v>
      </c>
      <c r="L113" s="46"/>
      <c r="M113" s="213" t="s">
        <v>19</v>
      </c>
      <c r="N113" s="214" t="s">
        <v>40</v>
      </c>
      <c r="O113" s="86"/>
      <c r="P113" s="215">
        <f>O113*H113</f>
        <v>0</v>
      </c>
      <c r="Q113" s="215">
        <v>0</v>
      </c>
      <c r="R113" s="215">
        <f>Q113*H113</f>
        <v>0</v>
      </c>
      <c r="S113" s="215">
        <v>0</v>
      </c>
      <c r="T113" s="216">
        <f>S113*H113</f>
        <v>0</v>
      </c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R113" s="217" t="s">
        <v>158</v>
      </c>
      <c r="AT113" s="217" t="s">
        <v>153</v>
      </c>
      <c r="AU113" s="217" t="s">
        <v>79</v>
      </c>
      <c r="AY113" s="19" t="s">
        <v>150</v>
      </c>
      <c r="BE113" s="218">
        <f>IF(N113="základní",J113,0)</f>
        <v>0</v>
      </c>
      <c r="BF113" s="218">
        <f>IF(N113="snížená",J113,0)</f>
        <v>0</v>
      </c>
      <c r="BG113" s="218">
        <f>IF(N113="zákl. přenesená",J113,0)</f>
        <v>0</v>
      </c>
      <c r="BH113" s="218">
        <f>IF(N113="sníž. přenesená",J113,0)</f>
        <v>0</v>
      </c>
      <c r="BI113" s="218">
        <f>IF(N113="nulová",J113,0)</f>
        <v>0</v>
      </c>
      <c r="BJ113" s="19" t="s">
        <v>77</v>
      </c>
      <c r="BK113" s="218">
        <f>ROUND(I113*H113,2)</f>
        <v>0</v>
      </c>
      <c r="BL113" s="19" t="s">
        <v>158</v>
      </c>
      <c r="BM113" s="217" t="s">
        <v>193</v>
      </c>
    </row>
    <row r="114" s="2" customFormat="1">
      <c r="A114" s="40"/>
      <c r="B114" s="41"/>
      <c r="C114" s="42"/>
      <c r="D114" s="219" t="s">
        <v>159</v>
      </c>
      <c r="E114" s="42"/>
      <c r="F114" s="220" t="s">
        <v>826</v>
      </c>
      <c r="G114" s="42"/>
      <c r="H114" s="42"/>
      <c r="I114" s="221"/>
      <c r="J114" s="42"/>
      <c r="K114" s="42"/>
      <c r="L114" s="46"/>
      <c r="M114" s="222"/>
      <c r="N114" s="223"/>
      <c r="O114" s="86"/>
      <c r="P114" s="86"/>
      <c r="Q114" s="86"/>
      <c r="R114" s="86"/>
      <c r="S114" s="86"/>
      <c r="T114" s="87"/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T114" s="19" t="s">
        <v>159</v>
      </c>
      <c r="AU114" s="19" t="s">
        <v>79</v>
      </c>
    </row>
    <row r="115" s="13" customFormat="1">
      <c r="A115" s="13"/>
      <c r="B115" s="242"/>
      <c r="C115" s="243"/>
      <c r="D115" s="244" t="s">
        <v>593</v>
      </c>
      <c r="E115" s="245" t="s">
        <v>19</v>
      </c>
      <c r="F115" s="246" t="s">
        <v>1867</v>
      </c>
      <c r="G115" s="243"/>
      <c r="H115" s="247">
        <v>54</v>
      </c>
      <c r="I115" s="248"/>
      <c r="J115" s="243"/>
      <c r="K115" s="243"/>
      <c r="L115" s="249"/>
      <c r="M115" s="250"/>
      <c r="N115" s="251"/>
      <c r="O115" s="251"/>
      <c r="P115" s="251"/>
      <c r="Q115" s="251"/>
      <c r="R115" s="251"/>
      <c r="S115" s="251"/>
      <c r="T115" s="252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T115" s="253" t="s">
        <v>593</v>
      </c>
      <c r="AU115" s="253" t="s">
        <v>79</v>
      </c>
      <c r="AV115" s="13" t="s">
        <v>79</v>
      </c>
      <c r="AW115" s="13" t="s">
        <v>31</v>
      </c>
      <c r="AX115" s="13" t="s">
        <v>69</v>
      </c>
      <c r="AY115" s="253" t="s">
        <v>150</v>
      </c>
    </row>
    <row r="116" s="14" customFormat="1">
      <c r="A116" s="14"/>
      <c r="B116" s="254"/>
      <c r="C116" s="255"/>
      <c r="D116" s="244" t="s">
        <v>593</v>
      </c>
      <c r="E116" s="256" t="s">
        <v>19</v>
      </c>
      <c r="F116" s="257" t="s">
        <v>595</v>
      </c>
      <c r="G116" s="255"/>
      <c r="H116" s="258">
        <v>54</v>
      </c>
      <c r="I116" s="259"/>
      <c r="J116" s="255"/>
      <c r="K116" s="255"/>
      <c r="L116" s="260"/>
      <c r="M116" s="261"/>
      <c r="N116" s="262"/>
      <c r="O116" s="262"/>
      <c r="P116" s="262"/>
      <c r="Q116" s="262"/>
      <c r="R116" s="262"/>
      <c r="S116" s="262"/>
      <c r="T116" s="263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  <c r="AT116" s="264" t="s">
        <v>593</v>
      </c>
      <c r="AU116" s="264" t="s">
        <v>79</v>
      </c>
      <c r="AV116" s="14" t="s">
        <v>158</v>
      </c>
      <c r="AW116" s="14" t="s">
        <v>31</v>
      </c>
      <c r="AX116" s="14" t="s">
        <v>77</v>
      </c>
      <c r="AY116" s="264" t="s">
        <v>150</v>
      </c>
    </row>
    <row r="117" s="2" customFormat="1" ht="21.75" customHeight="1">
      <c r="A117" s="40"/>
      <c r="B117" s="41"/>
      <c r="C117" s="228" t="s">
        <v>175</v>
      </c>
      <c r="D117" s="228" t="s">
        <v>254</v>
      </c>
      <c r="E117" s="229" t="s">
        <v>829</v>
      </c>
      <c r="F117" s="230" t="s">
        <v>830</v>
      </c>
      <c r="G117" s="231" t="s">
        <v>258</v>
      </c>
      <c r="H117" s="232">
        <v>0.95599999999999996</v>
      </c>
      <c r="I117" s="233"/>
      <c r="J117" s="234">
        <f>ROUND(I117*H117,2)</f>
        <v>0</v>
      </c>
      <c r="K117" s="230" t="s">
        <v>157</v>
      </c>
      <c r="L117" s="235"/>
      <c r="M117" s="236" t="s">
        <v>19</v>
      </c>
      <c r="N117" s="237" t="s">
        <v>40</v>
      </c>
      <c r="O117" s="86"/>
      <c r="P117" s="215">
        <f>O117*H117</f>
        <v>0</v>
      </c>
      <c r="Q117" s="215">
        <v>0</v>
      </c>
      <c r="R117" s="215">
        <f>Q117*H117</f>
        <v>0</v>
      </c>
      <c r="S117" s="215">
        <v>0</v>
      </c>
      <c r="T117" s="216">
        <f>S117*H117</f>
        <v>0</v>
      </c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R117" s="217" t="s">
        <v>171</v>
      </c>
      <c r="AT117" s="217" t="s">
        <v>254</v>
      </c>
      <c r="AU117" s="217" t="s">
        <v>79</v>
      </c>
      <c r="AY117" s="19" t="s">
        <v>150</v>
      </c>
      <c r="BE117" s="218">
        <f>IF(N117="základní",J117,0)</f>
        <v>0</v>
      </c>
      <c r="BF117" s="218">
        <f>IF(N117="snížená",J117,0)</f>
        <v>0</v>
      </c>
      <c r="BG117" s="218">
        <f>IF(N117="zákl. přenesená",J117,0)</f>
        <v>0</v>
      </c>
      <c r="BH117" s="218">
        <f>IF(N117="sníž. přenesená",J117,0)</f>
        <v>0</v>
      </c>
      <c r="BI117" s="218">
        <f>IF(N117="nulová",J117,0)</f>
        <v>0</v>
      </c>
      <c r="BJ117" s="19" t="s">
        <v>77</v>
      </c>
      <c r="BK117" s="218">
        <f>ROUND(I117*H117,2)</f>
        <v>0</v>
      </c>
      <c r="BL117" s="19" t="s">
        <v>158</v>
      </c>
      <c r="BM117" s="217" t="s">
        <v>199</v>
      </c>
    </row>
    <row r="118" s="13" customFormat="1">
      <c r="A118" s="13"/>
      <c r="B118" s="242"/>
      <c r="C118" s="243"/>
      <c r="D118" s="244" t="s">
        <v>593</v>
      </c>
      <c r="E118" s="245" t="s">
        <v>19</v>
      </c>
      <c r="F118" s="246" t="s">
        <v>1868</v>
      </c>
      <c r="G118" s="243"/>
      <c r="H118" s="247">
        <v>0.95599999999999996</v>
      </c>
      <c r="I118" s="248"/>
      <c r="J118" s="243"/>
      <c r="K118" s="243"/>
      <c r="L118" s="249"/>
      <c r="M118" s="250"/>
      <c r="N118" s="251"/>
      <c r="O118" s="251"/>
      <c r="P118" s="251"/>
      <c r="Q118" s="251"/>
      <c r="R118" s="251"/>
      <c r="S118" s="251"/>
      <c r="T118" s="252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T118" s="253" t="s">
        <v>593</v>
      </c>
      <c r="AU118" s="253" t="s">
        <v>79</v>
      </c>
      <c r="AV118" s="13" t="s">
        <v>79</v>
      </c>
      <c r="AW118" s="13" t="s">
        <v>31</v>
      </c>
      <c r="AX118" s="13" t="s">
        <v>69</v>
      </c>
      <c r="AY118" s="253" t="s">
        <v>150</v>
      </c>
    </row>
    <row r="119" s="14" customFormat="1">
      <c r="A119" s="14"/>
      <c r="B119" s="254"/>
      <c r="C119" s="255"/>
      <c r="D119" s="244" t="s">
        <v>593</v>
      </c>
      <c r="E119" s="256" t="s">
        <v>19</v>
      </c>
      <c r="F119" s="257" t="s">
        <v>595</v>
      </c>
      <c r="G119" s="255"/>
      <c r="H119" s="258">
        <v>0.95599999999999996</v>
      </c>
      <c r="I119" s="259"/>
      <c r="J119" s="255"/>
      <c r="K119" s="255"/>
      <c r="L119" s="260"/>
      <c r="M119" s="261"/>
      <c r="N119" s="262"/>
      <c r="O119" s="262"/>
      <c r="P119" s="262"/>
      <c r="Q119" s="262"/>
      <c r="R119" s="262"/>
      <c r="S119" s="262"/>
      <c r="T119" s="263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T119" s="264" t="s">
        <v>593</v>
      </c>
      <c r="AU119" s="264" t="s">
        <v>79</v>
      </c>
      <c r="AV119" s="14" t="s">
        <v>158</v>
      </c>
      <c r="AW119" s="14" t="s">
        <v>31</v>
      </c>
      <c r="AX119" s="14" t="s">
        <v>77</v>
      </c>
      <c r="AY119" s="264" t="s">
        <v>150</v>
      </c>
    </row>
    <row r="120" s="2" customFormat="1" ht="33" customHeight="1">
      <c r="A120" s="40"/>
      <c r="B120" s="41"/>
      <c r="C120" s="206" t="s">
        <v>201</v>
      </c>
      <c r="D120" s="206" t="s">
        <v>153</v>
      </c>
      <c r="E120" s="207" t="s">
        <v>833</v>
      </c>
      <c r="F120" s="208" t="s">
        <v>834</v>
      </c>
      <c r="G120" s="209" t="s">
        <v>380</v>
      </c>
      <c r="H120" s="210">
        <v>54</v>
      </c>
      <c r="I120" s="211"/>
      <c r="J120" s="212">
        <f>ROUND(I120*H120,2)</f>
        <v>0</v>
      </c>
      <c r="K120" s="208" t="s">
        <v>157</v>
      </c>
      <c r="L120" s="46"/>
      <c r="M120" s="213" t="s">
        <v>19</v>
      </c>
      <c r="N120" s="214" t="s">
        <v>40</v>
      </c>
      <c r="O120" s="86"/>
      <c r="P120" s="215">
        <f>O120*H120</f>
        <v>0</v>
      </c>
      <c r="Q120" s="215">
        <v>0</v>
      </c>
      <c r="R120" s="215">
        <f>Q120*H120</f>
        <v>0</v>
      </c>
      <c r="S120" s="215">
        <v>0</v>
      </c>
      <c r="T120" s="216">
        <f>S120*H120</f>
        <v>0</v>
      </c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R120" s="217" t="s">
        <v>158</v>
      </c>
      <c r="AT120" s="217" t="s">
        <v>153</v>
      </c>
      <c r="AU120" s="217" t="s">
        <v>79</v>
      </c>
      <c r="AY120" s="19" t="s">
        <v>150</v>
      </c>
      <c r="BE120" s="218">
        <f>IF(N120="základní",J120,0)</f>
        <v>0</v>
      </c>
      <c r="BF120" s="218">
        <f>IF(N120="snížená",J120,0)</f>
        <v>0</v>
      </c>
      <c r="BG120" s="218">
        <f>IF(N120="zákl. přenesená",J120,0)</f>
        <v>0</v>
      </c>
      <c r="BH120" s="218">
        <f>IF(N120="sníž. přenesená",J120,0)</f>
        <v>0</v>
      </c>
      <c r="BI120" s="218">
        <f>IF(N120="nulová",J120,0)</f>
        <v>0</v>
      </c>
      <c r="BJ120" s="19" t="s">
        <v>77</v>
      </c>
      <c r="BK120" s="218">
        <f>ROUND(I120*H120,2)</f>
        <v>0</v>
      </c>
      <c r="BL120" s="19" t="s">
        <v>158</v>
      </c>
      <c r="BM120" s="217" t="s">
        <v>204</v>
      </c>
    </row>
    <row r="121" s="2" customFormat="1">
      <c r="A121" s="40"/>
      <c r="B121" s="41"/>
      <c r="C121" s="42"/>
      <c r="D121" s="219" t="s">
        <v>159</v>
      </c>
      <c r="E121" s="42"/>
      <c r="F121" s="220" t="s">
        <v>836</v>
      </c>
      <c r="G121" s="42"/>
      <c r="H121" s="42"/>
      <c r="I121" s="221"/>
      <c r="J121" s="42"/>
      <c r="K121" s="42"/>
      <c r="L121" s="46"/>
      <c r="M121" s="222"/>
      <c r="N121" s="223"/>
      <c r="O121" s="86"/>
      <c r="P121" s="86"/>
      <c r="Q121" s="86"/>
      <c r="R121" s="86"/>
      <c r="S121" s="86"/>
      <c r="T121" s="87"/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T121" s="19" t="s">
        <v>159</v>
      </c>
      <c r="AU121" s="19" t="s">
        <v>79</v>
      </c>
    </row>
    <row r="122" s="13" customFormat="1">
      <c r="A122" s="13"/>
      <c r="B122" s="242"/>
      <c r="C122" s="243"/>
      <c r="D122" s="244" t="s">
        <v>593</v>
      </c>
      <c r="E122" s="245" t="s">
        <v>19</v>
      </c>
      <c r="F122" s="246" t="s">
        <v>1869</v>
      </c>
      <c r="G122" s="243"/>
      <c r="H122" s="247">
        <v>54</v>
      </c>
      <c r="I122" s="248"/>
      <c r="J122" s="243"/>
      <c r="K122" s="243"/>
      <c r="L122" s="249"/>
      <c r="M122" s="250"/>
      <c r="N122" s="251"/>
      <c r="O122" s="251"/>
      <c r="P122" s="251"/>
      <c r="Q122" s="251"/>
      <c r="R122" s="251"/>
      <c r="S122" s="251"/>
      <c r="T122" s="252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T122" s="253" t="s">
        <v>593</v>
      </c>
      <c r="AU122" s="253" t="s">
        <v>79</v>
      </c>
      <c r="AV122" s="13" t="s">
        <v>79</v>
      </c>
      <c r="AW122" s="13" t="s">
        <v>31</v>
      </c>
      <c r="AX122" s="13" t="s">
        <v>69</v>
      </c>
      <c r="AY122" s="253" t="s">
        <v>150</v>
      </c>
    </row>
    <row r="123" s="14" customFormat="1">
      <c r="A123" s="14"/>
      <c r="B123" s="254"/>
      <c r="C123" s="255"/>
      <c r="D123" s="244" t="s">
        <v>593</v>
      </c>
      <c r="E123" s="256" t="s">
        <v>19</v>
      </c>
      <c r="F123" s="257" t="s">
        <v>595</v>
      </c>
      <c r="G123" s="255"/>
      <c r="H123" s="258">
        <v>54</v>
      </c>
      <c r="I123" s="259"/>
      <c r="J123" s="255"/>
      <c r="K123" s="255"/>
      <c r="L123" s="260"/>
      <c r="M123" s="261"/>
      <c r="N123" s="262"/>
      <c r="O123" s="262"/>
      <c r="P123" s="262"/>
      <c r="Q123" s="262"/>
      <c r="R123" s="262"/>
      <c r="S123" s="262"/>
      <c r="T123" s="263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T123" s="264" t="s">
        <v>593</v>
      </c>
      <c r="AU123" s="264" t="s">
        <v>79</v>
      </c>
      <c r="AV123" s="14" t="s">
        <v>158</v>
      </c>
      <c r="AW123" s="14" t="s">
        <v>31</v>
      </c>
      <c r="AX123" s="14" t="s">
        <v>77</v>
      </c>
      <c r="AY123" s="264" t="s">
        <v>150</v>
      </c>
    </row>
    <row r="124" s="2" customFormat="1" ht="49.05" customHeight="1">
      <c r="A124" s="40"/>
      <c r="B124" s="41"/>
      <c r="C124" s="206" t="s">
        <v>8</v>
      </c>
      <c r="D124" s="206" t="s">
        <v>153</v>
      </c>
      <c r="E124" s="207" t="s">
        <v>839</v>
      </c>
      <c r="F124" s="208" t="s">
        <v>840</v>
      </c>
      <c r="G124" s="209" t="s">
        <v>380</v>
      </c>
      <c r="H124" s="210">
        <v>44</v>
      </c>
      <c r="I124" s="211"/>
      <c r="J124" s="212">
        <f>ROUND(I124*H124,2)</f>
        <v>0</v>
      </c>
      <c r="K124" s="208" t="s">
        <v>157</v>
      </c>
      <c r="L124" s="46"/>
      <c r="M124" s="213" t="s">
        <v>19</v>
      </c>
      <c r="N124" s="214" t="s">
        <v>40</v>
      </c>
      <c r="O124" s="86"/>
      <c r="P124" s="215">
        <f>O124*H124</f>
        <v>0</v>
      </c>
      <c r="Q124" s="215">
        <v>0</v>
      </c>
      <c r="R124" s="215">
        <f>Q124*H124</f>
        <v>0</v>
      </c>
      <c r="S124" s="215">
        <v>0</v>
      </c>
      <c r="T124" s="216">
        <f>S124*H124</f>
        <v>0</v>
      </c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R124" s="217" t="s">
        <v>158</v>
      </c>
      <c r="AT124" s="217" t="s">
        <v>153</v>
      </c>
      <c r="AU124" s="217" t="s">
        <v>79</v>
      </c>
      <c r="AY124" s="19" t="s">
        <v>150</v>
      </c>
      <c r="BE124" s="218">
        <f>IF(N124="základní",J124,0)</f>
        <v>0</v>
      </c>
      <c r="BF124" s="218">
        <f>IF(N124="snížená",J124,0)</f>
        <v>0</v>
      </c>
      <c r="BG124" s="218">
        <f>IF(N124="zákl. přenesená",J124,0)</f>
        <v>0</v>
      </c>
      <c r="BH124" s="218">
        <f>IF(N124="sníž. přenesená",J124,0)</f>
        <v>0</v>
      </c>
      <c r="BI124" s="218">
        <f>IF(N124="nulová",J124,0)</f>
        <v>0</v>
      </c>
      <c r="BJ124" s="19" t="s">
        <v>77</v>
      </c>
      <c r="BK124" s="218">
        <f>ROUND(I124*H124,2)</f>
        <v>0</v>
      </c>
      <c r="BL124" s="19" t="s">
        <v>158</v>
      </c>
      <c r="BM124" s="217" t="s">
        <v>208</v>
      </c>
    </row>
    <row r="125" s="2" customFormat="1">
      <c r="A125" s="40"/>
      <c r="B125" s="41"/>
      <c r="C125" s="42"/>
      <c r="D125" s="219" t="s">
        <v>159</v>
      </c>
      <c r="E125" s="42"/>
      <c r="F125" s="220" t="s">
        <v>842</v>
      </c>
      <c r="G125" s="42"/>
      <c r="H125" s="42"/>
      <c r="I125" s="221"/>
      <c r="J125" s="42"/>
      <c r="K125" s="42"/>
      <c r="L125" s="46"/>
      <c r="M125" s="222"/>
      <c r="N125" s="223"/>
      <c r="O125" s="86"/>
      <c r="P125" s="86"/>
      <c r="Q125" s="86"/>
      <c r="R125" s="86"/>
      <c r="S125" s="86"/>
      <c r="T125" s="87"/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T125" s="19" t="s">
        <v>159</v>
      </c>
      <c r="AU125" s="19" t="s">
        <v>79</v>
      </c>
    </row>
    <row r="126" s="2" customFormat="1" ht="37.8" customHeight="1">
      <c r="A126" s="40"/>
      <c r="B126" s="41"/>
      <c r="C126" s="206" t="s">
        <v>212</v>
      </c>
      <c r="D126" s="206" t="s">
        <v>153</v>
      </c>
      <c r="E126" s="207" t="s">
        <v>843</v>
      </c>
      <c r="F126" s="208" t="s">
        <v>844</v>
      </c>
      <c r="G126" s="209" t="s">
        <v>380</v>
      </c>
      <c r="H126" s="210">
        <v>49</v>
      </c>
      <c r="I126" s="211"/>
      <c r="J126" s="212">
        <f>ROUND(I126*H126,2)</f>
        <v>0</v>
      </c>
      <c r="K126" s="208" t="s">
        <v>157</v>
      </c>
      <c r="L126" s="46"/>
      <c r="M126" s="213" t="s">
        <v>19</v>
      </c>
      <c r="N126" s="214" t="s">
        <v>40</v>
      </c>
      <c r="O126" s="86"/>
      <c r="P126" s="215">
        <f>O126*H126</f>
        <v>0</v>
      </c>
      <c r="Q126" s="215">
        <v>0</v>
      </c>
      <c r="R126" s="215">
        <f>Q126*H126</f>
        <v>0</v>
      </c>
      <c r="S126" s="215">
        <v>0</v>
      </c>
      <c r="T126" s="216">
        <f>S126*H126</f>
        <v>0</v>
      </c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R126" s="217" t="s">
        <v>158</v>
      </c>
      <c r="AT126" s="217" t="s">
        <v>153</v>
      </c>
      <c r="AU126" s="217" t="s">
        <v>79</v>
      </c>
      <c r="AY126" s="19" t="s">
        <v>150</v>
      </c>
      <c r="BE126" s="218">
        <f>IF(N126="základní",J126,0)</f>
        <v>0</v>
      </c>
      <c r="BF126" s="218">
        <f>IF(N126="snížená",J126,0)</f>
        <v>0</v>
      </c>
      <c r="BG126" s="218">
        <f>IF(N126="zákl. přenesená",J126,0)</f>
        <v>0</v>
      </c>
      <c r="BH126" s="218">
        <f>IF(N126="sníž. přenesená",J126,0)</f>
        <v>0</v>
      </c>
      <c r="BI126" s="218">
        <f>IF(N126="nulová",J126,0)</f>
        <v>0</v>
      </c>
      <c r="BJ126" s="19" t="s">
        <v>77</v>
      </c>
      <c r="BK126" s="218">
        <f>ROUND(I126*H126,2)</f>
        <v>0</v>
      </c>
      <c r="BL126" s="19" t="s">
        <v>158</v>
      </c>
      <c r="BM126" s="217" t="s">
        <v>215</v>
      </c>
    </row>
    <row r="127" s="2" customFormat="1">
      <c r="A127" s="40"/>
      <c r="B127" s="41"/>
      <c r="C127" s="42"/>
      <c r="D127" s="219" t="s">
        <v>159</v>
      </c>
      <c r="E127" s="42"/>
      <c r="F127" s="220" t="s">
        <v>846</v>
      </c>
      <c r="G127" s="42"/>
      <c r="H127" s="42"/>
      <c r="I127" s="221"/>
      <c r="J127" s="42"/>
      <c r="K127" s="42"/>
      <c r="L127" s="46"/>
      <c r="M127" s="222"/>
      <c r="N127" s="223"/>
      <c r="O127" s="86"/>
      <c r="P127" s="86"/>
      <c r="Q127" s="86"/>
      <c r="R127" s="86"/>
      <c r="S127" s="86"/>
      <c r="T127" s="87"/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T127" s="19" t="s">
        <v>159</v>
      </c>
      <c r="AU127" s="19" t="s">
        <v>79</v>
      </c>
    </row>
    <row r="128" s="2" customFormat="1" ht="24.15" customHeight="1">
      <c r="A128" s="40"/>
      <c r="B128" s="41"/>
      <c r="C128" s="206" t="s">
        <v>183</v>
      </c>
      <c r="D128" s="206" t="s">
        <v>153</v>
      </c>
      <c r="E128" s="207" t="s">
        <v>857</v>
      </c>
      <c r="F128" s="208" t="s">
        <v>858</v>
      </c>
      <c r="G128" s="209" t="s">
        <v>380</v>
      </c>
      <c r="H128" s="210">
        <v>88</v>
      </c>
      <c r="I128" s="211"/>
      <c r="J128" s="212">
        <f>ROUND(I128*H128,2)</f>
        <v>0</v>
      </c>
      <c r="K128" s="208" t="s">
        <v>157</v>
      </c>
      <c r="L128" s="46"/>
      <c r="M128" s="213" t="s">
        <v>19</v>
      </c>
      <c r="N128" s="214" t="s">
        <v>40</v>
      </c>
      <c r="O128" s="86"/>
      <c r="P128" s="215">
        <f>O128*H128</f>
        <v>0</v>
      </c>
      <c r="Q128" s="215">
        <v>0</v>
      </c>
      <c r="R128" s="215">
        <f>Q128*H128</f>
        <v>0</v>
      </c>
      <c r="S128" s="215">
        <v>0</v>
      </c>
      <c r="T128" s="216">
        <f>S128*H128</f>
        <v>0</v>
      </c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R128" s="217" t="s">
        <v>158</v>
      </c>
      <c r="AT128" s="217" t="s">
        <v>153</v>
      </c>
      <c r="AU128" s="217" t="s">
        <v>79</v>
      </c>
      <c r="AY128" s="19" t="s">
        <v>150</v>
      </c>
      <c r="BE128" s="218">
        <f>IF(N128="základní",J128,0)</f>
        <v>0</v>
      </c>
      <c r="BF128" s="218">
        <f>IF(N128="snížená",J128,0)</f>
        <v>0</v>
      </c>
      <c r="BG128" s="218">
        <f>IF(N128="zákl. přenesená",J128,0)</f>
        <v>0</v>
      </c>
      <c r="BH128" s="218">
        <f>IF(N128="sníž. přenesená",J128,0)</f>
        <v>0</v>
      </c>
      <c r="BI128" s="218">
        <f>IF(N128="nulová",J128,0)</f>
        <v>0</v>
      </c>
      <c r="BJ128" s="19" t="s">
        <v>77</v>
      </c>
      <c r="BK128" s="218">
        <f>ROUND(I128*H128,2)</f>
        <v>0</v>
      </c>
      <c r="BL128" s="19" t="s">
        <v>158</v>
      </c>
      <c r="BM128" s="217" t="s">
        <v>219</v>
      </c>
    </row>
    <row r="129" s="2" customFormat="1">
      <c r="A129" s="40"/>
      <c r="B129" s="41"/>
      <c r="C129" s="42"/>
      <c r="D129" s="219" t="s">
        <v>159</v>
      </c>
      <c r="E129" s="42"/>
      <c r="F129" s="220" t="s">
        <v>860</v>
      </c>
      <c r="G129" s="42"/>
      <c r="H129" s="42"/>
      <c r="I129" s="221"/>
      <c r="J129" s="42"/>
      <c r="K129" s="42"/>
      <c r="L129" s="46"/>
      <c r="M129" s="222"/>
      <c r="N129" s="223"/>
      <c r="O129" s="86"/>
      <c r="P129" s="86"/>
      <c r="Q129" s="86"/>
      <c r="R129" s="86"/>
      <c r="S129" s="86"/>
      <c r="T129" s="87"/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T129" s="19" t="s">
        <v>159</v>
      </c>
      <c r="AU129" s="19" t="s">
        <v>79</v>
      </c>
    </row>
    <row r="130" s="13" customFormat="1">
      <c r="A130" s="13"/>
      <c r="B130" s="242"/>
      <c r="C130" s="243"/>
      <c r="D130" s="244" t="s">
        <v>593</v>
      </c>
      <c r="E130" s="245" t="s">
        <v>19</v>
      </c>
      <c r="F130" s="246" t="s">
        <v>1870</v>
      </c>
      <c r="G130" s="243"/>
      <c r="H130" s="247">
        <v>88</v>
      </c>
      <c r="I130" s="248"/>
      <c r="J130" s="243"/>
      <c r="K130" s="243"/>
      <c r="L130" s="249"/>
      <c r="M130" s="250"/>
      <c r="N130" s="251"/>
      <c r="O130" s="251"/>
      <c r="P130" s="251"/>
      <c r="Q130" s="251"/>
      <c r="R130" s="251"/>
      <c r="S130" s="251"/>
      <c r="T130" s="252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53" t="s">
        <v>593</v>
      </c>
      <c r="AU130" s="253" t="s">
        <v>79</v>
      </c>
      <c r="AV130" s="13" t="s">
        <v>79</v>
      </c>
      <c r="AW130" s="13" t="s">
        <v>31</v>
      </c>
      <c r="AX130" s="13" t="s">
        <v>69</v>
      </c>
      <c r="AY130" s="253" t="s">
        <v>150</v>
      </c>
    </row>
    <row r="131" s="14" customFormat="1">
      <c r="A131" s="14"/>
      <c r="B131" s="254"/>
      <c r="C131" s="255"/>
      <c r="D131" s="244" t="s">
        <v>593</v>
      </c>
      <c r="E131" s="256" t="s">
        <v>19</v>
      </c>
      <c r="F131" s="257" t="s">
        <v>595</v>
      </c>
      <c r="G131" s="255"/>
      <c r="H131" s="258">
        <v>88</v>
      </c>
      <c r="I131" s="259"/>
      <c r="J131" s="255"/>
      <c r="K131" s="255"/>
      <c r="L131" s="260"/>
      <c r="M131" s="261"/>
      <c r="N131" s="262"/>
      <c r="O131" s="262"/>
      <c r="P131" s="262"/>
      <c r="Q131" s="262"/>
      <c r="R131" s="262"/>
      <c r="S131" s="262"/>
      <c r="T131" s="263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T131" s="264" t="s">
        <v>593</v>
      </c>
      <c r="AU131" s="264" t="s">
        <v>79</v>
      </c>
      <c r="AV131" s="14" t="s">
        <v>158</v>
      </c>
      <c r="AW131" s="14" t="s">
        <v>31</v>
      </c>
      <c r="AX131" s="14" t="s">
        <v>77</v>
      </c>
      <c r="AY131" s="264" t="s">
        <v>150</v>
      </c>
    </row>
    <row r="132" s="2" customFormat="1" ht="49.05" customHeight="1">
      <c r="A132" s="40"/>
      <c r="B132" s="41"/>
      <c r="C132" s="206" t="s">
        <v>221</v>
      </c>
      <c r="D132" s="206" t="s">
        <v>153</v>
      </c>
      <c r="E132" s="207" t="s">
        <v>862</v>
      </c>
      <c r="F132" s="208" t="s">
        <v>863</v>
      </c>
      <c r="G132" s="209" t="s">
        <v>380</v>
      </c>
      <c r="H132" s="210">
        <v>44</v>
      </c>
      <c r="I132" s="211"/>
      <c r="J132" s="212">
        <f>ROUND(I132*H132,2)</f>
        <v>0</v>
      </c>
      <c r="K132" s="208" t="s">
        <v>157</v>
      </c>
      <c r="L132" s="46"/>
      <c r="M132" s="213" t="s">
        <v>19</v>
      </c>
      <c r="N132" s="214" t="s">
        <v>40</v>
      </c>
      <c r="O132" s="86"/>
      <c r="P132" s="215">
        <f>O132*H132</f>
        <v>0</v>
      </c>
      <c r="Q132" s="215">
        <v>0</v>
      </c>
      <c r="R132" s="215">
        <f>Q132*H132</f>
        <v>0</v>
      </c>
      <c r="S132" s="215">
        <v>0</v>
      </c>
      <c r="T132" s="216">
        <f>S132*H132</f>
        <v>0</v>
      </c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R132" s="217" t="s">
        <v>158</v>
      </c>
      <c r="AT132" s="217" t="s">
        <v>153</v>
      </c>
      <c r="AU132" s="217" t="s">
        <v>79</v>
      </c>
      <c r="AY132" s="19" t="s">
        <v>150</v>
      </c>
      <c r="BE132" s="218">
        <f>IF(N132="základní",J132,0)</f>
        <v>0</v>
      </c>
      <c r="BF132" s="218">
        <f>IF(N132="snížená",J132,0)</f>
        <v>0</v>
      </c>
      <c r="BG132" s="218">
        <f>IF(N132="zákl. přenesená",J132,0)</f>
        <v>0</v>
      </c>
      <c r="BH132" s="218">
        <f>IF(N132="sníž. přenesená",J132,0)</f>
        <v>0</v>
      </c>
      <c r="BI132" s="218">
        <f>IF(N132="nulová",J132,0)</f>
        <v>0</v>
      </c>
      <c r="BJ132" s="19" t="s">
        <v>77</v>
      </c>
      <c r="BK132" s="218">
        <f>ROUND(I132*H132,2)</f>
        <v>0</v>
      </c>
      <c r="BL132" s="19" t="s">
        <v>158</v>
      </c>
      <c r="BM132" s="217" t="s">
        <v>224</v>
      </c>
    </row>
    <row r="133" s="2" customFormat="1">
      <c r="A133" s="40"/>
      <c r="B133" s="41"/>
      <c r="C133" s="42"/>
      <c r="D133" s="219" t="s">
        <v>159</v>
      </c>
      <c r="E133" s="42"/>
      <c r="F133" s="220" t="s">
        <v>865</v>
      </c>
      <c r="G133" s="42"/>
      <c r="H133" s="42"/>
      <c r="I133" s="221"/>
      <c r="J133" s="42"/>
      <c r="K133" s="42"/>
      <c r="L133" s="46"/>
      <c r="M133" s="222"/>
      <c r="N133" s="223"/>
      <c r="O133" s="86"/>
      <c r="P133" s="86"/>
      <c r="Q133" s="86"/>
      <c r="R133" s="86"/>
      <c r="S133" s="86"/>
      <c r="T133" s="87"/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T133" s="19" t="s">
        <v>159</v>
      </c>
      <c r="AU133" s="19" t="s">
        <v>79</v>
      </c>
    </row>
    <row r="134" s="2" customFormat="1" ht="44.25" customHeight="1">
      <c r="A134" s="40"/>
      <c r="B134" s="41"/>
      <c r="C134" s="206" t="s">
        <v>187</v>
      </c>
      <c r="D134" s="206" t="s">
        <v>153</v>
      </c>
      <c r="E134" s="207" t="s">
        <v>867</v>
      </c>
      <c r="F134" s="208" t="s">
        <v>868</v>
      </c>
      <c r="G134" s="209" t="s">
        <v>380</v>
      </c>
      <c r="H134" s="210">
        <v>44</v>
      </c>
      <c r="I134" s="211"/>
      <c r="J134" s="212">
        <f>ROUND(I134*H134,2)</f>
        <v>0</v>
      </c>
      <c r="K134" s="208" t="s">
        <v>157</v>
      </c>
      <c r="L134" s="46"/>
      <c r="M134" s="213" t="s">
        <v>19</v>
      </c>
      <c r="N134" s="214" t="s">
        <v>40</v>
      </c>
      <c r="O134" s="86"/>
      <c r="P134" s="215">
        <f>O134*H134</f>
        <v>0</v>
      </c>
      <c r="Q134" s="215">
        <v>0</v>
      </c>
      <c r="R134" s="215">
        <f>Q134*H134</f>
        <v>0</v>
      </c>
      <c r="S134" s="215">
        <v>0</v>
      </c>
      <c r="T134" s="216">
        <f>S134*H134</f>
        <v>0</v>
      </c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R134" s="217" t="s">
        <v>158</v>
      </c>
      <c r="AT134" s="217" t="s">
        <v>153</v>
      </c>
      <c r="AU134" s="217" t="s">
        <v>79</v>
      </c>
      <c r="AY134" s="19" t="s">
        <v>150</v>
      </c>
      <c r="BE134" s="218">
        <f>IF(N134="základní",J134,0)</f>
        <v>0</v>
      </c>
      <c r="BF134" s="218">
        <f>IF(N134="snížená",J134,0)</f>
        <v>0</v>
      </c>
      <c r="BG134" s="218">
        <f>IF(N134="zákl. přenesená",J134,0)</f>
        <v>0</v>
      </c>
      <c r="BH134" s="218">
        <f>IF(N134="sníž. přenesená",J134,0)</f>
        <v>0</v>
      </c>
      <c r="BI134" s="218">
        <f>IF(N134="nulová",J134,0)</f>
        <v>0</v>
      </c>
      <c r="BJ134" s="19" t="s">
        <v>77</v>
      </c>
      <c r="BK134" s="218">
        <f>ROUND(I134*H134,2)</f>
        <v>0</v>
      </c>
      <c r="BL134" s="19" t="s">
        <v>158</v>
      </c>
      <c r="BM134" s="217" t="s">
        <v>230</v>
      </c>
    </row>
    <row r="135" s="2" customFormat="1">
      <c r="A135" s="40"/>
      <c r="B135" s="41"/>
      <c r="C135" s="42"/>
      <c r="D135" s="219" t="s">
        <v>159</v>
      </c>
      <c r="E135" s="42"/>
      <c r="F135" s="220" t="s">
        <v>870</v>
      </c>
      <c r="G135" s="42"/>
      <c r="H135" s="42"/>
      <c r="I135" s="221"/>
      <c r="J135" s="42"/>
      <c r="K135" s="42"/>
      <c r="L135" s="46"/>
      <c r="M135" s="222"/>
      <c r="N135" s="223"/>
      <c r="O135" s="86"/>
      <c r="P135" s="86"/>
      <c r="Q135" s="86"/>
      <c r="R135" s="86"/>
      <c r="S135" s="86"/>
      <c r="T135" s="87"/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T135" s="19" t="s">
        <v>159</v>
      </c>
      <c r="AU135" s="19" t="s">
        <v>79</v>
      </c>
    </row>
    <row r="136" s="12" customFormat="1" ht="22.8" customHeight="1">
      <c r="A136" s="12"/>
      <c r="B136" s="190"/>
      <c r="C136" s="191"/>
      <c r="D136" s="192" t="s">
        <v>68</v>
      </c>
      <c r="E136" s="204" t="s">
        <v>190</v>
      </c>
      <c r="F136" s="204" t="s">
        <v>879</v>
      </c>
      <c r="G136" s="191"/>
      <c r="H136" s="191"/>
      <c r="I136" s="194"/>
      <c r="J136" s="205">
        <f>BK136</f>
        <v>0</v>
      </c>
      <c r="K136" s="191"/>
      <c r="L136" s="196"/>
      <c r="M136" s="197"/>
      <c r="N136" s="198"/>
      <c r="O136" s="198"/>
      <c r="P136" s="199">
        <f>SUM(P137:P169)</f>
        <v>0</v>
      </c>
      <c r="Q136" s="198"/>
      <c r="R136" s="199">
        <f>SUM(R137:R169)</f>
        <v>0</v>
      </c>
      <c r="S136" s="198"/>
      <c r="T136" s="200">
        <f>SUM(T137:T169)</f>
        <v>0</v>
      </c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R136" s="201" t="s">
        <v>77</v>
      </c>
      <c r="AT136" s="202" t="s">
        <v>68</v>
      </c>
      <c r="AU136" s="202" t="s">
        <v>77</v>
      </c>
      <c r="AY136" s="201" t="s">
        <v>150</v>
      </c>
      <c r="BK136" s="203">
        <f>SUM(BK137:BK169)</f>
        <v>0</v>
      </c>
    </row>
    <row r="137" s="2" customFormat="1" ht="24.15" customHeight="1">
      <c r="A137" s="40"/>
      <c r="B137" s="41"/>
      <c r="C137" s="206" t="s">
        <v>304</v>
      </c>
      <c r="D137" s="206" t="s">
        <v>153</v>
      </c>
      <c r="E137" s="207" t="s">
        <v>880</v>
      </c>
      <c r="F137" s="208" t="s">
        <v>881</v>
      </c>
      <c r="G137" s="209" t="s">
        <v>252</v>
      </c>
      <c r="H137" s="210">
        <v>2</v>
      </c>
      <c r="I137" s="211"/>
      <c r="J137" s="212">
        <f>ROUND(I137*H137,2)</f>
        <v>0</v>
      </c>
      <c r="K137" s="208" t="s">
        <v>157</v>
      </c>
      <c r="L137" s="46"/>
      <c r="M137" s="213" t="s">
        <v>19</v>
      </c>
      <c r="N137" s="214" t="s">
        <v>40</v>
      </c>
      <c r="O137" s="86"/>
      <c r="P137" s="215">
        <f>O137*H137</f>
        <v>0</v>
      </c>
      <c r="Q137" s="215">
        <v>0</v>
      </c>
      <c r="R137" s="215">
        <f>Q137*H137</f>
        <v>0</v>
      </c>
      <c r="S137" s="215">
        <v>0</v>
      </c>
      <c r="T137" s="216">
        <f>S137*H137</f>
        <v>0</v>
      </c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R137" s="217" t="s">
        <v>158</v>
      </c>
      <c r="AT137" s="217" t="s">
        <v>153</v>
      </c>
      <c r="AU137" s="217" t="s">
        <v>79</v>
      </c>
      <c r="AY137" s="19" t="s">
        <v>150</v>
      </c>
      <c r="BE137" s="218">
        <f>IF(N137="základní",J137,0)</f>
        <v>0</v>
      </c>
      <c r="BF137" s="218">
        <f>IF(N137="snížená",J137,0)</f>
        <v>0</v>
      </c>
      <c r="BG137" s="218">
        <f>IF(N137="zákl. přenesená",J137,0)</f>
        <v>0</v>
      </c>
      <c r="BH137" s="218">
        <f>IF(N137="sníž. přenesená",J137,0)</f>
        <v>0</v>
      </c>
      <c r="BI137" s="218">
        <f>IF(N137="nulová",J137,0)</f>
        <v>0</v>
      </c>
      <c r="BJ137" s="19" t="s">
        <v>77</v>
      </c>
      <c r="BK137" s="218">
        <f>ROUND(I137*H137,2)</f>
        <v>0</v>
      </c>
      <c r="BL137" s="19" t="s">
        <v>158</v>
      </c>
      <c r="BM137" s="217" t="s">
        <v>307</v>
      </c>
    </row>
    <row r="138" s="2" customFormat="1">
      <c r="A138" s="40"/>
      <c r="B138" s="41"/>
      <c r="C138" s="42"/>
      <c r="D138" s="219" t="s">
        <v>159</v>
      </c>
      <c r="E138" s="42"/>
      <c r="F138" s="220" t="s">
        <v>883</v>
      </c>
      <c r="G138" s="42"/>
      <c r="H138" s="42"/>
      <c r="I138" s="221"/>
      <c r="J138" s="42"/>
      <c r="K138" s="42"/>
      <c r="L138" s="46"/>
      <c r="M138" s="222"/>
      <c r="N138" s="223"/>
      <c r="O138" s="86"/>
      <c r="P138" s="86"/>
      <c r="Q138" s="86"/>
      <c r="R138" s="86"/>
      <c r="S138" s="86"/>
      <c r="T138" s="87"/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T138" s="19" t="s">
        <v>159</v>
      </c>
      <c r="AU138" s="19" t="s">
        <v>79</v>
      </c>
    </row>
    <row r="139" s="13" customFormat="1">
      <c r="A139" s="13"/>
      <c r="B139" s="242"/>
      <c r="C139" s="243"/>
      <c r="D139" s="244" t="s">
        <v>593</v>
      </c>
      <c r="E139" s="245" t="s">
        <v>19</v>
      </c>
      <c r="F139" s="246" t="s">
        <v>1871</v>
      </c>
      <c r="G139" s="243"/>
      <c r="H139" s="247">
        <v>2</v>
      </c>
      <c r="I139" s="248"/>
      <c r="J139" s="243"/>
      <c r="K139" s="243"/>
      <c r="L139" s="249"/>
      <c r="M139" s="250"/>
      <c r="N139" s="251"/>
      <c r="O139" s="251"/>
      <c r="P139" s="251"/>
      <c r="Q139" s="251"/>
      <c r="R139" s="251"/>
      <c r="S139" s="251"/>
      <c r="T139" s="252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53" t="s">
        <v>593</v>
      </c>
      <c r="AU139" s="253" t="s">
        <v>79</v>
      </c>
      <c r="AV139" s="13" t="s">
        <v>79</v>
      </c>
      <c r="AW139" s="13" t="s">
        <v>31</v>
      </c>
      <c r="AX139" s="13" t="s">
        <v>69</v>
      </c>
      <c r="AY139" s="253" t="s">
        <v>150</v>
      </c>
    </row>
    <row r="140" s="14" customFormat="1">
      <c r="A140" s="14"/>
      <c r="B140" s="254"/>
      <c r="C140" s="255"/>
      <c r="D140" s="244" t="s">
        <v>593</v>
      </c>
      <c r="E140" s="256" t="s">
        <v>19</v>
      </c>
      <c r="F140" s="257" t="s">
        <v>595</v>
      </c>
      <c r="G140" s="255"/>
      <c r="H140" s="258">
        <v>2</v>
      </c>
      <c r="I140" s="259"/>
      <c r="J140" s="255"/>
      <c r="K140" s="255"/>
      <c r="L140" s="260"/>
      <c r="M140" s="261"/>
      <c r="N140" s="262"/>
      <c r="O140" s="262"/>
      <c r="P140" s="262"/>
      <c r="Q140" s="262"/>
      <c r="R140" s="262"/>
      <c r="S140" s="262"/>
      <c r="T140" s="263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T140" s="264" t="s">
        <v>593</v>
      </c>
      <c r="AU140" s="264" t="s">
        <v>79</v>
      </c>
      <c r="AV140" s="14" t="s">
        <v>158</v>
      </c>
      <c r="AW140" s="14" t="s">
        <v>31</v>
      </c>
      <c r="AX140" s="14" t="s">
        <v>77</v>
      </c>
      <c r="AY140" s="264" t="s">
        <v>150</v>
      </c>
    </row>
    <row r="141" s="2" customFormat="1" ht="16.5" customHeight="1">
      <c r="A141" s="40"/>
      <c r="B141" s="41"/>
      <c r="C141" s="228" t="s">
        <v>193</v>
      </c>
      <c r="D141" s="228" t="s">
        <v>254</v>
      </c>
      <c r="E141" s="229" t="s">
        <v>1872</v>
      </c>
      <c r="F141" s="230" t="s">
        <v>1873</v>
      </c>
      <c r="G141" s="231" t="s">
        <v>252</v>
      </c>
      <c r="H141" s="232">
        <v>1</v>
      </c>
      <c r="I141" s="233"/>
      <c r="J141" s="234">
        <f>ROUND(I141*H141,2)</f>
        <v>0</v>
      </c>
      <c r="K141" s="230" t="s">
        <v>157</v>
      </c>
      <c r="L141" s="235"/>
      <c r="M141" s="236" t="s">
        <v>19</v>
      </c>
      <c r="N141" s="237" t="s">
        <v>40</v>
      </c>
      <c r="O141" s="86"/>
      <c r="P141" s="215">
        <f>O141*H141</f>
        <v>0</v>
      </c>
      <c r="Q141" s="215">
        <v>0</v>
      </c>
      <c r="R141" s="215">
        <f>Q141*H141</f>
        <v>0</v>
      </c>
      <c r="S141" s="215">
        <v>0</v>
      </c>
      <c r="T141" s="216">
        <f>S141*H141</f>
        <v>0</v>
      </c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R141" s="217" t="s">
        <v>171</v>
      </c>
      <c r="AT141" s="217" t="s">
        <v>254</v>
      </c>
      <c r="AU141" s="217" t="s">
        <v>79</v>
      </c>
      <c r="AY141" s="19" t="s">
        <v>150</v>
      </c>
      <c r="BE141" s="218">
        <f>IF(N141="základní",J141,0)</f>
        <v>0</v>
      </c>
      <c r="BF141" s="218">
        <f>IF(N141="snížená",J141,0)</f>
        <v>0</v>
      </c>
      <c r="BG141" s="218">
        <f>IF(N141="zákl. přenesená",J141,0)</f>
        <v>0</v>
      </c>
      <c r="BH141" s="218">
        <f>IF(N141="sníž. přenesená",J141,0)</f>
        <v>0</v>
      </c>
      <c r="BI141" s="218">
        <f>IF(N141="nulová",J141,0)</f>
        <v>0</v>
      </c>
      <c r="BJ141" s="19" t="s">
        <v>77</v>
      </c>
      <c r="BK141" s="218">
        <f>ROUND(I141*H141,2)</f>
        <v>0</v>
      </c>
      <c r="BL141" s="19" t="s">
        <v>158</v>
      </c>
      <c r="BM141" s="217" t="s">
        <v>311</v>
      </c>
    </row>
    <row r="142" s="2" customFormat="1" ht="16.5" customHeight="1">
      <c r="A142" s="40"/>
      <c r="B142" s="41"/>
      <c r="C142" s="228" t="s">
        <v>312</v>
      </c>
      <c r="D142" s="228" t="s">
        <v>254</v>
      </c>
      <c r="E142" s="229" t="s">
        <v>1794</v>
      </c>
      <c r="F142" s="230" t="s">
        <v>1795</v>
      </c>
      <c r="G142" s="231" t="s">
        <v>252</v>
      </c>
      <c r="H142" s="232">
        <v>1</v>
      </c>
      <c r="I142" s="233"/>
      <c r="J142" s="234">
        <f>ROUND(I142*H142,2)</f>
        <v>0</v>
      </c>
      <c r="K142" s="230" t="s">
        <v>157</v>
      </c>
      <c r="L142" s="235"/>
      <c r="M142" s="236" t="s">
        <v>19</v>
      </c>
      <c r="N142" s="237" t="s">
        <v>40</v>
      </c>
      <c r="O142" s="86"/>
      <c r="P142" s="215">
        <f>O142*H142</f>
        <v>0</v>
      </c>
      <c r="Q142" s="215">
        <v>0</v>
      </c>
      <c r="R142" s="215">
        <f>Q142*H142</f>
        <v>0</v>
      </c>
      <c r="S142" s="215">
        <v>0</v>
      </c>
      <c r="T142" s="216">
        <f>S142*H142</f>
        <v>0</v>
      </c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R142" s="217" t="s">
        <v>171</v>
      </c>
      <c r="AT142" s="217" t="s">
        <v>254</v>
      </c>
      <c r="AU142" s="217" t="s">
        <v>79</v>
      </c>
      <c r="AY142" s="19" t="s">
        <v>150</v>
      </c>
      <c r="BE142" s="218">
        <f>IF(N142="základní",J142,0)</f>
        <v>0</v>
      </c>
      <c r="BF142" s="218">
        <f>IF(N142="snížená",J142,0)</f>
        <v>0</v>
      </c>
      <c r="BG142" s="218">
        <f>IF(N142="zákl. přenesená",J142,0)</f>
        <v>0</v>
      </c>
      <c r="BH142" s="218">
        <f>IF(N142="sníž. přenesená",J142,0)</f>
        <v>0</v>
      </c>
      <c r="BI142" s="218">
        <f>IF(N142="nulová",J142,0)</f>
        <v>0</v>
      </c>
      <c r="BJ142" s="19" t="s">
        <v>77</v>
      </c>
      <c r="BK142" s="218">
        <f>ROUND(I142*H142,2)</f>
        <v>0</v>
      </c>
      <c r="BL142" s="19" t="s">
        <v>158</v>
      </c>
      <c r="BM142" s="217" t="s">
        <v>315</v>
      </c>
    </row>
    <row r="143" s="2" customFormat="1" ht="24.15" customHeight="1">
      <c r="A143" s="40"/>
      <c r="B143" s="41"/>
      <c r="C143" s="206" t="s">
        <v>199</v>
      </c>
      <c r="D143" s="206" t="s">
        <v>153</v>
      </c>
      <c r="E143" s="207" t="s">
        <v>1796</v>
      </c>
      <c r="F143" s="208" t="s">
        <v>1797</v>
      </c>
      <c r="G143" s="209" t="s">
        <v>252</v>
      </c>
      <c r="H143" s="210">
        <v>2</v>
      </c>
      <c r="I143" s="211"/>
      <c r="J143" s="212">
        <f>ROUND(I143*H143,2)</f>
        <v>0</v>
      </c>
      <c r="K143" s="208" t="s">
        <v>157</v>
      </c>
      <c r="L143" s="46"/>
      <c r="M143" s="213" t="s">
        <v>19</v>
      </c>
      <c r="N143" s="214" t="s">
        <v>40</v>
      </c>
      <c r="O143" s="86"/>
      <c r="P143" s="215">
        <f>O143*H143</f>
        <v>0</v>
      </c>
      <c r="Q143" s="215">
        <v>0</v>
      </c>
      <c r="R143" s="215">
        <f>Q143*H143</f>
        <v>0</v>
      </c>
      <c r="S143" s="215">
        <v>0</v>
      </c>
      <c r="T143" s="216">
        <f>S143*H143</f>
        <v>0</v>
      </c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R143" s="217" t="s">
        <v>158</v>
      </c>
      <c r="AT143" s="217" t="s">
        <v>153</v>
      </c>
      <c r="AU143" s="217" t="s">
        <v>79</v>
      </c>
      <c r="AY143" s="19" t="s">
        <v>150</v>
      </c>
      <c r="BE143" s="218">
        <f>IF(N143="základní",J143,0)</f>
        <v>0</v>
      </c>
      <c r="BF143" s="218">
        <f>IF(N143="snížená",J143,0)</f>
        <v>0</v>
      </c>
      <c r="BG143" s="218">
        <f>IF(N143="zákl. přenesená",J143,0)</f>
        <v>0</v>
      </c>
      <c r="BH143" s="218">
        <f>IF(N143="sníž. přenesená",J143,0)</f>
        <v>0</v>
      </c>
      <c r="BI143" s="218">
        <f>IF(N143="nulová",J143,0)</f>
        <v>0</v>
      </c>
      <c r="BJ143" s="19" t="s">
        <v>77</v>
      </c>
      <c r="BK143" s="218">
        <f>ROUND(I143*H143,2)</f>
        <v>0</v>
      </c>
      <c r="BL143" s="19" t="s">
        <v>158</v>
      </c>
      <c r="BM143" s="217" t="s">
        <v>320</v>
      </c>
    </row>
    <row r="144" s="2" customFormat="1">
      <c r="A144" s="40"/>
      <c r="B144" s="41"/>
      <c r="C144" s="42"/>
      <c r="D144" s="219" t="s">
        <v>159</v>
      </c>
      <c r="E144" s="42"/>
      <c r="F144" s="220" t="s">
        <v>1798</v>
      </c>
      <c r="G144" s="42"/>
      <c r="H144" s="42"/>
      <c r="I144" s="221"/>
      <c r="J144" s="42"/>
      <c r="K144" s="42"/>
      <c r="L144" s="46"/>
      <c r="M144" s="222"/>
      <c r="N144" s="223"/>
      <c r="O144" s="86"/>
      <c r="P144" s="86"/>
      <c r="Q144" s="86"/>
      <c r="R144" s="86"/>
      <c r="S144" s="86"/>
      <c r="T144" s="87"/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T144" s="19" t="s">
        <v>159</v>
      </c>
      <c r="AU144" s="19" t="s">
        <v>79</v>
      </c>
    </row>
    <row r="145" s="2" customFormat="1" ht="21.75" customHeight="1">
      <c r="A145" s="40"/>
      <c r="B145" s="41"/>
      <c r="C145" s="228" t="s">
        <v>7</v>
      </c>
      <c r="D145" s="228" t="s">
        <v>254</v>
      </c>
      <c r="E145" s="229" t="s">
        <v>1799</v>
      </c>
      <c r="F145" s="230" t="s">
        <v>1800</v>
      </c>
      <c r="G145" s="231" t="s">
        <v>252</v>
      </c>
      <c r="H145" s="232">
        <v>2</v>
      </c>
      <c r="I145" s="233"/>
      <c r="J145" s="234">
        <f>ROUND(I145*H145,2)</f>
        <v>0</v>
      </c>
      <c r="K145" s="230" t="s">
        <v>157</v>
      </c>
      <c r="L145" s="235"/>
      <c r="M145" s="236" t="s">
        <v>19</v>
      </c>
      <c r="N145" s="237" t="s">
        <v>40</v>
      </c>
      <c r="O145" s="86"/>
      <c r="P145" s="215">
        <f>O145*H145</f>
        <v>0</v>
      </c>
      <c r="Q145" s="215">
        <v>0</v>
      </c>
      <c r="R145" s="215">
        <f>Q145*H145</f>
        <v>0</v>
      </c>
      <c r="S145" s="215">
        <v>0</v>
      </c>
      <c r="T145" s="216">
        <f>S145*H145</f>
        <v>0</v>
      </c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R145" s="217" t="s">
        <v>171</v>
      </c>
      <c r="AT145" s="217" t="s">
        <v>254</v>
      </c>
      <c r="AU145" s="217" t="s">
        <v>79</v>
      </c>
      <c r="AY145" s="19" t="s">
        <v>150</v>
      </c>
      <c r="BE145" s="218">
        <f>IF(N145="základní",J145,0)</f>
        <v>0</v>
      </c>
      <c r="BF145" s="218">
        <f>IF(N145="snížená",J145,0)</f>
        <v>0</v>
      </c>
      <c r="BG145" s="218">
        <f>IF(N145="zákl. přenesená",J145,0)</f>
        <v>0</v>
      </c>
      <c r="BH145" s="218">
        <f>IF(N145="sníž. přenesená",J145,0)</f>
        <v>0</v>
      </c>
      <c r="BI145" s="218">
        <f>IF(N145="nulová",J145,0)</f>
        <v>0</v>
      </c>
      <c r="BJ145" s="19" t="s">
        <v>77</v>
      </c>
      <c r="BK145" s="218">
        <f>ROUND(I145*H145,2)</f>
        <v>0</v>
      </c>
      <c r="BL145" s="19" t="s">
        <v>158</v>
      </c>
      <c r="BM145" s="217" t="s">
        <v>323</v>
      </c>
    </row>
    <row r="146" s="2" customFormat="1" ht="16.5" customHeight="1">
      <c r="A146" s="40"/>
      <c r="B146" s="41"/>
      <c r="C146" s="228" t="s">
        <v>204</v>
      </c>
      <c r="D146" s="228" t="s">
        <v>254</v>
      </c>
      <c r="E146" s="229" t="s">
        <v>1801</v>
      </c>
      <c r="F146" s="230" t="s">
        <v>1802</v>
      </c>
      <c r="G146" s="231" t="s">
        <v>252</v>
      </c>
      <c r="H146" s="232">
        <v>2</v>
      </c>
      <c r="I146" s="233"/>
      <c r="J146" s="234">
        <f>ROUND(I146*H146,2)</f>
        <v>0</v>
      </c>
      <c r="K146" s="230" t="s">
        <v>157</v>
      </c>
      <c r="L146" s="235"/>
      <c r="M146" s="236" t="s">
        <v>19</v>
      </c>
      <c r="N146" s="237" t="s">
        <v>40</v>
      </c>
      <c r="O146" s="86"/>
      <c r="P146" s="215">
        <f>O146*H146</f>
        <v>0</v>
      </c>
      <c r="Q146" s="215">
        <v>0</v>
      </c>
      <c r="R146" s="215">
        <f>Q146*H146</f>
        <v>0</v>
      </c>
      <c r="S146" s="215">
        <v>0</v>
      </c>
      <c r="T146" s="216">
        <f>S146*H146</f>
        <v>0</v>
      </c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R146" s="217" t="s">
        <v>171</v>
      </c>
      <c r="AT146" s="217" t="s">
        <v>254</v>
      </c>
      <c r="AU146" s="217" t="s">
        <v>79</v>
      </c>
      <c r="AY146" s="19" t="s">
        <v>150</v>
      </c>
      <c r="BE146" s="218">
        <f>IF(N146="základní",J146,0)</f>
        <v>0</v>
      </c>
      <c r="BF146" s="218">
        <f>IF(N146="snížená",J146,0)</f>
        <v>0</v>
      </c>
      <c r="BG146" s="218">
        <f>IF(N146="zákl. přenesená",J146,0)</f>
        <v>0</v>
      </c>
      <c r="BH146" s="218">
        <f>IF(N146="sníž. přenesená",J146,0)</f>
        <v>0</v>
      </c>
      <c r="BI146" s="218">
        <f>IF(N146="nulová",J146,0)</f>
        <v>0</v>
      </c>
      <c r="BJ146" s="19" t="s">
        <v>77</v>
      </c>
      <c r="BK146" s="218">
        <f>ROUND(I146*H146,2)</f>
        <v>0</v>
      </c>
      <c r="BL146" s="19" t="s">
        <v>158</v>
      </c>
      <c r="BM146" s="217" t="s">
        <v>328</v>
      </c>
    </row>
    <row r="147" s="2" customFormat="1" ht="21.75" customHeight="1">
      <c r="A147" s="40"/>
      <c r="B147" s="41"/>
      <c r="C147" s="228" t="s">
        <v>330</v>
      </c>
      <c r="D147" s="228" t="s">
        <v>254</v>
      </c>
      <c r="E147" s="229" t="s">
        <v>1803</v>
      </c>
      <c r="F147" s="230" t="s">
        <v>1804</v>
      </c>
      <c r="G147" s="231" t="s">
        <v>252</v>
      </c>
      <c r="H147" s="232">
        <v>4</v>
      </c>
      <c r="I147" s="233"/>
      <c r="J147" s="234">
        <f>ROUND(I147*H147,2)</f>
        <v>0</v>
      </c>
      <c r="K147" s="230" t="s">
        <v>157</v>
      </c>
      <c r="L147" s="235"/>
      <c r="M147" s="236" t="s">
        <v>19</v>
      </c>
      <c r="N147" s="237" t="s">
        <v>40</v>
      </c>
      <c r="O147" s="86"/>
      <c r="P147" s="215">
        <f>O147*H147</f>
        <v>0</v>
      </c>
      <c r="Q147" s="215">
        <v>0</v>
      </c>
      <c r="R147" s="215">
        <f>Q147*H147</f>
        <v>0</v>
      </c>
      <c r="S147" s="215">
        <v>0</v>
      </c>
      <c r="T147" s="216">
        <f>S147*H147</f>
        <v>0</v>
      </c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R147" s="217" t="s">
        <v>171</v>
      </c>
      <c r="AT147" s="217" t="s">
        <v>254</v>
      </c>
      <c r="AU147" s="217" t="s">
        <v>79</v>
      </c>
      <c r="AY147" s="19" t="s">
        <v>150</v>
      </c>
      <c r="BE147" s="218">
        <f>IF(N147="základní",J147,0)</f>
        <v>0</v>
      </c>
      <c r="BF147" s="218">
        <f>IF(N147="snížená",J147,0)</f>
        <v>0</v>
      </c>
      <c r="BG147" s="218">
        <f>IF(N147="zákl. přenesená",J147,0)</f>
        <v>0</v>
      </c>
      <c r="BH147" s="218">
        <f>IF(N147="sníž. přenesená",J147,0)</f>
        <v>0</v>
      </c>
      <c r="BI147" s="218">
        <f>IF(N147="nulová",J147,0)</f>
        <v>0</v>
      </c>
      <c r="BJ147" s="19" t="s">
        <v>77</v>
      </c>
      <c r="BK147" s="218">
        <f>ROUND(I147*H147,2)</f>
        <v>0</v>
      </c>
      <c r="BL147" s="19" t="s">
        <v>158</v>
      </c>
      <c r="BM147" s="217" t="s">
        <v>333</v>
      </c>
    </row>
    <row r="148" s="2" customFormat="1" ht="16.5" customHeight="1">
      <c r="A148" s="40"/>
      <c r="B148" s="41"/>
      <c r="C148" s="228" t="s">
        <v>208</v>
      </c>
      <c r="D148" s="228" t="s">
        <v>254</v>
      </c>
      <c r="E148" s="229" t="s">
        <v>1805</v>
      </c>
      <c r="F148" s="230" t="s">
        <v>1806</v>
      </c>
      <c r="G148" s="231" t="s">
        <v>252</v>
      </c>
      <c r="H148" s="232">
        <v>2</v>
      </c>
      <c r="I148" s="233"/>
      <c r="J148" s="234">
        <f>ROUND(I148*H148,2)</f>
        <v>0</v>
      </c>
      <c r="K148" s="230" t="s">
        <v>157</v>
      </c>
      <c r="L148" s="235"/>
      <c r="M148" s="236" t="s">
        <v>19</v>
      </c>
      <c r="N148" s="237" t="s">
        <v>40</v>
      </c>
      <c r="O148" s="86"/>
      <c r="P148" s="215">
        <f>O148*H148</f>
        <v>0</v>
      </c>
      <c r="Q148" s="215">
        <v>0</v>
      </c>
      <c r="R148" s="215">
        <f>Q148*H148</f>
        <v>0</v>
      </c>
      <c r="S148" s="215">
        <v>0</v>
      </c>
      <c r="T148" s="216">
        <f>S148*H148</f>
        <v>0</v>
      </c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R148" s="217" t="s">
        <v>171</v>
      </c>
      <c r="AT148" s="217" t="s">
        <v>254</v>
      </c>
      <c r="AU148" s="217" t="s">
        <v>79</v>
      </c>
      <c r="AY148" s="19" t="s">
        <v>150</v>
      </c>
      <c r="BE148" s="218">
        <f>IF(N148="základní",J148,0)</f>
        <v>0</v>
      </c>
      <c r="BF148" s="218">
        <f>IF(N148="snížená",J148,0)</f>
        <v>0</v>
      </c>
      <c r="BG148" s="218">
        <f>IF(N148="zákl. přenesená",J148,0)</f>
        <v>0</v>
      </c>
      <c r="BH148" s="218">
        <f>IF(N148="sníž. přenesená",J148,0)</f>
        <v>0</v>
      </c>
      <c r="BI148" s="218">
        <f>IF(N148="nulová",J148,0)</f>
        <v>0</v>
      </c>
      <c r="BJ148" s="19" t="s">
        <v>77</v>
      </c>
      <c r="BK148" s="218">
        <f>ROUND(I148*H148,2)</f>
        <v>0</v>
      </c>
      <c r="BL148" s="19" t="s">
        <v>158</v>
      </c>
      <c r="BM148" s="217" t="s">
        <v>337</v>
      </c>
    </row>
    <row r="149" s="2" customFormat="1" ht="49.05" customHeight="1">
      <c r="A149" s="40"/>
      <c r="B149" s="41"/>
      <c r="C149" s="206" t="s">
        <v>338</v>
      </c>
      <c r="D149" s="206" t="s">
        <v>153</v>
      </c>
      <c r="E149" s="207" t="s">
        <v>909</v>
      </c>
      <c r="F149" s="208" t="s">
        <v>910</v>
      </c>
      <c r="G149" s="209" t="s">
        <v>310</v>
      </c>
      <c r="H149" s="210">
        <v>20</v>
      </c>
      <c r="I149" s="211"/>
      <c r="J149" s="212">
        <f>ROUND(I149*H149,2)</f>
        <v>0</v>
      </c>
      <c r="K149" s="208" t="s">
        <v>157</v>
      </c>
      <c r="L149" s="46"/>
      <c r="M149" s="213" t="s">
        <v>19</v>
      </c>
      <c r="N149" s="214" t="s">
        <v>40</v>
      </c>
      <c r="O149" s="86"/>
      <c r="P149" s="215">
        <f>O149*H149</f>
        <v>0</v>
      </c>
      <c r="Q149" s="215">
        <v>0</v>
      </c>
      <c r="R149" s="215">
        <f>Q149*H149</f>
        <v>0</v>
      </c>
      <c r="S149" s="215">
        <v>0</v>
      </c>
      <c r="T149" s="216">
        <f>S149*H149</f>
        <v>0</v>
      </c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R149" s="217" t="s">
        <v>158</v>
      </c>
      <c r="AT149" s="217" t="s">
        <v>153</v>
      </c>
      <c r="AU149" s="217" t="s">
        <v>79</v>
      </c>
      <c r="AY149" s="19" t="s">
        <v>150</v>
      </c>
      <c r="BE149" s="218">
        <f>IF(N149="základní",J149,0)</f>
        <v>0</v>
      </c>
      <c r="BF149" s="218">
        <f>IF(N149="snížená",J149,0)</f>
        <v>0</v>
      </c>
      <c r="BG149" s="218">
        <f>IF(N149="zákl. přenesená",J149,0)</f>
        <v>0</v>
      </c>
      <c r="BH149" s="218">
        <f>IF(N149="sníž. přenesená",J149,0)</f>
        <v>0</v>
      </c>
      <c r="BI149" s="218">
        <f>IF(N149="nulová",J149,0)</f>
        <v>0</v>
      </c>
      <c r="BJ149" s="19" t="s">
        <v>77</v>
      </c>
      <c r="BK149" s="218">
        <f>ROUND(I149*H149,2)</f>
        <v>0</v>
      </c>
      <c r="BL149" s="19" t="s">
        <v>158</v>
      </c>
      <c r="BM149" s="217" t="s">
        <v>341</v>
      </c>
    </row>
    <row r="150" s="2" customFormat="1">
      <c r="A150" s="40"/>
      <c r="B150" s="41"/>
      <c r="C150" s="42"/>
      <c r="D150" s="219" t="s">
        <v>159</v>
      </c>
      <c r="E150" s="42"/>
      <c r="F150" s="220" t="s">
        <v>912</v>
      </c>
      <c r="G150" s="42"/>
      <c r="H150" s="42"/>
      <c r="I150" s="221"/>
      <c r="J150" s="42"/>
      <c r="K150" s="42"/>
      <c r="L150" s="46"/>
      <c r="M150" s="222"/>
      <c r="N150" s="223"/>
      <c r="O150" s="86"/>
      <c r="P150" s="86"/>
      <c r="Q150" s="86"/>
      <c r="R150" s="86"/>
      <c r="S150" s="86"/>
      <c r="T150" s="87"/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T150" s="19" t="s">
        <v>159</v>
      </c>
      <c r="AU150" s="19" t="s">
        <v>79</v>
      </c>
    </row>
    <row r="151" s="13" customFormat="1">
      <c r="A151" s="13"/>
      <c r="B151" s="242"/>
      <c r="C151" s="243"/>
      <c r="D151" s="244" t="s">
        <v>593</v>
      </c>
      <c r="E151" s="245" t="s">
        <v>19</v>
      </c>
      <c r="F151" s="246" t="s">
        <v>1874</v>
      </c>
      <c r="G151" s="243"/>
      <c r="H151" s="247">
        <v>9</v>
      </c>
      <c r="I151" s="248"/>
      <c r="J151" s="243"/>
      <c r="K151" s="243"/>
      <c r="L151" s="249"/>
      <c r="M151" s="250"/>
      <c r="N151" s="251"/>
      <c r="O151" s="251"/>
      <c r="P151" s="251"/>
      <c r="Q151" s="251"/>
      <c r="R151" s="251"/>
      <c r="S151" s="251"/>
      <c r="T151" s="252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53" t="s">
        <v>593</v>
      </c>
      <c r="AU151" s="253" t="s">
        <v>79</v>
      </c>
      <c r="AV151" s="13" t="s">
        <v>79</v>
      </c>
      <c r="AW151" s="13" t="s">
        <v>31</v>
      </c>
      <c r="AX151" s="13" t="s">
        <v>69</v>
      </c>
      <c r="AY151" s="253" t="s">
        <v>150</v>
      </c>
    </row>
    <row r="152" s="13" customFormat="1">
      <c r="A152" s="13"/>
      <c r="B152" s="242"/>
      <c r="C152" s="243"/>
      <c r="D152" s="244" t="s">
        <v>593</v>
      </c>
      <c r="E152" s="245" t="s">
        <v>19</v>
      </c>
      <c r="F152" s="246" t="s">
        <v>1875</v>
      </c>
      <c r="G152" s="243"/>
      <c r="H152" s="247">
        <v>9</v>
      </c>
      <c r="I152" s="248"/>
      <c r="J152" s="243"/>
      <c r="K152" s="243"/>
      <c r="L152" s="249"/>
      <c r="M152" s="250"/>
      <c r="N152" s="251"/>
      <c r="O152" s="251"/>
      <c r="P152" s="251"/>
      <c r="Q152" s="251"/>
      <c r="R152" s="251"/>
      <c r="S152" s="251"/>
      <c r="T152" s="252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53" t="s">
        <v>593</v>
      </c>
      <c r="AU152" s="253" t="s">
        <v>79</v>
      </c>
      <c r="AV152" s="13" t="s">
        <v>79</v>
      </c>
      <c r="AW152" s="13" t="s">
        <v>31</v>
      </c>
      <c r="AX152" s="13" t="s">
        <v>69</v>
      </c>
      <c r="AY152" s="253" t="s">
        <v>150</v>
      </c>
    </row>
    <row r="153" s="13" customFormat="1">
      <c r="A153" s="13"/>
      <c r="B153" s="242"/>
      <c r="C153" s="243"/>
      <c r="D153" s="244" t="s">
        <v>593</v>
      </c>
      <c r="E153" s="245" t="s">
        <v>19</v>
      </c>
      <c r="F153" s="246" t="s">
        <v>1809</v>
      </c>
      <c r="G153" s="243"/>
      <c r="H153" s="247">
        <v>2</v>
      </c>
      <c r="I153" s="248"/>
      <c r="J153" s="243"/>
      <c r="K153" s="243"/>
      <c r="L153" s="249"/>
      <c r="M153" s="250"/>
      <c r="N153" s="251"/>
      <c r="O153" s="251"/>
      <c r="P153" s="251"/>
      <c r="Q153" s="251"/>
      <c r="R153" s="251"/>
      <c r="S153" s="251"/>
      <c r="T153" s="252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53" t="s">
        <v>593</v>
      </c>
      <c r="AU153" s="253" t="s">
        <v>79</v>
      </c>
      <c r="AV153" s="13" t="s">
        <v>79</v>
      </c>
      <c r="AW153" s="13" t="s">
        <v>31</v>
      </c>
      <c r="AX153" s="13" t="s">
        <v>69</v>
      </c>
      <c r="AY153" s="253" t="s">
        <v>150</v>
      </c>
    </row>
    <row r="154" s="14" customFormat="1">
      <c r="A154" s="14"/>
      <c r="B154" s="254"/>
      <c r="C154" s="255"/>
      <c r="D154" s="244" t="s">
        <v>593</v>
      </c>
      <c r="E154" s="256" t="s">
        <v>19</v>
      </c>
      <c r="F154" s="257" t="s">
        <v>595</v>
      </c>
      <c r="G154" s="255"/>
      <c r="H154" s="258">
        <v>20</v>
      </c>
      <c r="I154" s="259"/>
      <c r="J154" s="255"/>
      <c r="K154" s="255"/>
      <c r="L154" s="260"/>
      <c r="M154" s="261"/>
      <c r="N154" s="262"/>
      <c r="O154" s="262"/>
      <c r="P154" s="262"/>
      <c r="Q154" s="262"/>
      <c r="R154" s="262"/>
      <c r="S154" s="262"/>
      <c r="T154" s="263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T154" s="264" t="s">
        <v>593</v>
      </c>
      <c r="AU154" s="264" t="s">
        <v>79</v>
      </c>
      <c r="AV154" s="14" t="s">
        <v>158</v>
      </c>
      <c r="AW154" s="14" t="s">
        <v>31</v>
      </c>
      <c r="AX154" s="14" t="s">
        <v>77</v>
      </c>
      <c r="AY154" s="264" t="s">
        <v>150</v>
      </c>
    </row>
    <row r="155" s="2" customFormat="1" ht="16.5" customHeight="1">
      <c r="A155" s="40"/>
      <c r="B155" s="41"/>
      <c r="C155" s="228" t="s">
        <v>215</v>
      </c>
      <c r="D155" s="228" t="s">
        <v>254</v>
      </c>
      <c r="E155" s="229" t="s">
        <v>916</v>
      </c>
      <c r="F155" s="230" t="s">
        <v>917</v>
      </c>
      <c r="G155" s="231" t="s">
        <v>310</v>
      </c>
      <c r="H155" s="232">
        <v>9.1799999999999997</v>
      </c>
      <c r="I155" s="233"/>
      <c r="J155" s="234">
        <f>ROUND(I155*H155,2)</f>
        <v>0</v>
      </c>
      <c r="K155" s="230" t="s">
        <v>157</v>
      </c>
      <c r="L155" s="235"/>
      <c r="M155" s="236" t="s">
        <v>19</v>
      </c>
      <c r="N155" s="237" t="s">
        <v>40</v>
      </c>
      <c r="O155" s="86"/>
      <c r="P155" s="215">
        <f>O155*H155</f>
        <v>0</v>
      </c>
      <c r="Q155" s="215">
        <v>0</v>
      </c>
      <c r="R155" s="215">
        <f>Q155*H155</f>
        <v>0</v>
      </c>
      <c r="S155" s="215">
        <v>0</v>
      </c>
      <c r="T155" s="216">
        <f>S155*H155</f>
        <v>0</v>
      </c>
      <c r="U155" s="40"/>
      <c r="V155" s="40"/>
      <c r="W155" s="40"/>
      <c r="X155" s="40"/>
      <c r="Y155" s="40"/>
      <c r="Z155" s="40"/>
      <c r="AA155" s="40"/>
      <c r="AB155" s="40"/>
      <c r="AC155" s="40"/>
      <c r="AD155" s="40"/>
      <c r="AE155" s="40"/>
      <c r="AR155" s="217" t="s">
        <v>171</v>
      </c>
      <c r="AT155" s="217" t="s">
        <v>254</v>
      </c>
      <c r="AU155" s="217" t="s">
        <v>79</v>
      </c>
      <c r="AY155" s="19" t="s">
        <v>150</v>
      </c>
      <c r="BE155" s="218">
        <f>IF(N155="základní",J155,0)</f>
        <v>0</v>
      </c>
      <c r="BF155" s="218">
        <f>IF(N155="snížená",J155,0)</f>
        <v>0</v>
      </c>
      <c r="BG155" s="218">
        <f>IF(N155="zákl. přenesená",J155,0)</f>
        <v>0</v>
      </c>
      <c r="BH155" s="218">
        <f>IF(N155="sníž. přenesená",J155,0)</f>
        <v>0</v>
      </c>
      <c r="BI155" s="218">
        <f>IF(N155="nulová",J155,0)</f>
        <v>0</v>
      </c>
      <c r="BJ155" s="19" t="s">
        <v>77</v>
      </c>
      <c r="BK155" s="218">
        <f>ROUND(I155*H155,2)</f>
        <v>0</v>
      </c>
      <c r="BL155" s="19" t="s">
        <v>158</v>
      </c>
      <c r="BM155" s="217" t="s">
        <v>345</v>
      </c>
    </row>
    <row r="156" s="13" customFormat="1">
      <c r="A156" s="13"/>
      <c r="B156" s="242"/>
      <c r="C156" s="243"/>
      <c r="D156" s="244" t="s">
        <v>593</v>
      </c>
      <c r="E156" s="245" t="s">
        <v>19</v>
      </c>
      <c r="F156" s="246" t="s">
        <v>1876</v>
      </c>
      <c r="G156" s="243"/>
      <c r="H156" s="247">
        <v>9.1799999999999997</v>
      </c>
      <c r="I156" s="248"/>
      <c r="J156" s="243"/>
      <c r="K156" s="243"/>
      <c r="L156" s="249"/>
      <c r="M156" s="250"/>
      <c r="N156" s="251"/>
      <c r="O156" s="251"/>
      <c r="P156" s="251"/>
      <c r="Q156" s="251"/>
      <c r="R156" s="251"/>
      <c r="S156" s="251"/>
      <c r="T156" s="252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53" t="s">
        <v>593</v>
      </c>
      <c r="AU156" s="253" t="s">
        <v>79</v>
      </c>
      <c r="AV156" s="13" t="s">
        <v>79</v>
      </c>
      <c r="AW156" s="13" t="s">
        <v>31</v>
      </c>
      <c r="AX156" s="13" t="s">
        <v>69</v>
      </c>
      <c r="AY156" s="253" t="s">
        <v>150</v>
      </c>
    </row>
    <row r="157" s="14" customFormat="1">
      <c r="A157" s="14"/>
      <c r="B157" s="254"/>
      <c r="C157" s="255"/>
      <c r="D157" s="244" t="s">
        <v>593</v>
      </c>
      <c r="E157" s="256" t="s">
        <v>19</v>
      </c>
      <c r="F157" s="257" t="s">
        <v>595</v>
      </c>
      <c r="G157" s="255"/>
      <c r="H157" s="258">
        <v>9.1799999999999997</v>
      </c>
      <c r="I157" s="259"/>
      <c r="J157" s="255"/>
      <c r="K157" s="255"/>
      <c r="L157" s="260"/>
      <c r="M157" s="261"/>
      <c r="N157" s="262"/>
      <c r="O157" s="262"/>
      <c r="P157" s="262"/>
      <c r="Q157" s="262"/>
      <c r="R157" s="262"/>
      <c r="S157" s="262"/>
      <c r="T157" s="263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T157" s="264" t="s">
        <v>593</v>
      </c>
      <c r="AU157" s="264" t="s">
        <v>79</v>
      </c>
      <c r="AV157" s="14" t="s">
        <v>158</v>
      </c>
      <c r="AW157" s="14" t="s">
        <v>31</v>
      </c>
      <c r="AX157" s="14" t="s">
        <v>77</v>
      </c>
      <c r="AY157" s="264" t="s">
        <v>150</v>
      </c>
    </row>
    <row r="158" s="2" customFormat="1" ht="24.15" customHeight="1">
      <c r="A158" s="40"/>
      <c r="B158" s="41"/>
      <c r="C158" s="228" t="s">
        <v>346</v>
      </c>
      <c r="D158" s="228" t="s">
        <v>254</v>
      </c>
      <c r="E158" s="229" t="s">
        <v>921</v>
      </c>
      <c r="F158" s="230" t="s">
        <v>922</v>
      </c>
      <c r="G158" s="231" t="s">
        <v>310</v>
      </c>
      <c r="H158" s="232">
        <v>9.1799999999999997</v>
      </c>
      <c r="I158" s="233"/>
      <c r="J158" s="234">
        <f>ROUND(I158*H158,2)</f>
        <v>0</v>
      </c>
      <c r="K158" s="230" t="s">
        <v>157</v>
      </c>
      <c r="L158" s="235"/>
      <c r="M158" s="236" t="s">
        <v>19</v>
      </c>
      <c r="N158" s="237" t="s">
        <v>40</v>
      </c>
      <c r="O158" s="86"/>
      <c r="P158" s="215">
        <f>O158*H158</f>
        <v>0</v>
      </c>
      <c r="Q158" s="215">
        <v>0</v>
      </c>
      <c r="R158" s="215">
        <f>Q158*H158</f>
        <v>0</v>
      </c>
      <c r="S158" s="215">
        <v>0</v>
      </c>
      <c r="T158" s="216">
        <f>S158*H158</f>
        <v>0</v>
      </c>
      <c r="U158" s="40"/>
      <c r="V158" s="40"/>
      <c r="W158" s="40"/>
      <c r="X158" s="40"/>
      <c r="Y158" s="40"/>
      <c r="Z158" s="40"/>
      <c r="AA158" s="40"/>
      <c r="AB158" s="40"/>
      <c r="AC158" s="40"/>
      <c r="AD158" s="40"/>
      <c r="AE158" s="40"/>
      <c r="AR158" s="217" t="s">
        <v>171</v>
      </c>
      <c r="AT158" s="217" t="s">
        <v>254</v>
      </c>
      <c r="AU158" s="217" t="s">
        <v>79</v>
      </c>
      <c r="AY158" s="19" t="s">
        <v>150</v>
      </c>
      <c r="BE158" s="218">
        <f>IF(N158="základní",J158,0)</f>
        <v>0</v>
      </c>
      <c r="BF158" s="218">
        <f>IF(N158="snížená",J158,0)</f>
        <v>0</v>
      </c>
      <c r="BG158" s="218">
        <f>IF(N158="zákl. přenesená",J158,0)</f>
        <v>0</v>
      </c>
      <c r="BH158" s="218">
        <f>IF(N158="sníž. přenesená",J158,0)</f>
        <v>0</v>
      </c>
      <c r="BI158" s="218">
        <f>IF(N158="nulová",J158,0)</f>
        <v>0</v>
      </c>
      <c r="BJ158" s="19" t="s">
        <v>77</v>
      </c>
      <c r="BK158" s="218">
        <f>ROUND(I158*H158,2)</f>
        <v>0</v>
      </c>
      <c r="BL158" s="19" t="s">
        <v>158</v>
      </c>
      <c r="BM158" s="217" t="s">
        <v>349</v>
      </c>
    </row>
    <row r="159" s="13" customFormat="1">
      <c r="A159" s="13"/>
      <c r="B159" s="242"/>
      <c r="C159" s="243"/>
      <c r="D159" s="244" t="s">
        <v>593</v>
      </c>
      <c r="E159" s="245" t="s">
        <v>19</v>
      </c>
      <c r="F159" s="246" t="s">
        <v>1876</v>
      </c>
      <c r="G159" s="243"/>
      <c r="H159" s="247">
        <v>9.1799999999999997</v>
      </c>
      <c r="I159" s="248"/>
      <c r="J159" s="243"/>
      <c r="K159" s="243"/>
      <c r="L159" s="249"/>
      <c r="M159" s="250"/>
      <c r="N159" s="251"/>
      <c r="O159" s="251"/>
      <c r="P159" s="251"/>
      <c r="Q159" s="251"/>
      <c r="R159" s="251"/>
      <c r="S159" s="251"/>
      <c r="T159" s="252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53" t="s">
        <v>593</v>
      </c>
      <c r="AU159" s="253" t="s">
        <v>79</v>
      </c>
      <c r="AV159" s="13" t="s">
        <v>79</v>
      </c>
      <c r="AW159" s="13" t="s">
        <v>31</v>
      </c>
      <c r="AX159" s="13" t="s">
        <v>69</v>
      </c>
      <c r="AY159" s="253" t="s">
        <v>150</v>
      </c>
    </row>
    <row r="160" s="14" customFormat="1">
      <c r="A160" s="14"/>
      <c r="B160" s="254"/>
      <c r="C160" s="255"/>
      <c r="D160" s="244" t="s">
        <v>593</v>
      </c>
      <c r="E160" s="256" t="s">
        <v>19</v>
      </c>
      <c r="F160" s="257" t="s">
        <v>595</v>
      </c>
      <c r="G160" s="255"/>
      <c r="H160" s="258">
        <v>9.1799999999999997</v>
      </c>
      <c r="I160" s="259"/>
      <c r="J160" s="255"/>
      <c r="K160" s="255"/>
      <c r="L160" s="260"/>
      <c r="M160" s="261"/>
      <c r="N160" s="262"/>
      <c r="O160" s="262"/>
      <c r="P160" s="262"/>
      <c r="Q160" s="262"/>
      <c r="R160" s="262"/>
      <c r="S160" s="262"/>
      <c r="T160" s="263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T160" s="264" t="s">
        <v>593</v>
      </c>
      <c r="AU160" s="264" t="s">
        <v>79</v>
      </c>
      <c r="AV160" s="14" t="s">
        <v>158</v>
      </c>
      <c r="AW160" s="14" t="s">
        <v>31</v>
      </c>
      <c r="AX160" s="14" t="s">
        <v>77</v>
      </c>
      <c r="AY160" s="264" t="s">
        <v>150</v>
      </c>
    </row>
    <row r="161" s="2" customFormat="1" ht="24.15" customHeight="1">
      <c r="A161" s="40"/>
      <c r="B161" s="41"/>
      <c r="C161" s="228" t="s">
        <v>219</v>
      </c>
      <c r="D161" s="228" t="s">
        <v>254</v>
      </c>
      <c r="E161" s="229" t="s">
        <v>925</v>
      </c>
      <c r="F161" s="230" t="s">
        <v>926</v>
      </c>
      <c r="G161" s="231" t="s">
        <v>310</v>
      </c>
      <c r="H161" s="232">
        <v>2.04</v>
      </c>
      <c r="I161" s="233"/>
      <c r="J161" s="234">
        <f>ROUND(I161*H161,2)</f>
        <v>0</v>
      </c>
      <c r="K161" s="230" t="s">
        <v>157</v>
      </c>
      <c r="L161" s="235"/>
      <c r="M161" s="236" t="s">
        <v>19</v>
      </c>
      <c r="N161" s="237" t="s">
        <v>40</v>
      </c>
      <c r="O161" s="86"/>
      <c r="P161" s="215">
        <f>O161*H161</f>
        <v>0</v>
      </c>
      <c r="Q161" s="215">
        <v>0</v>
      </c>
      <c r="R161" s="215">
        <f>Q161*H161</f>
        <v>0</v>
      </c>
      <c r="S161" s="215">
        <v>0</v>
      </c>
      <c r="T161" s="216">
        <f>S161*H161</f>
        <v>0</v>
      </c>
      <c r="U161" s="40"/>
      <c r="V161" s="40"/>
      <c r="W161" s="40"/>
      <c r="X161" s="40"/>
      <c r="Y161" s="40"/>
      <c r="Z161" s="40"/>
      <c r="AA161" s="40"/>
      <c r="AB161" s="40"/>
      <c r="AC161" s="40"/>
      <c r="AD161" s="40"/>
      <c r="AE161" s="40"/>
      <c r="AR161" s="217" t="s">
        <v>171</v>
      </c>
      <c r="AT161" s="217" t="s">
        <v>254</v>
      </c>
      <c r="AU161" s="217" t="s">
        <v>79</v>
      </c>
      <c r="AY161" s="19" t="s">
        <v>150</v>
      </c>
      <c r="BE161" s="218">
        <f>IF(N161="základní",J161,0)</f>
        <v>0</v>
      </c>
      <c r="BF161" s="218">
        <f>IF(N161="snížená",J161,0)</f>
        <v>0</v>
      </c>
      <c r="BG161" s="218">
        <f>IF(N161="zákl. přenesená",J161,0)</f>
        <v>0</v>
      </c>
      <c r="BH161" s="218">
        <f>IF(N161="sníž. přenesená",J161,0)</f>
        <v>0</v>
      </c>
      <c r="BI161" s="218">
        <f>IF(N161="nulová",J161,0)</f>
        <v>0</v>
      </c>
      <c r="BJ161" s="19" t="s">
        <v>77</v>
      </c>
      <c r="BK161" s="218">
        <f>ROUND(I161*H161,2)</f>
        <v>0</v>
      </c>
      <c r="BL161" s="19" t="s">
        <v>158</v>
      </c>
      <c r="BM161" s="217" t="s">
        <v>352</v>
      </c>
    </row>
    <row r="162" s="13" customFormat="1">
      <c r="A162" s="13"/>
      <c r="B162" s="242"/>
      <c r="C162" s="243"/>
      <c r="D162" s="244" t="s">
        <v>593</v>
      </c>
      <c r="E162" s="245" t="s">
        <v>19</v>
      </c>
      <c r="F162" s="246" t="s">
        <v>1812</v>
      </c>
      <c r="G162" s="243"/>
      <c r="H162" s="247">
        <v>2.04</v>
      </c>
      <c r="I162" s="248"/>
      <c r="J162" s="243"/>
      <c r="K162" s="243"/>
      <c r="L162" s="249"/>
      <c r="M162" s="250"/>
      <c r="N162" s="251"/>
      <c r="O162" s="251"/>
      <c r="P162" s="251"/>
      <c r="Q162" s="251"/>
      <c r="R162" s="251"/>
      <c r="S162" s="251"/>
      <c r="T162" s="252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53" t="s">
        <v>593</v>
      </c>
      <c r="AU162" s="253" t="s">
        <v>79</v>
      </c>
      <c r="AV162" s="13" t="s">
        <v>79</v>
      </c>
      <c r="AW162" s="13" t="s">
        <v>31</v>
      </c>
      <c r="AX162" s="13" t="s">
        <v>69</v>
      </c>
      <c r="AY162" s="253" t="s">
        <v>150</v>
      </c>
    </row>
    <row r="163" s="14" customFormat="1">
      <c r="A163" s="14"/>
      <c r="B163" s="254"/>
      <c r="C163" s="255"/>
      <c r="D163" s="244" t="s">
        <v>593</v>
      </c>
      <c r="E163" s="256" t="s">
        <v>19</v>
      </c>
      <c r="F163" s="257" t="s">
        <v>595</v>
      </c>
      <c r="G163" s="255"/>
      <c r="H163" s="258">
        <v>2.04</v>
      </c>
      <c r="I163" s="259"/>
      <c r="J163" s="255"/>
      <c r="K163" s="255"/>
      <c r="L163" s="260"/>
      <c r="M163" s="261"/>
      <c r="N163" s="262"/>
      <c r="O163" s="262"/>
      <c r="P163" s="262"/>
      <c r="Q163" s="262"/>
      <c r="R163" s="262"/>
      <c r="S163" s="262"/>
      <c r="T163" s="263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T163" s="264" t="s">
        <v>593</v>
      </c>
      <c r="AU163" s="264" t="s">
        <v>79</v>
      </c>
      <c r="AV163" s="14" t="s">
        <v>158</v>
      </c>
      <c r="AW163" s="14" t="s">
        <v>31</v>
      </c>
      <c r="AX163" s="14" t="s">
        <v>77</v>
      </c>
      <c r="AY163" s="264" t="s">
        <v>150</v>
      </c>
    </row>
    <row r="164" s="2" customFormat="1" ht="49.05" customHeight="1">
      <c r="A164" s="40"/>
      <c r="B164" s="41"/>
      <c r="C164" s="206" t="s">
        <v>355</v>
      </c>
      <c r="D164" s="206" t="s">
        <v>153</v>
      </c>
      <c r="E164" s="207" t="s">
        <v>930</v>
      </c>
      <c r="F164" s="208" t="s">
        <v>931</v>
      </c>
      <c r="G164" s="209" t="s">
        <v>310</v>
      </c>
      <c r="H164" s="210">
        <v>20</v>
      </c>
      <c r="I164" s="211"/>
      <c r="J164" s="212">
        <f>ROUND(I164*H164,2)</f>
        <v>0</v>
      </c>
      <c r="K164" s="208" t="s">
        <v>157</v>
      </c>
      <c r="L164" s="46"/>
      <c r="M164" s="213" t="s">
        <v>19</v>
      </c>
      <c r="N164" s="214" t="s">
        <v>40</v>
      </c>
      <c r="O164" s="86"/>
      <c r="P164" s="215">
        <f>O164*H164</f>
        <v>0</v>
      </c>
      <c r="Q164" s="215">
        <v>0</v>
      </c>
      <c r="R164" s="215">
        <f>Q164*H164</f>
        <v>0</v>
      </c>
      <c r="S164" s="215">
        <v>0</v>
      </c>
      <c r="T164" s="216">
        <f>S164*H164</f>
        <v>0</v>
      </c>
      <c r="U164" s="40"/>
      <c r="V164" s="40"/>
      <c r="W164" s="40"/>
      <c r="X164" s="40"/>
      <c r="Y164" s="40"/>
      <c r="Z164" s="40"/>
      <c r="AA164" s="40"/>
      <c r="AB164" s="40"/>
      <c r="AC164" s="40"/>
      <c r="AD164" s="40"/>
      <c r="AE164" s="40"/>
      <c r="AR164" s="217" t="s">
        <v>158</v>
      </c>
      <c r="AT164" s="217" t="s">
        <v>153</v>
      </c>
      <c r="AU164" s="217" t="s">
        <v>79</v>
      </c>
      <c r="AY164" s="19" t="s">
        <v>150</v>
      </c>
      <c r="BE164" s="218">
        <f>IF(N164="základní",J164,0)</f>
        <v>0</v>
      </c>
      <c r="BF164" s="218">
        <f>IF(N164="snížená",J164,0)</f>
        <v>0</v>
      </c>
      <c r="BG164" s="218">
        <f>IF(N164="zákl. přenesená",J164,0)</f>
        <v>0</v>
      </c>
      <c r="BH164" s="218">
        <f>IF(N164="sníž. přenesená",J164,0)</f>
        <v>0</v>
      </c>
      <c r="BI164" s="218">
        <f>IF(N164="nulová",J164,0)</f>
        <v>0</v>
      </c>
      <c r="BJ164" s="19" t="s">
        <v>77</v>
      </c>
      <c r="BK164" s="218">
        <f>ROUND(I164*H164,2)</f>
        <v>0</v>
      </c>
      <c r="BL164" s="19" t="s">
        <v>158</v>
      </c>
      <c r="BM164" s="217" t="s">
        <v>358</v>
      </c>
    </row>
    <row r="165" s="2" customFormat="1">
      <c r="A165" s="40"/>
      <c r="B165" s="41"/>
      <c r="C165" s="42"/>
      <c r="D165" s="219" t="s">
        <v>159</v>
      </c>
      <c r="E165" s="42"/>
      <c r="F165" s="220" t="s">
        <v>933</v>
      </c>
      <c r="G165" s="42"/>
      <c r="H165" s="42"/>
      <c r="I165" s="221"/>
      <c r="J165" s="42"/>
      <c r="K165" s="42"/>
      <c r="L165" s="46"/>
      <c r="M165" s="222"/>
      <c r="N165" s="223"/>
      <c r="O165" s="86"/>
      <c r="P165" s="86"/>
      <c r="Q165" s="86"/>
      <c r="R165" s="86"/>
      <c r="S165" s="86"/>
      <c r="T165" s="87"/>
      <c r="U165" s="40"/>
      <c r="V165" s="40"/>
      <c r="W165" s="40"/>
      <c r="X165" s="40"/>
      <c r="Y165" s="40"/>
      <c r="Z165" s="40"/>
      <c r="AA165" s="40"/>
      <c r="AB165" s="40"/>
      <c r="AC165" s="40"/>
      <c r="AD165" s="40"/>
      <c r="AE165" s="40"/>
      <c r="AT165" s="19" t="s">
        <v>159</v>
      </c>
      <c r="AU165" s="19" t="s">
        <v>79</v>
      </c>
    </row>
    <row r="166" s="2" customFormat="1" ht="37.8" customHeight="1">
      <c r="A166" s="40"/>
      <c r="B166" s="41"/>
      <c r="C166" s="206" t="s">
        <v>224</v>
      </c>
      <c r="D166" s="206" t="s">
        <v>153</v>
      </c>
      <c r="E166" s="207" t="s">
        <v>1813</v>
      </c>
      <c r="F166" s="208" t="s">
        <v>1814</v>
      </c>
      <c r="G166" s="209" t="s">
        <v>310</v>
      </c>
      <c r="H166" s="210">
        <v>17</v>
      </c>
      <c r="I166" s="211"/>
      <c r="J166" s="212">
        <f>ROUND(I166*H166,2)</f>
        <v>0</v>
      </c>
      <c r="K166" s="208" t="s">
        <v>157</v>
      </c>
      <c r="L166" s="46"/>
      <c r="M166" s="213" t="s">
        <v>19</v>
      </c>
      <c r="N166" s="214" t="s">
        <v>40</v>
      </c>
      <c r="O166" s="86"/>
      <c r="P166" s="215">
        <f>O166*H166</f>
        <v>0</v>
      </c>
      <c r="Q166" s="215">
        <v>0</v>
      </c>
      <c r="R166" s="215">
        <f>Q166*H166</f>
        <v>0</v>
      </c>
      <c r="S166" s="215">
        <v>0</v>
      </c>
      <c r="T166" s="216">
        <f>S166*H166</f>
        <v>0</v>
      </c>
      <c r="U166" s="40"/>
      <c r="V166" s="40"/>
      <c r="W166" s="40"/>
      <c r="X166" s="40"/>
      <c r="Y166" s="40"/>
      <c r="Z166" s="40"/>
      <c r="AA166" s="40"/>
      <c r="AB166" s="40"/>
      <c r="AC166" s="40"/>
      <c r="AD166" s="40"/>
      <c r="AE166" s="40"/>
      <c r="AR166" s="217" t="s">
        <v>158</v>
      </c>
      <c r="AT166" s="217" t="s">
        <v>153</v>
      </c>
      <c r="AU166" s="217" t="s">
        <v>79</v>
      </c>
      <c r="AY166" s="19" t="s">
        <v>150</v>
      </c>
      <c r="BE166" s="218">
        <f>IF(N166="základní",J166,0)</f>
        <v>0</v>
      </c>
      <c r="BF166" s="218">
        <f>IF(N166="snížená",J166,0)</f>
        <v>0</v>
      </c>
      <c r="BG166" s="218">
        <f>IF(N166="zákl. přenesená",J166,0)</f>
        <v>0</v>
      </c>
      <c r="BH166" s="218">
        <f>IF(N166="sníž. přenesená",J166,0)</f>
        <v>0</v>
      </c>
      <c r="BI166" s="218">
        <f>IF(N166="nulová",J166,0)</f>
        <v>0</v>
      </c>
      <c r="BJ166" s="19" t="s">
        <v>77</v>
      </c>
      <c r="BK166" s="218">
        <f>ROUND(I166*H166,2)</f>
        <v>0</v>
      </c>
      <c r="BL166" s="19" t="s">
        <v>158</v>
      </c>
      <c r="BM166" s="217" t="s">
        <v>362</v>
      </c>
    </row>
    <row r="167" s="2" customFormat="1">
      <c r="A167" s="40"/>
      <c r="B167" s="41"/>
      <c r="C167" s="42"/>
      <c r="D167" s="219" t="s">
        <v>159</v>
      </c>
      <c r="E167" s="42"/>
      <c r="F167" s="220" t="s">
        <v>1815</v>
      </c>
      <c r="G167" s="42"/>
      <c r="H167" s="42"/>
      <c r="I167" s="221"/>
      <c r="J167" s="42"/>
      <c r="K167" s="42"/>
      <c r="L167" s="46"/>
      <c r="M167" s="222"/>
      <c r="N167" s="223"/>
      <c r="O167" s="86"/>
      <c r="P167" s="86"/>
      <c r="Q167" s="86"/>
      <c r="R167" s="86"/>
      <c r="S167" s="86"/>
      <c r="T167" s="87"/>
      <c r="U167" s="40"/>
      <c r="V167" s="40"/>
      <c r="W167" s="40"/>
      <c r="X167" s="40"/>
      <c r="Y167" s="40"/>
      <c r="Z167" s="40"/>
      <c r="AA167" s="40"/>
      <c r="AB167" s="40"/>
      <c r="AC167" s="40"/>
      <c r="AD167" s="40"/>
      <c r="AE167" s="40"/>
      <c r="AT167" s="19" t="s">
        <v>159</v>
      </c>
      <c r="AU167" s="19" t="s">
        <v>79</v>
      </c>
    </row>
    <row r="168" s="2" customFormat="1" ht="24.15" customHeight="1">
      <c r="A168" s="40"/>
      <c r="B168" s="41"/>
      <c r="C168" s="206" t="s">
        <v>363</v>
      </c>
      <c r="D168" s="206" t="s">
        <v>153</v>
      </c>
      <c r="E168" s="207" t="s">
        <v>1816</v>
      </c>
      <c r="F168" s="208" t="s">
        <v>1817</v>
      </c>
      <c r="G168" s="209" t="s">
        <v>310</v>
      </c>
      <c r="H168" s="210">
        <v>17</v>
      </c>
      <c r="I168" s="211"/>
      <c r="J168" s="212">
        <f>ROUND(I168*H168,2)</f>
        <v>0</v>
      </c>
      <c r="K168" s="208" t="s">
        <v>157</v>
      </c>
      <c r="L168" s="46"/>
      <c r="M168" s="213" t="s">
        <v>19</v>
      </c>
      <c r="N168" s="214" t="s">
        <v>40</v>
      </c>
      <c r="O168" s="86"/>
      <c r="P168" s="215">
        <f>O168*H168</f>
        <v>0</v>
      </c>
      <c r="Q168" s="215">
        <v>0</v>
      </c>
      <c r="R168" s="215">
        <f>Q168*H168</f>
        <v>0</v>
      </c>
      <c r="S168" s="215">
        <v>0</v>
      </c>
      <c r="T168" s="216">
        <f>S168*H168</f>
        <v>0</v>
      </c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  <c r="AE168" s="40"/>
      <c r="AR168" s="217" t="s">
        <v>158</v>
      </c>
      <c r="AT168" s="217" t="s">
        <v>153</v>
      </c>
      <c r="AU168" s="217" t="s">
        <v>79</v>
      </c>
      <c r="AY168" s="19" t="s">
        <v>150</v>
      </c>
      <c r="BE168" s="218">
        <f>IF(N168="základní",J168,0)</f>
        <v>0</v>
      </c>
      <c r="BF168" s="218">
        <f>IF(N168="snížená",J168,0)</f>
        <v>0</v>
      </c>
      <c r="BG168" s="218">
        <f>IF(N168="zákl. přenesená",J168,0)</f>
        <v>0</v>
      </c>
      <c r="BH168" s="218">
        <f>IF(N168="sníž. přenesená",J168,0)</f>
        <v>0</v>
      </c>
      <c r="BI168" s="218">
        <f>IF(N168="nulová",J168,0)</f>
        <v>0</v>
      </c>
      <c r="BJ168" s="19" t="s">
        <v>77</v>
      </c>
      <c r="BK168" s="218">
        <f>ROUND(I168*H168,2)</f>
        <v>0</v>
      </c>
      <c r="BL168" s="19" t="s">
        <v>158</v>
      </c>
      <c r="BM168" s="217" t="s">
        <v>366</v>
      </c>
    </row>
    <row r="169" s="2" customFormat="1">
      <c r="A169" s="40"/>
      <c r="B169" s="41"/>
      <c r="C169" s="42"/>
      <c r="D169" s="219" t="s">
        <v>159</v>
      </c>
      <c r="E169" s="42"/>
      <c r="F169" s="220" t="s">
        <v>1818</v>
      </c>
      <c r="G169" s="42"/>
      <c r="H169" s="42"/>
      <c r="I169" s="221"/>
      <c r="J169" s="42"/>
      <c r="K169" s="42"/>
      <c r="L169" s="46"/>
      <c r="M169" s="222"/>
      <c r="N169" s="223"/>
      <c r="O169" s="86"/>
      <c r="P169" s="86"/>
      <c r="Q169" s="86"/>
      <c r="R169" s="86"/>
      <c r="S169" s="86"/>
      <c r="T169" s="87"/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  <c r="AE169" s="40"/>
      <c r="AT169" s="19" t="s">
        <v>159</v>
      </c>
      <c r="AU169" s="19" t="s">
        <v>79</v>
      </c>
    </row>
    <row r="170" s="12" customFormat="1" ht="22.8" customHeight="1">
      <c r="A170" s="12"/>
      <c r="B170" s="190"/>
      <c r="C170" s="191"/>
      <c r="D170" s="192" t="s">
        <v>68</v>
      </c>
      <c r="E170" s="204" t="s">
        <v>1035</v>
      </c>
      <c r="F170" s="204" t="s">
        <v>1036</v>
      </c>
      <c r="G170" s="191"/>
      <c r="H170" s="191"/>
      <c r="I170" s="194"/>
      <c r="J170" s="205">
        <f>BK170</f>
        <v>0</v>
      </c>
      <c r="K170" s="191"/>
      <c r="L170" s="196"/>
      <c r="M170" s="197"/>
      <c r="N170" s="198"/>
      <c r="O170" s="198"/>
      <c r="P170" s="199">
        <f>SUM(P171:P172)</f>
        <v>0</v>
      </c>
      <c r="Q170" s="198"/>
      <c r="R170" s="199">
        <f>SUM(R171:R172)</f>
        <v>0</v>
      </c>
      <c r="S170" s="198"/>
      <c r="T170" s="200">
        <f>SUM(T171:T172)</f>
        <v>0</v>
      </c>
      <c r="U170" s="12"/>
      <c r="V170" s="12"/>
      <c r="W170" s="12"/>
      <c r="X170" s="12"/>
      <c r="Y170" s="12"/>
      <c r="Z170" s="12"/>
      <c r="AA170" s="12"/>
      <c r="AB170" s="12"/>
      <c r="AC170" s="12"/>
      <c r="AD170" s="12"/>
      <c r="AE170" s="12"/>
      <c r="AR170" s="201" t="s">
        <v>77</v>
      </c>
      <c r="AT170" s="202" t="s">
        <v>68</v>
      </c>
      <c r="AU170" s="202" t="s">
        <v>77</v>
      </c>
      <c r="AY170" s="201" t="s">
        <v>150</v>
      </c>
      <c r="BK170" s="203">
        <f>SUM(BK171:BK172)</f>
        <v>0</v>
      </c>
    </row>
    <row r="171" s="2" customFormat="1" ht="44.25" customHeight="1">
      <c r="A171" s="40"/>
      <c r="B171" s="41"/>
      <c r="C171" s="206" t="s">
        <v>230</v>
      </c>
      <c r="D171" s="206" t="s">
        <v>153</v>
      </c>
      <c r="E171" s="207" t="s">
        <v>1037</v>
      </c>
      <c r="F171" s="208" t="s">
        <v>1038</v>
      </c>
      <c r="G171" s="209" t="s">
        <v>258</v>
      </c>
      <c r="H171" s="210">
        <v>30.503</v>
      </c>
      <c r="I171" s="211"/>
      <c r="J171" s="212">
        <f>ROUND(I171*H171,2)</f>
        <v>0</v>
      </c>
      <c r="K171" s="208" t="s">
        <v>157</v>
      </c>
      <c r="L171" s="46"/>
      <c r="M171" s="213" t="s">
        <v>19</v>
      </c>
      <c r="N171" s="214" t="s">
        <v>40</v>
      </c>
      <c r="O171" s="86"/>
      <c r="P171" s="215">
        <f>O171*H171</f>
        <v>0</v>
      </c>
      <c r="Q171" s="215">
        <v>0</v>
      </c>
      <c r="R171" s="215">
        <f>Q171*H171</f>
        <v>0</v>
      </c>
      <c r="S171" s="215">
        <v>0</v>
      </c>
      <c r="T171" s="216">
        <f>S171*H171</f>
        <v>0</v>
      </c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  <c r="AE171" s="40"/>
      <c r="AR171" s="217" t="s">
        <v>158</v>
      </c>
      <c r="AT171" s="217" t="s">
        <v>153</v>
      </c>
      <c r="AU171" s="217" t="s">
        <v>79</v>
      </c>
      <c r="AY171" s="19" t="s">
        <v>150</v>
      </c>
      <c r="BE171" s="218">
        <f>IF(N171="základní",J171,0)</f>
        <v>0</v>
      </c>
      <c r="BF171" s="218">
        <f>IF(N171="snížená",J171,0)</f>
        <v>0</v>
      </c>
      <c r="BG171" s="218">
        <f>IF(N171="zákl. přenesená",J171,0)</f>
        <v>0</v>
      </c>
      <c r="BH171" s="218">
        <f>IF(N171="sníž. přenesená",J171,0)</f>
        <v>0</v>
      </c>
      <c r="BI171" s="218">
        <f>IF(N171="nulová",J171,0)</f>
        <v>0</v>
      </c>
      <c r="BJ171" s="19" t="s">
        <v>77</v>
      </c>
      <c r="BK171" s="218">
        <f>ROUND(I171*H171,2)</f>
        <v>0</v>
      </c>
      <c r="BL171" s="19" t="s">
        <v>158</v>
      </c>
      <c r="BM171" s="217" t="s">
        <v>259</v>
      </c>
    </row>
    <row r="172" s="2" customFormat="1">
      <c r="A172" s="40"/>
      <c r="B172" s="41"/>
      <c r="C172" s="42"/>
      <c r="D172" s="219" t="s">
        <v>159</v>
      </c>
      <c r="E172" s="42"/>
      <c r="F172" s="220" t="s">
        <v>1040</v>
      </c>
      <c r="G172" s="42"/>
      <c r="H172" s="42"/>
      <c r="I172" s="221"/>
      <c r="J172" s="42"/>
      <c r="K172" s="42"/>
      <c r="L172" s="46"/>
      <c r="M172" s="224"/>
      <c r="N172" s="225"/>
      <c r="O172" s="226"/>
      <c r="P172" s="226"/>
      <c r="Q172" s="226"/>
      <c r="R172" s="226"/>
      <c r="S172" s="226"/>
      <c r="T172" s="227"/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  <c r="AE172" s="40"/>
      <c r="AT172" s="19" t="s">
        <v>159</v>
      </c>
      <c r="AU172" s="19" t="s">
        <v>79</v>
      </c>
    </row>
    <row r="173" s="2" customFormat="1" ht="6.96" customHeight="1">
      <c r="A173" s="40"/>
      <c r="B173" s="61"/>
      <c r="C173" s="62"/>
      <c r="D173" s="62"/>
      <c r="E173" s="62"/>
      <c r="F173" s="62"/>
      <c r="G173" s="62"/>
      <c r="H173" s="62"/>
      <c r="I173" s="62"/>
      <c r="J173" s="62"/>
      <c r="K173" s="62"/>
      <c r="L173" s="46"/>
      <c r="M173" s="40"/>
      <c r="O173" s="40"/>
      <c r="P173" s="40"/>
      <c r="Q173" s="40"/>
      <c r="R173" s="40"/>
      <c r="S173" s="40"/>
      <c r="T173" s="40"/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  <c r="AE173" s="40"/>
    </row>
  </sheetData>
  <sheetProtection sheet="1" autoFilter="0" formatColumns="0" formatRows="0" objects="1" scenarios="1" spinCount="100000" saltValue="W6UvQ1S0pftLLrhhAw9yslGu+C4BZH26QJ5FX8A92cnazjLg6khD8QEIGqW0znZH8pGfxISxwJaNpKI2bmWc6A==" hashValue="m7nI8Pzyy0hQpE5BW4/g2Lk9f/SbmZ/OV1soWDnPRjv/MQT+kecgxhKaNmulLpLTNyQLnmi/7LLrAtGuEHPqIQ==" algorithmName="SHA-512" password="CBF1"/>
  <autoFilter ref="C83:K172"/>
  <mergeCells count="9">
    <mergeCell ref="E7:H7"/>
    <mergeCell ref="E9:H9"/>
    <mergeCell ref="E18:H18"/>
    <mergeCell ref="E27:H27"/>
    <mergeCell ref="E48:H48"/>
    <mergeCell ref="E50:H50"/>
    <mergeCell ref="E74:H74"/>
    <mergeCell ref="E76:H76"/>
    <mergeCell ref="L2:V2"/>
  </mergeCells>
  <hyperlinks>
    <hyperlink ref="F88" r:id="rId1" display="https://podminky.urs.cz/item/CS_URS_2024_02/111151102"/>
    <hyperlink ref="F90" r:id="rId2" display="https://podminky.urs.cz/item/CS_URS_2024_02/121151113"/>
    <hyperlink ref="F94" r:id="rId3" display="https://podminky.urs.cz/item/CS_URS_2024_02/122251104"/>
    <hyperlink ref="F98" r:id="rId4" display="https://podminky.urs.cz/item/CS_URS_2024_02/162351103"/>
    <hyperlink ref="F100" r:id="rId5" display="https://podminky.urs.cz/item/CS_URS_2024_02/162751117"/>
    <hyperlink ref="F102" r:id="rId6" display="https://podminky.urs.cz/item/CS_URS_2024_02/171201231"/>
    <hyperlink ref="F107" r:id="rId7" display="https://podminky.urs.cz/item/CS_URS_2024_02/171251201"/>
    <hyperlink ref="F109" r:id="rId8" display="https://podminky.urs.cz/item/CS_URS_2024_02/181951112"/>
    <hyperlink ref="F114" r:id="rId9" display="https://podminky.urs.cz/item/CS_URS_2024_02/561081111"/>
    <hyperlink ref="F121" r:id="rId10" display="https://podminky.urs.cz/item/CS_URS_2024_02/564861111"/>
    <hyperlink ref="F125" r:id="rId11" display="https://podminky.urs.cz/item/CS_URS_2024_02/565135111"/>
    <hyperlink ref="F127" r:id="rId12" display="https://podminky.urs.cz/item/CS_URS_2024_02/567122114"/>
    <hyperlink ref="F129" r:id="rId13" display="https://podminky.urs.cz/item/CS_URS_2024_02/573231106"/>
    <hyperlink ref="F133" r:id="rId14" display="https://podminky.urs.cz/item/CS_URS_2024_02/577134111"/>
    <hyperlink ref="F135" r:id="rId15" display="https://podminky.urs.cz/item/CS_URS_2024_02/577155112"/>
    <hyperlink ref="F138" r:id="rId16" display="https://podminky.urs.cz/item/CS_URS_2024_02/914111111"/>
    <hyperlink ref="F144" r:id="rId17" display="https://podminky.urs.cz/item/CS_URS_2024_02/914511112"/>
    <hyperlink ref="F150" r:id="rId18" display="https://podminky.urs.cz/item/CS_URS_2024_02/916131213"/>
    <hyperlink ref="F165" r:id="rId19" display="https://podminky.urs.cz/item/CS_URS_2024_02/916231293"/>
    <hyperlink ref="F167" r:id="rId20" display="https://podminky.urs.cz/item/CS_URS_2024_02/919112233"/>
    <hyperlink ref="F169" r:id="rId21" display="https://podminky.urs.cz/item/CS_URS_2024_02/919735112"/>
    <hyperlink ref="F172" r:id="rId22" display="https://podminky.urs.cz/item/CS_URS_2024_02/99822511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23"/>
</worksheet>
</file>

<file path=xl/worksheets/sheet1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115</v>
      </c>
    </row>
    <row r="3" s="1" customFormat="1" ht="6.96" customHeight="1">
      <c r="B3" s="130"/>
      <c r="C3" s="131"/>
      <c r="D3" s="131"/>
      <c r="E3" s="131"/>
      <c r="F3" s="131"/>
      <c r="G3" s="131"/>
      <c r="H3" s="131"/>
      <c r="I3" s="131"/>
      <c r="J3" s="131"/>
      <c r="K3" s="131"/>
      <c r="L3" s="22"/>
      <c r="AT3" s="19" t="s">
        <v>79</v>
      </c>
    </row>
    <row r="4" s="1" customFormat="1" ht="24.96" customHeight="1">
      <c r="B4" s="22"/>
      <c r="D4" s="132" t="s">
        <v>122</v>
      </c>
      <c r="L4" s="22"/>
      <c r="M4" s="13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34" t="s">
        <v>16</v>
      </c>
      <c r="L6" s="22"/>
    </row>
    <row r="7" s="1" customFormat="1" ht="26.25" customHeight="1">
      <c r="B7" s="22"/>
      <c r="E7" s="135" t="str">
        <f>'Rekapitulace stavby'!K6</f>
        <v>PŘESTAVBA ŽELEZNIČNÍHO UZLU BRNO - PRODLOUŽENÍ UL. KALOVÁ</v>
      </c>
      <c r="F7" s="134"/>
      <c r="G7" s="134"/>
      <c r="H7" s="134"/>
      <c r="L7" s="22"/>
    </row>
    <row r="8" s="2" customFormat="1" ht="12" customHeight="1">
      <c r="A8" s="40"/>
      <c r="B8" s="46"/>
      <c r="C8" s="40"/>
      <c r="D8" s="134" t="s">
        <v>123</v>
      </c>
      <c r="E8" s="40"/>
      <c r="F8" s="40"/>
      <c r="G8" s="40"/>
      <c r="H8" s="40"/>
      <c r="I8" s="40"/>
      <c r="J8" s="40"/>
      <c r="K8" s="40"/>
      <c r="L8" s="136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30" customHeight="1">
      <c r="A9" s="40"/>
      <c r="B9" s="46"/>
      <c r="C9" s="40"/>
      <c r="D9" s="40"/>
      <c r="E9" s="137" t="s">
        <v>1877</v>
      </c>
      <c r="F9" s="40"/>
      <c r="G9" s="40"/>
      <c r="H9" s="40"/>
      <c r="I9" s="40"/>
      <c r="J9" s="40"/>
      <c r="K9" s="40"/>
      <c r="L9" s="13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4" t="s">
        <v>18</v>
      </c>
      <c r="E11" s="40"/>
      <c r="F11" s="138" t="s">
        <v>19</v>
      </c>
      <c r="G11" s="40"/>
      <c r="H11" s="40"/>
      <c r="I11" s="134" t="s">
        <v>20</v>
      </c>
      <c r="J11" s="138" t="s">
        <v>19</v>
      </c>
      <c r="K11" s="40"/>
      <c r="L11" s="13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4" t="s">
        <v>21</v>
      </c>
      <c r="E12" s="40"/>
      <c r="F12" s="138" t="s">
        <v>22</v>
      </c>
      <c r="G12" s="40"/>
      <c r="H12" s="40"/>
      <c r="I12" s="134" t="s">
        <v>23</v>
      </c>
      <c r="J12" s="139" t="str">
        <f>'Rekapitulace stavby'!AN8</f>
        <v>3. 6. 2025</v>
      </c>
      <c r="K12" s="40"/>
      <c r="L12" s="13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4" t="s">
        <v>25</v>
      </c>
      <c r="E14" s="40"/>
      <c r="F14" s="40"/>
      <c r="G14" s="40"/>
      <c r="H14" s="40"/>
      <c r="I14" s="134" t="s">
        <v>26</v>
      </c>
      <c r="J14" s="138" t="str">
        <f>IF('Rekapitulace stavby'!AN10="","",'Rekapitulace stavby'!AN10)</f>
        <v/>
      </c>
      <c r="K14" s="40"/>
      <c r="L14" s="13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8" t="str">
        <f>IF('Rekapitulace stavby'!E11="","",'Rekapitulace stavby'!E11)</f>
        <v xml:space="preserve"> </v>
      </c>
      <c r="F15" s="40"/>
      <c r="G15" s="40"/>
      <c r="H15" s="40"/>
      <c r="I15" s="134" t="s">
        <v>27</v>
      </c>
      <c r="J15" s="138" t="str">
        <f>IF('Rekapitulace stavby'!AN11="","",'Rekapitulace stavby'!AN11)</f>
        <v/>
      </c>
      <c r="K15" s="40"/>
      <c r="L15" s="13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4" t="s">
        <v>28</v>
      </c>
      <c r="E17" s="40"/>
      <c r="F17" s="40"/>
      <c r="G17" s="40"/>
      <c r="H17" s="40"/>
      <c r="I17" s="134" t="s">
        <v>26</v>
      </c>
      <c r="J17" s="35" t="str">
        <f>'Rekapitulace stavby'!AN13</f>
        <v>Vyplň údaj</v>
      </c>
      <c r="K17" s="40"/>
      <c r="L17" s="13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8"/>
      <c r="G18" s="138"/>
      <c r="H18" s="138"/>
      <c r="I18" s="134" t="s">
        <v>27</v>
      </c>
      <c r="J18" s="35" t="str">
        <f>'Rekapitulace stavby'!AN14</f>
        <v>Vyplň údaj</v>
      </c>
      <c r="K18" s="40"/>
      <c r="L18" s="13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4" t="s">
        <v>30</v>
      </c>
      <c r="E20" s="40"/>
      <c r="F20" s="40"/>
      <c r="G20" s="40"/>
      <c r="H20" s="40"/>
      <c r="I20" s="134" t="s">
        <v>26</v>
      </c>
      <c r="J20" s="138" t="str">
        <f>IF('Rekapitulace stavby'!AN16="","",'Rekapitulace stavby'!AN16)</f>
        <v/>
      </c>
      <c r="K20" s="40"/>
      <c r="L20" s="13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8" t="str">
        <f>IF('Rekapitulace stavby'!E17="","",'Rekapitulace stavby'!E17)</f>
        <v xml:space="preserve"> </v>
      </c>
      <c r="F21" s="40"/>
      <c r="G21" s="40"/>
      <c r="H21" s="40"/>
      <c r="I21" s="134" t="s">
        <v>27</v>
      </c>
      <c r="J21" s="138" t="str">
        <f>IF('Rekapitulace stavby'!AN17="","",'Rekapitulace stavby'!AN17)</f>
        <v/>
      </c>
      <c r="K21" s="40"/>
      <c r="L21" s="13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4" t="s">
        <v>32</v>
      </c>
      <c r="E23" s="40"/>
      <c r="F23" s="40"/>
      <c r="G23" s="40"/>
      <c r="H23" s="40"/>
      <c r="I23" s="134" t="s">
        <v>26</v>
      </c>
      <c r="J23" s="138" t="str">
        <f>IF('Rekapitulace stavby'!AN19="","",'Rekapitulace stavby'!AN19)</f>
        <v/>
      </c>
      <c r="K23" s="40"/>
      <c r="L23" s="13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8" t="str">
        <f>IF('Rekapitulace stavby'!E20="","",'Rekapitulace stavby'!E20)</f>
        <v xml:space="preserve"> </v>
      </c>
      <c r="F24" s="40"/>
      <c r="G24" s="40"/>
      <c r="H24" s="40"/>
      <c r="I24" s="134" t="s">
        <v>27</v>
      </c>
      <c r="J24" s="138" t="str">
        <f>IF('Rekapitulace stavby'!AN20="","",'Rekapitulace stavby'!AN20)</f>
        <v/>
      </c>
      <c r="K24" s="40"/>
      <c r="L24" s="13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4" t="s">
        <v>33</v>
      </c>
      <c r="E26" s="40"/>
      <c r="F26" s="40"/>
      <c r="G26" s="40"/>
      <c r="H26" s="40"/>
      <c r="I26" s="40"/>
      <c r="J26" s="40"/>
      <c r="K26" s="40"/>
      <c r="L26" s="13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40"/>
      <c r="B27" s="141"/>
      <c r="C27" s="140"/>
      <c r="D27" s="140"/>
      <c r="E27" s="142" t="s">
        <v>19</v>
      </c>
      <c r="F27" s="142"/>
      <c r="G27" s="142"/>
      <c r="H27" s="142"/>
      <c r="I27" s="140"/>
      <c r="J27" s="140"/>
      <c r="K27" s="140"/>
      <c r="L27" s="143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4"/>
      <c r="E29" s="144"/>
      <c r="F29" s="144"/>
      <c r="G29" s="144"/>
      <c r="H29" s="144"/>
      <c r="I29" s="144"/>
      <c r="J29" s="144"/>
      <c r="K29" s="144"/>
      <c r="L29" s="136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5" t="s">
        <v>35</v>
      </c>
      <c r="E30" s="40"/>
      <c r="F30" s="40"/>
      <c r="G30" s="40"/>
      <c r="H30" s="40"/>
      <c r="I30" s="40"/>
      <c r="J30" s="146">
        <f>ROUND(J88, 2)</f>
        <v>0</v>
      </c>
      <c r="K30" s="40"/>
      <c r="L30" s="13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4"/>
      <c r="E31" s="144"/>
      <c r="F31" s="144"/>
      <c r="G31" s="144"/>
      <c r="H31" s="144"/>
      <c r="I31" s="144"/>
      <c r="J31" s="144"/>
      <c r="K31" s="144"/>
      <c r="L31" s="13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7" t="s">
        <v>37</v>
      </c>
      <c r="G32" s="40"/>
      <c r="H32" s="40"/>
      <c r="I32" s="147" t="s">
        <v>36</v>
      </c>
      <c r="J32" s="147" t="s">
        <v>38</v>
      </c>
      <c r="K32" s="40"/>
      <c r="L32" s="13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8" t="s">
        <v>39</v>
      </c>
      <c r="E33" s="134" t="s">
        <v>40</v>
      </c>
      <c r="F33" s="149">
        <f>ROUND((SUM(BE88:BE205)),  2)</f>
        <v>0</v>
      </c>
      <c r="G33" s="40"/>
      <c r="H33" s="40"/>
      <c r="I33" s="150">
        <v>0.20999999999999999</v>
      </c>
      <c r="J33" s="149">
        <f>ROUND(((SUM(BE88:BE205))*I33),  2)</f>
        <v>0</v>
      </c>
      <c r="K33" s="40"/>
      <c r="L33" s="13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4" t="s">
        <v>41</v>
      </c>
      <c r="F34" s="149">
        <f>ROUND((SUM(BF88:BF205)),  2)</f>
        <v>0</v>
      </c>
      <c r="G34" s="40"/>
      <c r="H34" s="40"/>
      <c r="I34" s="150">
        <v>0.12</v>
      </c>
      <c r="J34" s="149">
        <f>ROUND(((SUM(BF88:BF205))*I34),  2)</f>
        <v>0</v>
      </c>
      <c r="K34" s="40"/>
      <c r="L34" s="13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4" t="s">
        <v>42</v>
      </c>
      <c r="F35" s="149">
        <f>ROUND((SUM(BG88:BG205)),  2)</f>
        <v>0</v>
      </c>
      <c r="G35" s="40"/>
      <c r="H35" s="40"/>
      <c r="I35" s="150">
        <v>0.20999999999999999</v>
      </c>
      <c r="J35" s="149">
        <f>0</f>
        <v>0</v>
      </c>
      <c r="K35" s="40"/>
      <c r="L35" s="13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4" t="s">
        <v>43</v>
      </c>
      <c r="F36" s="149">
        <f>ROUND((SUM(BH88:BH205)),  2)</f>
        <v>0</v>
      </c>
      <c r="G36" s="40"/>
      <c r="H36" s="40"/>
      <c r="I36" s="150">
        <v>0.12</v>
      </c>
      <c r="J36" s="149">
        <f>0</f>
        <v>0</v>
      </c>
      <c r="K36" s="40"/>
      <c r="L36" s="13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4" t="s">
        <v>44</v>
      </c>
      <c r="F37" s="149">
        <f>ROUND((SUM(BI88:BI205)),  2)</f>
        <v>0</v>
      </c>
      <c r="G37" s="40"/>
      <c r="H37" s="40"/>
      <c r="I37" s="150">
        <v>0</v>
      </c>
      <c r="J37" s="149">
        <f>0</f>
        <v>0</v>
      </c>
      <c r="K37" s="40"/>
      <c r="L37" s="13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1"/>
      <c r="D39" s="152" t="s">
        <v>45</v>
      </c>
      <c r="E39" s="153"/>
      <c r="F39" s="153"/>
      <c r="G39" s="154" t="s">
        <v>46</v>
      </c>
      <c r="H39" s="155" t="s">
        <v>47</v>
      </c>
      <c r="I39" s="153"/>
      <c r="J39" s="156">
        <f>SUM(J30:J37)</f>
        <v>0</v>
      </c>
      <c r="K39" s="157"/>
      <c r="L39" s="13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8"/>
      <c r="C40" s="159"/>
      <c r="D40" s="159"/>
      <c r="E40" s="159"/>
      <c r="F40" s="159"/>
      <c r="G40" s="159"/>
      <c r="H40" s="159"/>
      <c r="I40" s="159"/>
      <c r="J40" s="159"/>
      <c r="K40" s="159"/>
      <c r="L40" s="13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0"/>
      <c r="C44" s="161"/>
      <c r="D44" s="161"/>
      <c r="E44" s="161"/>
      <c r="F44" s="161"/>
      <c r="G44" s="161"/>
      <c r="H44" s="161"/>
      <c r="I44" s="161"/>
      <c r="J44" s="161"/>
      <c r="K44" s="161"/>
      <c r="L44" s="136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125</v>
      </c>
      <c r="D45" s="42"/>
      <c r="E45" s="42"/>
      <c r="F45" s="42"/>
      <c r="G45" s="42"/>
      <c r="H45" s="42"/>
      <c r="I45" s="42"/>
      <c r="J45" s="42"/>
      <c r="K45" s="42"/>
      <c r="L45" s="136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3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26.25" customHeight="1">
      <c r="A48" s="40"/>
      <c r="B48" s="41"/>
      <c r="C48" s="42"/>
      <c r="D48" s="42"/>
      <c r="E48" s="162" t="str">
        <f>E7</f>
        <v>PŘESTAVBA ŽELEZNIČNÍHO UZLU BRNO - PRODLOUŽENÍ UL. KALOVÁ</v>
      </c>
      <c r="F48" s="34"/>
      <c r="G48" s="34"/>
      <c r="H48" s="34"/>
      <c r="I48" s="42"/>
      <c r="J48" s="42"/>
      <c r="K48" s="42"/>
      <c r="L48" s="13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123</v>
      </c>
      <c r="D49" s="42"/>
      <c r="E49" s="42"/>
      <c r="F49" s="42"/>
      <c r="G49" s="42"/>
      <c r="H49" s="42"/>
      <c r="I49" s="42"/>
      <c r="J49" s="42"/>
      <c r="K49" s="42"/>
      <c r="L49" s="13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30" customHeight="1">
      <c r="A50" s="40"/>
      <c r="B50" s="41"/>
      <c r="C50" s="42"/>
      <c r="D50" s="42"/>
      <c r="E50" s="71" t="str">
        <f>E9</f>
        <v>SO 101.1b - Dočasné napojení místní komunikace ul. Hradlová - průleh s rýhou</v>
      </c>
      <c r="F50" s="42"/>
      <c r="G50" s="42"/>
      <c r="H50" s="42"/>
      <c r="I50" s="42"/>
      <c r="J50" s="42"/>
      <c r="K50" s="42"/>
      <c r="L50" s="13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6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21</v>
      </c>
      <c r="D52" s="42"/>
      <c r="E52" s="42"/>
      <c r="F52" s="29" t="str">
        <f>F12</f>
        <v xml:space="preserve"> </v>
      </c>
      <c r="G52" s="42"/>
      <c r="H52" s="42"/>
      <c r="I52" s="34" t="s">
        <v>23</v>
      </c>
      <c r="J52" s="74" t="str">
        <f>IF(J12="","",J12)</f>
        <v>3. 6. 2025</v>
      </c>
      <c r="K52" s="42"/>
      <c r="L52" s="13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5.15" customHeight="1">
      <c r="A54" s="40"/>
      <c r="B54" s="41"/>
      <c r="C54" s="34" t="s">
        <v>25</v>
      </c>
      <c r="D54" s="42"/>
      <c r="E54" s="42"/>
      <c r="F54" s="29" t="str">
        <f>E15</f>
        <v xml:space="preserve"> </v>
      </c>
      <c r="G54" s="42"/>
      <c r="H54" s="42"/>
      <c r="I54" s="34" t="s">
        <v>30</v>
      </c>
      <c r="J54" s="38" t="str">
        <f>E21</f>
        <v xml:space="preserve"> </v>
      </c>
      <c r="K54" s="42"/>
      <c r="L54" s="13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28</v>
      </c>
      <c r="D55" s="42"/>
      <c r="E55" s="42"/>
      <c r="F55" s="29" t="str">
        <f>IF(E18="","",E18)</f>
        <v>Vyplň údaj</v>
      </c>
      <c r="G55" s="42"/>
      <c r="H55" s="42"/>
      <c r="I55" s="34" t="s">
        <v>32</v>
      </c>
      <c r="J55" s="38" t="str">
        <f>E24</f>
        <v xml:space="preserve"> </v>
      </c>
      <c r="K55" s="42"/>
      <c r="L55" s="13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63" t="s">
        <v>126</v>
      </c>
      <c r="D57" s="164"/>
      <c r="E57" s="164"/>
      <c r="F57" s="164"/>
      <c r="G57" s="164"/>
      <c r="H57" s="164"/>
      <c r="I57" s="164"/>
      <c r="J57" s="165" t="s">
        <v>127</v>
      </c>
      <c r="K57" s="164"/>
      <c r="L57" s="13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6" t="s">
        <v>67</v>
      </c>
      <c r="D59" s="42"/>
      <c r="E59" s="42"/>
      <c r="F59" s="42"/>
      <c r="G59" s="42"/>
      <c r="H59" s="42"/>
      <c r="I59" s="42"/>
      <c r="J59" s="104">
        <f>J88</f>
        <v>0</v>
      </c>
      <c r="K59" s="42"/>
      <c r="L59" s="13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128</v>
      </c>
    </row>
    <row r="60" s="9" customFormat="1" ht="24.96" customHeight="1">
      <c r="A60" s="9"/>
      <c r="B60" s="167"/>
      <c r="C60" s="168"/>
      <c r="D60" s="169" t="s">
        <v>1878</v>
      </c>
      <c r="E60" s="170"/>
      <c r="F60" s="170"/>
      <c r="G60" s="170"/>
      <c r="H60" s="170"/>
      <c r="I60" s="170"/>
      <c r="J60" s="171">
        <f>J89</f>
        <v>0</v>
      </c>
      <c r="K60" s="168"/>
      <c r="L60" s="17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9" customFormat="1" ht="24.96" customHeight="1">
      <c r="A61" s="9"/>
      <c r="B61" s="167"/>
      <c r="C61" s="168"/>
      <c r="D61" s="169" t="s">
        <v>233</v>
      </c>
      <c r="E61" s="170"/>
      <c r="F61" s="170"/>
      <c r="G61" s="170"/>
      <c r="H61" s="170"/>
      <c r="I61" s="170"/>
      <c r="J61" s="171">
        <f>J90</f>
        <v>0</v>
      </c>
      <c r="K61" s="168"/>
      <c r="L61" s="172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</row>
    <row r="62" s="10" customFormat="1" ht="19.92" customHeight="1">
      <c r="A62" s="10"/>
      <c r="B62" s="173"/>
      <c r="C62" s="174"/>
      <c r="D62" s="175" t="s">
        <v>567</v>
      </c>
      <c r="E62" s="176"/>
      <c r="F62" s="176"/>
      <c r="G62" s="176"/>
      <c r="H62" s="176"/>
      <c r="I62" s="176"/>
      <c r="J62" s="177">
        <f>J91</f>
        <v>0</v>
      </c>
      <c r="K62" s="174"/>
      <c r="L62" s="178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3"/>
      <c r="C63" s="174"/>
      <c r="D63" s="175" t="s">
        <v>1424</v>
      </c>
      <c r="E63" s="176"/>
      <c r="F63" s="176"/>
      <c r="G63" s="176"/>
      <c r="H63" s="176"/>
      <c r="I63" s="176"/>
      <c r="J63" s="177">
        <f>J157</f>
        <v>0</v>
      </c>
      <c r="K63" s="174"/>
      <c r="L63" s="178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3"/>
      <c r="C64" s="174"/>
      <c r="D64" s="175" t="s">
        <v>1087</v>
      </c>
      <c r="E64" s="176"/>
      <c r="F64" s="176"/>
      <c r="G64" s="176"/>
      <c r="H64" s="176"/>
      <c r="I64" s="176"/>
      <c r="J64" s="177">
        <f>J167</f>
        <v>0</v>
      </c>
      <c r="K64" s="174"/>
      <c r="L64" s="178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73"/>
      <c r="C65" s="174"/>
      <c r="D65" s="175" t="s">
        <v>573</v>
      </c>
      <c r="E65" s="176"/>
      <c r="F65" s="176"/>
      <c r="G65" s="176"/>
      <c r="H65" s="176"/>
      <c r="I65" s="176"/>
      <c r="J65" s="177">
        <f>J195</f>
        <v>0</v>
      </c>
      <c r="K65" s="174"/>
      <c r="L65" s="178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9" customFormat="1" ht="24.96" customHeight="1">
      <c r="A66" s="9"/>
      <c r="B66" s="167"/>
      <c r="C66" s="168"/>
      <c r="D66" s="169" t="s">
        <v>1425</v>
      </c>
      <c r="E66" s="170"/>
      <c r="F66" s="170"/>
      <c r="G66" s="170"/>
      <c r="H66" s="170"/>
      <c r="I66" s="170"/>
      <c r="J66" s="171">
        <f>J198</f>
        <v>0</v>
      </c>
      <c r="K66" s="168"/>
      <c r="L66" s="172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</row>
    <row r="67" s="9" customFormat="1" ht="24.96" customHeight="1">
      <c r="A67" s="9"/>
      <c r="B67" s="167"/>
      <c r="C67" s="168"/>
      <c r="D67" s="169" t="s">
        <v>129</v>
      </c>
      <c r="E67" s="170"/>
      <c r="F67" s="170"/>
      <c r="G67" s="170"/>
      <c r="H67" s="170"/>
      <c r="I67" s="170"/>
      <c r="J67" s="171">
        <f>J201</f>
        <v>0</v>
      </c>
      <c r="K67" s="168"/>
      <c r="L67" s="172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</row>
    <row r="68" s="10" customFormat="1" ht="19.92" customHeight="1">
      <c r="A68" s="10"/>
      <c r="B68" s="173"/>
      <c r="C68" s="174"/>
      <c r="D68" s="175" t="s">
        <v>1879</v>
      </c>
      <c r="E68" s="176"/>
      <c r="F68" s="176"/>
      <c r="G68" s="176"/>
      <c r="H68" s="176"/>
      <c r="I68" s="176"/>
      <c r="J68" s="177">
        <f>J202</f>
        <v>0</v>
      </c>
      <c r="K68" s="174"/>
      <c r="L68" s="178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2" customFormat="1" ht="21.84" customHeight="1">
      <c r="A69" s="40"/>
      <c r="B69" s="41"/>
      <c r="C69" s="42"/>
      <c r="D69" s="42"/>
      <c r="E69" s="42"/>
      <c r="F69" s="42"/>
      <c r="G69" s="42"/>
      <c r="H69" s="42"/>
      <c r="I69" s="42"/>
      <c r="J69" s="42"/>
      <c r="K69" s="42"/>
      <c r="L69" s="136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</row>
    <row r="70" s="2" customFormat="1" ht="6.96" customHeight="1">
      <c r="A70" s="40"/>
      <c r="B70" s="61"/>
      <c r="C70" s="62"/>
      <c r="D70" s="62"/>
      <c r="E70" s="62"/>
      <c r="F70" s="62"/>
      <c r="G70" s="62"/>
      <c r="H70" s="62"/>
      <c r="I70" s="62"/>
      <c r="J70" s="62"/>
      <c r="K70" s="62"/>
      <c r="L70" s="136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</row>
    <row r="74" s="2" customFormat="1" ht="6.96" customHeight="1">
      <c r="A74" s="40"/>
      <c r="B74" s="63"/>
      <c r="C74" s="64"/>
      <c r="D74" s="64"/>
      <c r="E74" s="64"/>
      <c r="F74" s="64"/>
      <c r="G74" s="64"/>
      <c r="H74" s="64"/>
      <c r="I74" s="64"/>
      <c r="J74" s="64"/>
      <c r="K74" s="64"/>
      <c r="L74" s="136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24.96" customHeight="1">
      <c r="A75" s="40"/>
      <c r="B75" s="41"/>
      <c r="C75" s="25" t="s">
        <v>135</v>
      </c>
      <c r="D75" s="42"/>
      <c r="E75" s="42"/>
      <c r="F75" s="42"/>
      <c r="G75" s="42"/>
      <c r="H75" s="42"/>
      <c r="I75" s="42"/>
      <c r="J75" s="42"/>
      <c r="K75" s="42"/>
      <c r="L75" s="136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6.96" customHeight="1">
      <c r="A76" s="40"/>
      <c r="B76" s="41"/>
      <c r="C76" s="42"/>
      <c r="D76" s="42"/>
      <c r="E76" s="42"/>
      <c r="F76" s="42"/>
      <c r="G76" s="42"/>
      <c r="H76" s="42"/>
      <c r="I76" s="42"/>
      <c r="J76" s="42"/>
      <c r="K76" s="42"/>
      <c r="L76" s="136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12" customHeight="1">
      <c r="A77" s="40"/>
      <c r="B77" s="41"/>
      <c r="C77" s="34" t="s">
        <v>16</v>
      </c>
      <c r="D77" s="42"/>
      <c r="E77" s="42"/>
      <c r="F77" s="42"/>
      <c r="G77" s="42"/>
      <c r="H77" s="42"/>
      <c r="I77" s="42"/>
      <c r="J77" s="42"/>
      <c r="K77" s="42"/>
      <c r="L77" s="13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26.25" customHeight="1">
      <c r="A78" s="40"/>
      <c r="B78" s="41"/>
      <c r="C78" s="42"/>
      <c r="D78" s="42"/>
      <c r="E78" s="162" t="str">
        <f>E7</f>
        <v>PŘESTAVBA ŽELEZNIČNÍHO UZLU BRNO - PRODLOUŽENÍ UL. KALOVÁ</v>
      </c>
      <c r="F78" s="34"/>
      <c r="G78" s="34"/>
      <c r="H78" s="34"/>
      <c r="I78" s="42"/>
      <c r="J78" s="42"/>
      <c r="K78" s="42"/>
      <c r="L78" s="13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12" customHeight="1">
      <c r="A79" s="40"/>
      <c r="B79" s="41"/>
      <c r="C79" s="34" t="s">
        <v>123</v>
      </c>
      <c r="D79" s="42"/>
      <c r="E79" s="42"/>
      <c r="F79" s="42"/>
      <c r="G79" s="42"/>
      <c r="H79" s="42"/>
      <c r="I79" s="42"/>
      <c r="J79" s="42"/>
      <c r="K79" s="42"/>
      <c r="L79" s="13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30" customHeight="1">
      <c r="A80" s="40"/>
      <c r="B80" s="41"/>
      <c r="C80" s="42"/>
      <c r="D80" s="42"/>
      <c r="E80" s="71" t="str">
        <f>E9</f>
        <v>SO 101.1b - Dočasné napojení místní komunikace ul. Hradlová - průleh s rýhou</v>
      </c>
      <c r="F80" s="42"/>
      <c r="G80" s="42"/>
      <c r="H80" s="42"/>
      <c r="I80" s="42"/>
      <c r="J80" s="42"/>
      <c r="K80" s="42"/>
      <c r="L80" s="13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6.96" customHeight="1">
      <c r="A81" s="40"/>
      <c r="B81" s="41"/>
      <c r="C81" s="42"/>
      <c r="D81" s="42"/>
      <c r="E81" s="42"/>
      <c r="F81" s="42"/>
      <c r="G81" s="42"/>
      <c r="H81" s="42"/>
      <c r="I81" s="42"/>
      <c r="J81" s="42"/>
      <c r="K81" s="42"/>
      <c r="L81" s="136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12" customHeight="1">
      <c r="A82" s="40"/>
      <c r="B82" s="41"/>
      <c r="C82" s="34" t="s">
        <v>21</v>
      </c>
      <c r="D82" s="42"/>
      <c r="E82" s="42"/>
      <c r="F82" s="29" t="str">
        <f>F12</f>
        <v xml:space="preserve"> </v>
      </c>
      <c r="G82" s="42"/>
      <c r="H82" s="42"/>
      <c r="I82" s="34" t="s">
        <v>23</v>
      </c>
      <c r="J82" s="74" t="str">
        <f>IF(J12="","",J12)</f>
        <v>3. 6. 2025</v>
      </c>
      <c r="K82" s="42"/>
      <c r="L82" s="136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6.96" customHeight="1">
      <c r="A83" s="40"/>
      <c r="B83" s="41"/>
      <c r="C83" s="42"/>
      <c r="D83" s="42"/>
      <c r="E83" s="42"/>
      <c r="F83" s="42"/>
      <c r="G83" s="42"/>
      <c r="H83" s="42"/>
      <c r="I83" s="42"/>
      <c r="J83" s="42"/>
      <c r="K83" s="42"/>
      <c r="L83" s="136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15.15" customHeight="1">
      <c r="A84" s="40"/>
      <c r="B84" s="41"/>
      <c r="C84" s="34" t="s">
        <v>25</v>
      </c>
      <c r="D84" s="42"/>
      <c r="E84" s="42"/>
      <c r="F84" s="29" t="str">
        <f>E15</f>
        <v xml:space="preserve"> </v>
      </c>
      <c r="G84" s="42"/>
      <c r="H84" s="42"/>
      <c r="I84" s="34" t="s">
        <v>30</v>
      </c>
      <c r="J84" s="38" t="str">
        <f>E21</f>
        <v xml:space="preserve"> </v>
      </c>
      <c r="K84" s="42"/>
      <c r="L84" s="136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2" customFormat="1" ht="15.15" customHeight="1">
      <c r="A85" s="40"/>
      <c r="B85" s="41"/>
      <c r="C85" s="34" t="s">
        <v>28</v>
      </c>
      <c r="D85" s="42"/>
      <c r="E85" s="42"/>
      <c r="F85" s="29" t="str">
        <f>IF(E18="","",E18)</f>
        <v>Vyplň údaj</v>
      </c>
      <c r="G85" s="42"/>
      <c r="H85" s="42"/>
      <c r="I85" s="34" t="s">
        <v>32</v>
      </c>
      <c r="J85" s="38" t="str">
        <f>E24</f>
        <v xml:space="preserve"> </v>
      </c>
      <c r="K85" s="42"/>
      <c r="L85" s="136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2" customFormat="1" ht="10.32" customHeight="1">
      <c r="A86" s="40"/>
      <c r="B86" s="41"/>
      <c r="C86" s="42"/>
      <c r="D86" s="42"/>
      <c r="E86" s="42"/>
      <c r="F86" s="42"/>
      <c r="G86" s="42"/>
      <c r="H86" s="42"/>
      <c r="I86" s="42"/>
      <c r="J86" s="42"/>
      <c r="K86" s="42"/>
      <c r="L86" s="136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</row>
    <row r="87" s="11" customFormat="1" ht="29.28" customHeight="1">
      <c r="A87" s="179"/>
      <c r="B87" s="180"/>
      <c r="C87" s="181" t="s">
        <v>136</v>
      </c>
      <c r="D87" s="182" t="s">
        <v>54</v>
      </c>
      <c r="E87" s="182" t="s">
        <v>50</v>
      </c>
      <c r="F87" s="182" t="s">
        <v>51</v>
      </c>
      <c r="G87" s="182" t="s">
        <v>137</v>
      </c>
      <c r="H87" s="182" t="s">
        <v>138</v>
      </c>
      <c r="I87" s="182" t="s">
        <v>139</v>
      </c>
      <c r="J87" s="182" t="s">
        <v>127</v>
      </c>
      <c r="K87" s="183" t="s">
        <v>140</v>
      </c>
      <c r="L87" s="184"/>
      <c r="M87" s="94" t="s">
        <v>19</v>
      </c>
      <c r="N87" s="95" t="s">
        <v>39</v>
      </c>
      <c r="O87" s="95" t="s">
        <v>141</v>
      </c>
      <c r="P87" s="95" t="s">
        <v>142</v>
      </c>
      <c r="Q87" s="95" t="s">
        <v>143</v>
      </c>
      <c r="R87" s="95" t="s">
        <v>144</v>
      </c>
      <c r="S87" s="95" t="s">
        <v>145</v>
      </c>
      <c r="T87" s="96" t="s">
        <v>146</v>
      </c>
      <c r="U87" s="179"/>
      <c r="V87" s="179"/>
      <c r="W87" s="179"/>
      <c r="X87" s="179"/>
      <c r="Y87" s="179"/>
      <c r="Z87" s="179"/>
      <c r="AA87" s="179"/>
      <c r="AB87" s="179"/>
      <c r="AC87" s="179"/>
      <c r="AD87" s="179"/>
      <c r="AE87" s="179"/>
    </row>
    <row r="88" s="2" customFormat="1" ht="22.8" customHeight="1">
      <c r="A88" s="40"/>
      <c r="B88" s="41"/>
      <c r="C88" s="101" t="s">
        <v>147</v>
      </c>
      <c r="D88" s="42"/>
      <c r="E88" s="42"/>
      <c r="F88" s="42"/>
      <c r="G88" s="42"/>
      <c r="H88" s="42"/>
      <c r="I88" s="42"/>
      <c r="J88" s="185">
        <f>BK88</f>
        <v>0</v>
      </c>
      <c r="K88" s="42"/>
      <c r="L88" s="46"/>
      <c r="M88" s="97"/>
      <c r="N88" s="186"/>
      <c r="O88" s="98"/>
      <c r="P88" s="187">
        <f>P89+P90+P198+P201</f>
        <v>0</v>
      </c>
      <c r="Q88" s="98"/>
      <c r="R88" s="187">
        <f>R89+R90+R198+R201</f>
        <v>33.238546199999995</v>
      </c>
      <c r="S88" s="98"/>
      <c r="T88" s="188">
        <f>T89+T90+T198+T201</f>
        <v>0</v>
      </c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T88" s="19" t="s">
        <v>68</v>
      </c>
      <c r="AU88" s="19" t="s">
        <v>128</v>
      </c>
      <c r="BK88" s="189">
        <f>BK89+BK90+BK198+BK201</f>
        <v>0</v>
      </c>
    </row>
    <row r="89" s="12" customFormat="1" ht="25.92" customHeight="1">
      <c r="A89" s="12"/>
      <c r="B89" s="190"/>
      <c r="C89" s="191"/>
      <c r="D89" s="192" t="s">
        <v>68</v>
      </c>
      <c r="E89" s="193" t="s">
        <v>69</v>
      </c>
      <c r="F89" s="193" t="s">
        <v>1880</v>
      </c>
      <c r="G89" s="191"/>
      <c r="H89" s="191"/>
      <c r="I89" s="194"/>
      <c r="J89" s="195">
        <f>BK89</f>
        <v>0</v>
      </c>
      <c r="K89" s="191"/>
      <c r="L89" s="196"/>
      <c r="M89" s="197"/>
      <c r="N89" s="198"/>
      <c r="O89" s="198"/>
      <c r="P89" s="199">
        <v>0</v>
      </c>
      <c r="Q89" s="198"/>
      <c r="R89" s="199">
        <v>0</v>
      </c>
      <c r="S89" s="198"/>
      <c r="T89" s="200">
        <v>0</v>
      </c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R89" s="201" t="s">
        <v>77</v>
      </c>
      <c r="AT89" s="202" t="s">
        <v>68</v>
      </c>
      <c r="AU89" s="202" t="s">
        <v>69</v>
      </c>
      <c r="AY89" s="201" t="s">
        <v>150</v>
      </c>
      <c r="BK89" s="203">
        <v>0</v>
      </c>
    </row>
    <row r="90" s="12" customFormat="1" ht="25.92" customHeight="1">
      <c r="A90" s="12"/>
      <c r="B90" s="190"/>
      <c r="C90" s="191"/>
      <c r="D90" s="192" t="s">
        <v>68</v>
      </c>
      <c r="E90" s="193" t="s">
        <v>242</v>
      </c>
      <c r="F90" s="193" t="s">
        <v>243</v>
      </c>
      <c r="G90" s="191"/>
      <c r="H90" s="191"/>
      <c r="I90" s="194"/>
      <c r="J90" s="195">
        <f>BK90</f>
        <v>0</v>
      </c>
      <c r="K90" s="191"/>
      <c r="L90" s="196"/>
      <c r="M90" s="197"/>
      <c r="N90" s="198"/>
      <c r="O90" s="198"/>
      <c r="P90" s="199">
        <f>P91+P157+P167+P195</f>
        <v>0</v>
      </c>
      <c r="Q90" s="198"/>
      <c r="R90" s="199">
        <f>R91+R157+R167+R195</f>
        <v>33.238546199999995</v>
      </c>
      <c r="S90" s="198"/>
      <c r="T90" s="200">
        <f>T91+T157+T167+T195</f>
        <v>0</v>
      </c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R90" s="201" t="s">
        <v>77</v>
      </c>
      <c r="AT90" s="202" t="s">
        <v>68</v>
      </c>
      <c r="AU90" s="202" t="s">
        <v>69</v>
      </c>
      <c r="AY90" s="201" t="s">
        <v>150</v>
      </c>
      <c r="BK90" s="203">
        <f>BK91+BK157+BK167+BK195</f>
        <v>0</v>
      </c>
    </row>
    <row r="91" s="12" customFormat="1" ht="22.8" customHeight="1">
      <c r="A91" s="12"/>
      <c r="B91" s="190"/>
      <c r="C91" s="191"/>
      <c r="D91" s="192" t="s">
        <v>68</v>
      </c>
      <c r="E91" s="204" t="s">
        <v>77</v>
      </c>
      <c r="F91" s="204" t="s">
        <v>574</v>
      </c>
      <c r="G91" s="191"/>
      <c r="H91" s="191"/>
      <c r="I91" s="194"/>
      <c r="J91" s="205">
        <f>BK91</f>
        <v>0</v>
      </c>
      <c r="K91" s="191"/>
      <c r="L91" s="196"/>
      <c r="M91" s="197"/>
      <c r="N91" s="198"/>
      <c r="O91" s="198"/>
      <c r="P91" s="199">
        <f>SUM(P92:P156)</f>
        <v>0</v>
      </c>
      <c r="Q91" s="198"/>
      <c r="R91" s="199">
        <f>SUM(R92:R156)</f>
        <v>32.841995999999995</v>
      </c>
      <c r="S91" s="198"/>
      <c r="T91" s="200">
        <f>SUM(T92:T156)</f>
        <v>0</v>
      </c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R91" s="201" t="s">
        <v>77</v>
      </c>
      <c r="AT91" s="202" t="s">
        <v>68</v>
      </c>
      <c r="AU91" s="202" t="s">
        <v>77</v>
      </c>
      <c r="AY91" s="201" t="s">
        <v>150</v>
      </c>
      <c r="BK91" s="203">
        <f>SUM(BK92:BK156)</f>
        <v>0</v>
      </c>
    </row>
    <row r="92" s="2" customFormat="1" ht="24.15" customHeight="1">
      <c r="A92" s="40"/>
      <c r="B92" s="41"/>
      <c r="C92" s="206" t="s">
        <v>77</v>
      </c>
      <c r="D92" s="206" t="s">
        <v>153</v>
      </c>
      <c r="E92" s="207" t="s">
        <v>1106</v>
      </c>
      <c r="F92" s="208" t="s">
        <v>1107</v>
      </c>
      <c r="G92" s="209" t="s">
        <v>344</v>
      </c>
      <c r="H92" s="210">
        <v>240</v>
      </c>
      <c r="I92" s="211"/>
      <c r="J92" s="212">
        <f>ROUND(I92*H92,2)</f>
        <v>0</v>
      </c>
      <c r="K92" s="208" t="s">
        <v>157</v>
      </c>
      <c r="L92" s="46"/>
      <c r="M92" s="213" t="s">
        <v>19</v>
      </c>
      <c r="N92" s="214" t="s">
        <v>40</v>
      </c>
      <c r="O92" s="86"/>
      <c r="P92" s="215">
        <f>O92*H92</f>
        <v>0</v>
      </c>
      <c r="Q92" s="215">
        <v>3.0000000000000001E-05</v>
      </c>
      <c r="R92" s="215">
        <f>Q92*H92</f>
        <v>0.0071999999999999998</v>
      </c>
      <c r="S92" s="215">
        <v>0</v>
      </c>
      <c r="T92" s="216">
        <f>S92*H92</f>
        <v>0</v>
      </c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R92" s="217" t="s">
        <v>158</v>
      </c>
      <c r="AT92" s="217" t="s">
        <v>153</v>
      </c>
      <c r="AU92" s="217" t="s">
        <v>79</v>
      </c>
      <c r="AY92" s="19" t="s">
        <v>150</v>
      </c>
      <c r="BE92" s="218">
        <f>IF(N92="základní",J92,0)</f>
        <v>0</v>
      </c>
      <c r="BF92" s="218">
        <f>IF(N92="snížená",J92,0)</f>
        <v>0</v>
      </c>
      <c r="BG92" s="218">
        <f>IF(N92="zákl. přenesená",J92,0)</f>
        <v>0</v>
      </c>
      <c r="BH92" s="218">
        <f>IF(N92="sníž. přenesená",J92,0)</f>
        <v>0</v>
      </c>
      <c r="BI92" s="218">
        <f>IF(N92="nulová",J92,0)</f>
        <v>0</v>
      </c>
      <c r="BJ92" s="19" t="s">
        <v>77</v>
      </c>
      <c r="BK92" s="218">
        <f>ROUND(I92*H92,2)</f>
        <v>0</v>
      </c>
      <c r="BL92" s="19" t="s">
        <v>158</v>
      </c>
      <c r="BM92" s="217" t="s">
        <v>1881</v>
      </c>
    </row>
    <row r="93" s="2" customFormat="1">
      <c r="A93" s="40"/>
      <c r="B93" s="41"/>
      <c r="C93" s="42"/>
      <c r="D93" s="219" t="s">
        <v>159</v>
      </c>
      <c r="E93" s="42"/>
      <c r="F93" s="220" t="s">
        <v>1109</v>
      </c>
      <c r="G93" s="42"/>
      <c r="H93" s="42"/>
      <c r="I93" s="221"/>
      <c r="J93" s="42"/>
      <c r="K93" s="42"/>
      <c r="L93" s="46"/>
      <c r="M93" s="222"/>
      <c r="N93" s="223"/>
      <c r="O93" s="86"/>
      <c r="P93" s="86"/>
      <c r="Q93" s="86"/>
      <c r="R93" s="86"/>
      <c r="S93" s="86"/>
      <c r="T93" s="87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T93" s="19" t="s">
        <v>159</v>
      </c>
      <c r="AU93" s="19" t="s">
        <v>79</v>
      </c>
    </row>
    <row r="94" s="13" customFormat="1">
      <c r="A94" s="13"/>
      <c r="B94" s="242"/>
      <c r="C94" s="243"/>
      <c r="D94" s="244" t="s">
        <v>593</v>
      </c>
      <c r="E94" s="245" t="s">
        <v>19</v>
      </c>
      <c r="F94" s="246" t="s">
        <v>1882</v>
      </c>
      <c r="G94" s="243"/>
      <c r="H94" s="247">
        <v>240</v>
      </c>
      <c r="I94" s="248"/>
      <c r="J94" s="243"/>
      <c r="K94" s="243"/>
      <c r="L94" s="249"/>
      <c r="M94" s="250"/>
      <c r="N94" s="251"/>
      <c r="O94" s="251"/>
      <c r="P94" s="251"/>
      <c r="Q94" s="251"/>
      <c r="R94" s="251"/>
      <c r="S94" s="251"/>
      <c r="T94" s="252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T94" s="253" t="s">
        <v>593</v>
      </c>
      <c r="AU94" s="253" t="s">
        <v>79</v>
      </c>
      <c r="AV94" s="13" t="s">
        <v>79</v>
      </c>
      <c r="AW94" s="13" t="s">
        <v>31</v>
      </c>
      <c r="AX94" s="13" t="s">
        <v>69</v>
      </c>
      <c r="AY94" s="253" t="s">
        <v>150</v>
      </c>
    </row>
    <row r="95" s="14" customFormat="1">
      <c r="A95" s="14"/>
      <c r="B95" s="254"/>
      <c r="C95" s="255"/>
      <c r="D95" s="244" t="s">
        <v>593</v>
      </c>
      <c r="E95" s="256" t="s">
        <v>19</v>
      </c>
      <c r="F95" s="257" t="s">
        <v>595</v>
      </c>
      <c r="G95" s="255"/>
      <c r="H95" s="258">
        <v>240</v>
      </c>
      <c r="I95" s="259"/>
      <c r="J95" s="255"/>
      <c r="K95" s="255"/>
      <c r="L95" s="260"/>
      <c r="M95" s="261"/>
      <c r="N95" s="262"/>
      <c r="O95" s="262"/>
      <c r="P95" s="262"/>
      <c r="Q95" s="262"/>
      <c r="R95" s="262"/>
      <c r="S95" s="262"/>
      <c r="T95" s="263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  <c r="AT95" s="264" t="s">
        <v>593</v>
      </c>
      <c r="AU95" s="264" t="s">
        <v>79</v>
      </c>
      <c r="AV95" s="14" t="s">
        <v>158</v>
      </c>
      <c r="AW95" s="14" t="s">
        <v>31</v>
      </c>
      <c r="AX95" s="14" t="s">
        <v>77</v>
      </c>
      <c r="AY95" s="264" t="s">
        <v>150</v>
      </c>
    </row>
    <row r="96" s="2" customFormat="1" ht="37.8" customHeight="1">
      <c r="A96" s="40"/>
      <c r="B96" s="41"/>
      <c r="C96" s="206" t="s">
        <v>79</v>
      </c>
      <c r="D96" s="206" t="s">
        <v>153</v>
      </c>
      <c r="E96" s="207" t="s">
        <v>1111</v>
      </c>
      <c r="F96" s="208" t="s">
        <v>1112</v>
      </c>
      <c r="G96" s="209" t="s">
        <v>1113</v>
      </c>
      <c r="H96" s="210">
        <v>20</v>
      </c>
      <c r="I96" s="211"/>
      <c r="J96" s="212">
        <f>ROUND(I96*H96,2)</f>
        <v>0</v>
      </c>
      <c r="K96" s="208" t="s">
        <v>157</v>
      </c>
      <c r="L96" s="46"/>
      <c r="M96" s="213" t="s">
        <v>19</v>
      </c>
      <c r="N96" s="214" t="s">
        <v>40</v>
      </c>
      <c r="O96" s="86"/>
      <c r="P96" s="215">
        <f>O96*H96</f>
        <v>0</v>
      </c>
      <c r="Q96" s="215">
        <v>0</v>
      </c>
      <c r="R96" s="215">
        <f>Q96*H96</f>
        <v>0</v>
      </c>
      <c r="S96" s="215">
        <v>0</v>
      </c>
      <c r="T96" s="216">
        <f>S96*H96</f>
        <v>0</v>
      </c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R96" s="217" t="s">
        <v>158</v>
      </c>
      <c r="AT96" s="217" t="s">
        <v>153</v>
      </c>
      <c r="AU96" s="217" t="s">
        <v>79</v>
      </c>
      <c r="AY96" s="19" t="s">
        <v>150</v>
      </c>
      <c r="BE96" s="218">
        <f>IF(N96="základní",J96,0)</f>
        <v>0</v>
      </c>
      <c r="BF96" s="218">
        <f>IF(N96="snížená",J96,0)</f>
        <v>0</v>
      </c>
      <c r="BG96" s="218">
        <f>IF(N96="zákl. přenesená",J96,0)</f>
        <v>0</v>
      </c>
      <c r="BH96" s="218">
        <f>IF(N96="sníž. přenesená",J96,0)</f>
        <v>0</v>
      </c>
      <c r="BI96" s="218">
        <f>IF(N96="nulová",J96,0)</f>
        <v>0</v>
      </c>
      <c r="BJ96" s="19" t="s">
        <v>77</v>
      </c>
      <c r="BK96" s="218">
        <f>ROUND(I96*H96,2)</f>
        <v>0</v>
      </c>
      <c r="BL96" s="19" t="s">
        <v>158</v>
      </c>
      <c r="BM96" s="217" t="s">
        <v>1883</v>
      </c>
    </row>
    <row r="97" s="2" customFormat="1">
      <c r="A97" s="40"/>
      <c r="B97" s="41"/>
      <c r="C97" s="42"/>
      <c r="D97" s="219" t="s">
        <v>159</v>
      </c>
      <c r="E97" s="42"/>
      <c r="F97" s="220" t="s">
        <v>1115</v>
      </c>
      <c r="G97" s="42"/>
      <c r="H97" s="42"/>
      <c r="I97" s="221"/>
      <c r="J97" s="42"/>
      <c r="K97" s="42"/>
      <c r="L97" s="46"/>
      <c r="M97" s="222"/>
      <c r="N97" s="223"/>
      <c r="O97" s="86"/>
      <c r="P97" s="86"/>
      <c r="Q97" s="86"/>
      <c r="R97" s="86"/>
      <c r="S97" s="86"/>
      <c r="T97" s="87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T97" s="19" t="s">
        <v>159</v>
      </c>
      <c r="AU97" s="19" t="s">
        <v>79</v>
      </c>
    </row>
    <row r="98" s="2" customFormat="1" ht="49.05" customHeight="1">
      <c r="A98" s="40"/>
      <c r="B98" s="41"/>
      <c r="C98" s="206" t="s">
        <v>164</v>
      </c>
      <c r="D98" s="206" t="s">
        <v>153</v>
      </c>
      <c r="E98" s="207" t="s">
        <v>1884</v>
      </c>
      <c r="F98" s="208" t="s">
        <v>1885</v>
      </c>
      <c r="G98" s="209" t="s">
        <v>375</v>
      </c>
      <c r="H98" s="210">
        <v>24.719999999999999</v>
      </c>
      <c r="I98" s="211"/>
      <c r="J98" s="212">
        <f>ROUND(I98*H98,2)</f>
        <v>0</v>
      </c>
      <c r="K98" s="208" t="s">
        <v>157</v>
      </c>
      <c r="L98" s="46"/>
      <c r="M98" s="213" t="s">
        <v>19</v>
      </c>
      <c r="N98" s="214" t="s">
        <v>40</v>
      </c>
      <c r="O98" s="86"/>
      <c r="P98" s="215">
        <f>O98*H98</f>
        <v>0</v>
      </c>
      <c r="Q98" s="215">
        <v>0</v>
      </c>
      <c r="R98" s="215">
        <f>Q98*H98</f>
        <v>0</v>
      </c>
      <c r="S98" s="215">
        <v>0</v>
      </c>
      <c r="T98" s="216">
        <f>S98*H98</f>
        <v>0</v>
      </c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R98" s="217" t="s">
        <v>158</v>
      </c>
      <c r="AT98" s="217" t="s">
        <v>153</v>
      </c>
      <c r="AU98" s="217" t="s">
        <v>79</v>
      </c>
      <c r="AY98" s="19" t="s">
        <v>150</v>
      </c>
      <c r="BE98" s="218">
        <f>IF(N98="základní",J98,0)</f>
        <v>0</v>
      </c>
      <c r="BF98" s="218">
        <f>IF(N98="snížená",J98,0)</f>
        <v>0</v>
      </c>
      <c r="BG98" s="218">
        <f>IF(N98="zákl. přenesená",J98,0)</f>
        <v>0</v>
      </c>
      <c r="BH98" s="218">
        <f>IF(N98="sníž. přenesená",J98,0)</f>
        <v>0</v>
      </c>
      <c r="BI98" s="218">
        <f>IF(N98="nulová",J98,0)</f>
        <v>0</v>
      </c>
      <c r="BJ98" s="19" t="s">
        <v>77</v>
      </c>
      <c r="BK98" s="218">
        <f>ROUND(I98*H98,2)</f>
        <v>0</v>
      </c>
      <c r="BL98" s="19" t="s">
        <v>158</v>
      </c>
      <c r="BM98" s="217" t="s">
        <v>1886</v>
      </c>
    </row>
    <row r="99" s="2" customFormat="1">
      <c r="A99" s="40"/>
      <c r="B99" s="41"/>
      <c r="C99" s="42"/>
      <c r="D99" s="219" t="s">
        <v>159</v>
      </c>
      <c r="E99" s="42"/>
      <c r="F99" s="220" t="s">
        <v>1887</v>
      </c>
      <c r="G99" s="42"/>
      <c r="H99" s="42"/>
      <c r="I99" s="221"/>
      <c r="J99" s="42"/>
      <c r="K99" s="42"/>
      <c r="L99" s="46"/>
      <c r="M99" s="222"/>
      <c r="N99" s="223"/>
      <c r="O99" s="86"/>
      <c r="P99" s="86"/>
      <c r="Q99" s="86"/>
      <c r="R99" s="86"/>
      <c r="S99" s="86"/>
      <c r="T99" s="87"/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T99" s="19" t="s">
        <v>159</v>
      </c>
      <c r="AU99" s="19" t="s">
        <v>79</v>
      </c>
    </row>
    <row r="100" s="2" customFormat="1">
      <c r="A100" s="40"/>
      <c r="B100" s="41"/>
      <c r="C100" s="42"/>
      <c r="D100" s="244" t="s">
        <v>1183</v>
      </c>
      <c r="E100" s="42"/>
      <c r="F100" s="278" t="s">
        <v>1888</v>
      </c>
      <c r="G100" s="42"/>
      <c r="H100" s="42"/>
      <c r="I100" s="221"/>
      <c r="J100" s="42"/>
      <c r="K100" s="42"/>
      <c r="L100" s="46"/>
      <c r="M100" s="222"/>
      <c r="N100" s="223"/>
      <c r="O100" s="86"/>
      <c r="P100" s="86"/>
      <c r="Q100" s="86"/>
      <c r="R100" s="86"/>
      <c r="S100" s="86"/>
      <c r="T100" s="87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T100" s="19" t="s">
        <v>1183</v>
      </c>
      <c r="AU100" s="19" t="s">
        <v>79</v>
      </c>
    </row>
    <row r="101" s="2" customFormat="1" ht="49.05" customHeight="1">
      <c r="A101" s="40"/>
      <c r="B101" s="41"/>
      <c r="C101" s="206" t="s">
        <v>158</v>
      </c>
      <c r="D101" s="206" t="s">
        <v>153</v>
      </c>
      <c r="E101" s="207" t="s">
        <v>1139</v>
      </c>
      <c r="F101" s="208" t="s">
        <v>1140</v>
      </c>
      <c r="G101" s="209" t="s">
        <v>375</v>
      </c>
      <c r="H101" s="210">
        <v>1.3</v>
      </c>
      <c r="I101" s="211"/>
      <c r="J101" s="212">
        <f>ROUND(I101*H101,2)</f>
        <v>0</v>
      </c>
      <c r="K101" s="208" t="s">
        <v>157</v>
      </c>
      <c r="L101" s="46"/>
      <c r="M101" s="213" t="s">
        <v>19</v>
      </c>
      <c r="N101" s="214" t="s">
        <v>40</v>
      </c>
      <c r="O101" s="86"/>
      <c r="P101" s="215">
        <f>O101*H101</f>
        <v>0</v>
      </c>
      <c r="Q101" s="215">
        <v>0</v>
      </c>
      <c r="R101" s="215">
        <f>Q101*H101</f>
        <v>0</v>
      </c>
      <c r="S101" s="215">
        <v>0</v>
      </c>
      <c r="T101" s="216">
        <f>S101*H101</f>
        <v>0</v>
      </c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R101" s="217" t="s">
        <v>158</v>
      </c>
      <c r="AT101" s="217" t="s">
        <v>153</v>
      </c>
      <c r="AU101" s="217" t="s">
        <v>79</v>
      </c>
      <c r="AY101" s="19" t="s">
        <v>150</v>
      </c>
      <c r="BE101" s="218">
        <f>IF(N101="základní",J101,0)</f>
        <v>0</v>
      </c>
      <c r="BF101" s="218">
        <f>IF(N101="snížená",J101,0)</f>
        <v>0</v>
      </c>
      <c r="BG101" s="218">
        <f>IF(N101="zákl. přenesená",J101,0)</f>
        <v>0</v>
      </c>
      <c r="BH101" s="218">
        <f>IF(N101="sníž. přenesená",J101,0)</f>
        <v>0</v>
      </c>
      <c r="BI101" s="218">
        <f>IF(N101="nulová",J101,0)</f>
        <v>0</v>
      </c>
      <c r="BJ101" s="19" t="s">
        <v>77</v>
      </c>
      <c r="BK101" s="218">
        <f>ROUND(I101*H101,2)</f>
        <v>0</v>
      </c>
      <c r="BL101" s="19" t="s">
        <v>158</v>
      </c>
      <c r="BM101" s="217" t="s">
        <v>1889</v>
      </c>
    </row>
    <row r="102" s="2" customFormat="1">
      <c r="A102" s="40"/>
      <c r="B102" s="41"/>
      <c r="C102" s="42"/>
      <c r="D102" s="219" t="s">
        <v>159</v>
      </c>
      <c r="E102" s="42"/>
      <c r="F102" s="220" t="s">
        <v>1142</v>
      </c>
      <c r="G102" s="42"/>
      <c r="H102" s="42"/>
      <c r="I102" s="221"/>
      <c r="J102" s="42"/>
      <c r="K102" s="42"/>
      <c r="L102" s="46"/>
      <c r="M102" s="222"/>
      <c r="N102" s="223"/>
      <c r="O102" s="86"/>
      <c r="P102" s="86"/>
      <c r="Q102" s="86"/>
      <c r="R102" s="86"/>
      <c r="S102" s="86"/>
      <c r="T102" s="87"/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T102" s="19" t="s">
        <v>159</v>
      </c>
      <c r="AU102" s="19" t="s">
        <v>79</v>
      </c>
    </row>
    <row r="103" s="2" customFormat="1">
      <c r="A103" s="40"/>
      <c r="B103" s="41"/>
      <c r="C103" s="42"/>
      <c r="D103" s="244" t="s">
        <v>1183</v>
      </c>
      <c r="E103" s="42"/>
      <c r="F103" s="278" t="s">
        <v>1888</v>
      </c>
      <c r="G103" s="42"/>
      <c r="H103" s="42"/>
      <c r="I103" s="221"/>
      <c r="J103" s="42"/>
      <c r="K103" s="42"/>
      <c r="L103" s="46"/>
      <c r="M103" s="222"/>
      <c r="N103" s="223"/>
      <c r="O103" s="86"/>
      <c r="P103" s="86"/>
      <c r="Q103" s="86"/>
      <c r="R103" s="86"/>
      <c r="S103" s="86"/>
      <c r="T103" s="87"/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T103" s="19" t="s">
        <v>1183</v>
      </c>
      <c r="AU103" s="19" t="s">
        <v>79</v>
      </c>
    </row>
    <row r="104" s="2" customFormat="1" ht="24.15" customHeight="1">
      <c r="A104" s="40"/>
      <c r="B104" s="41"/>
      <c r="C104" s="206" t="s">
        <v>149</v>
      </c>
      <c r="D104" s="206" t="s">
        <v>153</v>
      </c>
      <c r="E104" s="207" t="s">
        <v>1890</v>
      </c>
      <c r="F104" s="208" t="s">
        <v>1891</v>
      </c>
      <c r="G104" s="209" t="s">
        <v>375</v>
      </c>
      <c r="H104" s="210">
        <v>0.46300000000000002</v>
      </c>
      <c r="I104" s="211"/>
      <c r="J104" s="212">
        <f>ROUND(I104*H104,2)</f>
        <v>0</v>
      </c>
      <c r="K104" s="208" t="s">
        <v>19</v>
      </c>
      <c r="L104" s="46"/>
      <c r="M104" s="213" t="s">
        <v>19</v>
      </c>
      <c r="N104" s="214" t="s">
        <v>40</v>
      </c>
      <c r="O104" s="86"/>
      <c r="P104" s="215">
        <f>O104*H104</f>
        <v>0</v>
      </c>
      <c r="Q104" s="215">
        <v>0.0035999999999999999</v>
      </c>
      <c r="R104" s="215">
        <f>Q104*H104</f>
        <v>0.0016668</v>
      </c>
      <c r="S104" s="215">
        <v>0</v>
      </c>
      <c r="T104" s="216">
        <f>S104*H104</f>
        <v>0</v>
      </c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R104" s="217" t="s">
        <v>158</v>
      </c>
      <c r="AT104" s="217" t="s">
        <v>153</v>
      </c>
      <c r="AU104" s="217" t="s">
        <v>79</v>
      </c>
      <c r="AY104" s="19" t="s">
        <v>150</v>
      </c>
      <c r="BE104" s="218">
        <f>IF(N104="základní",J104,0)</f>
        <v>0</v>
      </c>
      <c r="BF104" s="218">
        <f>IF(N104="snížená",J104,0)</f>
        <v>0</v>
      </c>
      <c r="BG104" s="218">
        <f>IF(N104="zákl. přenesená",J104,0)</f>
        <v>0</v>
      </c>
      <c r="BH104" s="218">
        <f>IF(N104="sníž. přenesená",J104,0)</f>
        <v>0</v>
      </c>
      <c r="BI104" s="218">
        <f>IF(N104="nulová",J104,0)</f>
        <v>0</v>
      </c>
      <c r="BJ104" s="19" t="s">
        <v>77</v>
      </c>
      <c r="BK104" s="218">
        <f>ROUND(I104*H104,2)</f>
        <v>0</v>
      </c>
      <c r="BL104" s="19" t="s">
        <v>158</v>
      </c>
      <c r="BM104" s="217" t="s">
        <v>1892</v>
      </c>
    </row>
    <row r="105" s="13" customFormat="1">
      <c r="A105" s="13"/>
      <c r="B105" s="242"/>
      <c r="C105" s="243"/>
      <c r="D105" s="244" t="s">
        <v>593</v>
      </c>
      <c r="E105" s="245" t="s">
        <v>19</v>
      </c>
      <c r="F105" s="246" t="s">
        <v>1893</v>
      </c>
      <c r="G105" s="243"/>
      <c r="H105" s="247">
        <v>0.46300000000000002</v>
      </c>
      <c r="I105" s="248"/>
      <c r="J105" s="243"/>
      <c r="K105" s="243"/>
      <c r="L105" s="249"/>
      <c r="M105" s="250"/>
      <c r="N105" s="251"/>
      <c r="O105" s="251"/>
      <c r="P105" s="251"/>
      <c r="Q105" s="251"/>
      <c r="R105" s="251"/>
      <c r="S105" s="251"/>
      <c r="T105" s="252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T105" s="253" t="s">
        <v>593</v>
      </c>
      <c r="AU105" s="253" t="s">
        <v>79</v>
      </c>
      <c r="AV105" s="13" t="s">
        <v>79</v>
      </c>
      <c r="AW105" s="13" t="s">
        <v>31</v>
      </c>
      <c r="AX105" s="13" t="s">
        <v>69</v>
      </c>
      <c r="AY105" s="253" t="s">
        <v>150</v>
      </c>
    </row>
    <row r="106" s="14" customFormat="1">
      <c r="A106" s="14"/>
      <c r="B106" s="254"/>
      <c r="C106" s="255"/>
      <c r="D106" s="244" t="s">
        <v>593</v>
      </c>
      <c r="E106" s="256" t="s">
        <v>19</v>
      </c>
      <c r="F106" s="257" t="s">
        <v>595</v>
      </c>
      <c r="G106" s="255"/>
      <c r="H106" s="258">
        <v>0.46300000000000002</v>
      </c>
      <c r="I106" s="259"/>
      <c r="J106" s="255"/>
      <c r="K106" s="255"/>
      <c r="L106" s="260"/>
      <c r="M106" s="261"/>
      <c r="N106" s="262"/>
      <c r="O106" s="262"/>
      <c r="P106" s="262"/>
      <c r="Q106" s="262"/>
      <c r="R106" s="262"/>
      <c r="S106" s="262"/>
      <c r="T106" s="263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T106" s="264" t="s">
        <v>593</v>
      </c>
      <c r="AU106" s="264" t="s">
        <v>79</v>
      </c>
      <c r="AV106" s="14" t="s">
        <v>158</v>
      </c>
      <c r="AW106" s="14" t="s">
        <v>31</v>
      </c>
      <c r="AX106" s="14" t="s">
        <v>77</v>
      </c>
      <c r="AY106" s="264" t="s">
        <v>150</v>
      </c>
    </row>
    <row r="107" s="2" customFormat="1" ht="16.5" customHeight="1">
      <c r="A107" s="40"/>
      <c r="B107" s="41"/>
      <c r="C107" s="228" t="s">
        <v>167</v>
      </c>
      <c r="D107" s="228" t="s">
        <v>254</v>
      </c>
      <c r="E107" s="229" t="s">
        <v>1894</v>
      </c>
      <c r="F107" s="230" t="s">
        <v>1895</v>
      </c>
      <c r="G107" s="231" t="s">
        <v>258</v>
      </c>
      <c r="H107" s="232">
        <v>0.46300000000000002</v>
      </c>
      <c r="I107" s="233"/>
      <c r="J107" s="234">
        <f>ROUND(I107*H107,2)</f>
        <v>0</v>
      </c>
      <c r="K107" s="230" t="s">
        <v>19</v>
      </c>
      <c r="L107" s="235"/>
      <c r="M107" s="236" t="s">
        <v>19</v>
      </c>
      <c r="N107" s="237" t="s">
        <v>40</v>
      </c>
      <c r="O107" s="86"/>
      <c r="P107" s="215">
        <f>O107*H107</f>
        <v>0</v>
      </c>
      <c r="Q107" s="215">
        <v>0</v>
      </c>
      <c r="R107" s="215">
        <f>Q107*H107</f>
        <v>0</v>
      </c>
      <c r="S107" s="215">
        <v>0</v>
      </c>
      <c r="T107" s="216">
        <f>S107*H107</f>
        <v>0</v>
      </c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R107" s="217" t="s">
        <v>171</v>
      </c>
      <c r="AT107" s="217" t="s">
        <v>254</v>
      </c>
      <c r="AU107" s="217" t="s">
        <v>79</v>
      </c>
      <c r="AY107" s="19" t="s">
        <v>150</v>
      </c>
      <c r="BE107" s="218">
        <f>IF(N107="základní",J107,0)</f>
        <v>0</v>
      </c>
      <c r="BF107" s="218">
        <f>IF(N107="snížená",J107,0)</f>
        <v>0</v>
      </c>
      <c r="BG107" s="218">
        <f>IF(N107="zákl. přenesená",J107,0)</f>
        <v>0</v>
      </c>
      <c r="BH107" s="218">
        <f>IF(N107="sníž. přenesená",J107,0)</f>
        <v>0</v>
      </c>
      <c r="BI107" s="218">
        <f>IF(N107="nulová",J107,0)</f>
        <v>0</v>
      </c>
      <c r="BJ107" s="19" t="s">
        <v>77</v>
      </c>
      <c r="BK107" s="218">
        <f>ROUND(I107*H107,2)</f>
        <v>0</v>
      </c>
      <c r="BL107" s="19" t="s">
        <v>158</v>
      </c>
      <c r="BM107" s="217" t="s">
        <v>1896</v>
      </c>
    </row>
    <row r="108" s="2" customFormat="1">
      <c r="A108" s="40"/>
      <c r="B108" s="41"/>
      <c r="C108" s="42"/>
      <c r="D108" s="244" t="s">
        <v>1183</v>
      </c>
      <c r="E108" s="42"/>
      <c r="F108" s="278" t="s">
        <v>1897</v>
      </c>
      <c r="G108" s="42"/>
      <c r="H108" s="42"/>
      <c r="I108" s="221"/>
      <c r="J108" s="42"/>
      <c r="K108" s="42"/>
      <c r="L108" s="46"/>
      <c r="M108" s="222"/>
      <c r="N108" s="223"/>
      <c r="O108" s="86"/>
      <c r="P108" s="86"/>
      <c r="Q108" s="86"/>
      <c r="R108" s="86"/>
      <c r="S108" s="86"/>
      <c r="T108" s="87"/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T108" s="19" t="s">
        <v>1183</v>
      </c>
      <c r="AU108" s="19" t="s">
        <v>79</v>
      </c>
    </row>
    <row r="109" s="2" customFormat="1" ht="37.8" customHeight="1">
      <c r="A109" s="40"/>
      <c r="B109" s="41"/>
      <c r="C109" s="206" t="s">
        <v>180</v>
      </c>
      <c r="D109" s="206" t="s">
        <v>153</v>
      </c>
      <c r="E109" s="207" t="s">
        <v>1147</v>
      </c>
      <c r="F109" s="208" t="s">
        <v>1148</v>
      </c>
      <c r="G109" s="209" t="s">
        <v>380</v>
      </c>
      <c r="H109" s="210">
        <v>40.630000000000003</v>
      </c>
      <c r="I109" s="211"/>
      <c r="J109" s="212">
        <f>ROUND(I109*H109,2)</f>
        <v>0</v>
      </c>
      <c r="K109" s="208" t="s">
        <v>157</v>
      </c>
      <c r="L109" s="46"/>
      <c r="M109" s="213" t="s">
        <v>19</v>
      </c>
      <c r="N109" s="214" t="s">
        <v>40</v>
      </c>
      <c r="O109" s="86"/>
      <c r="P109" s="215">
        <f>O109*H109</f>
        <v>0</v>
      </c>
      <c r="Q109" s="215">
        <v>0.00084000000000000003</v>
      </c>
      <c r="R109" s="215">
        <f>Q109*H109</f>
        <v>0.034129200000000005</v>
      </c>
      <c r="S109" s="215">
        <v>0</v>
      </c>
      <c r="T109" s="216">
        <f>S109*H109</f>
        <v>0</v>
      </c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R109" s="217" t="s">
        <v>158</v>
      </c>
      <c r="AT109" s="217" t="s">
        <v>153</v>
      </c>
      <c r="AU109" s="217" t="s">
        <v>79</v>
      </c>
      <c r="AY109" s="19" t="s">
        <v>150</v>
      </c>
      <c r="BE109" s="218">
        <f>IF(N109="základní",J109,0)</f>
        <v>0</v>
      </c>
      <c r="BF109" s="218">
        <f>IF(N109="snížená",J109,0)</f>
        <v>0</v>
      </c>
      <c r="BG109" s="218">
        <f>IF(N109="zákl. přenesená",J109,0)</f>
        <v>0</v>
      </c>
      <c r="BH109" s="218">
        <f>IF(N109="sníž. přenesená",J109,0)</f>
        <v>0</v>
      </c>
      <c r="BI109" s="218">
        <f>IF(N109="nulová",J109,0)</f>
        <v>0</v>
      </c>
      <c r="BJ109" s="19" t="s">
        <v>77</v>
      </c>
      <c r="BK109" s="218">
        <f>ROUND(I109*H109,2)</f>
        <v>0</v>
      </c>
      <c r="BL109" s="19" t="s">
        <v>158</v>
      </c>
      <c r="BM109" s="217" t="s">
        <v>1898</v>
      </c>
    </row>
    <row r="110" s="2" customFormat="1">
      <c r="A110" s="40"/>
      <c r="B110" s="41"/>
      <c r="C110" s="42"/>
      <c r="D110" s="219" t="s">
        <v>159</v>
      </c>
      <c r="E110" s="42"/>
      <c r="F110" s="220" t="s">
        <v>1150</v>
      </c>
      <c r="G110" s="42"/>
      <c r="H110" s="42"/>
      <c r="I110" s="221"/>
      <c r="J110" s="42"/>
      <c r="K110" s="42"/>
      <c r="L110" s="46"/>
      <c r="M110" s="222"/>
      <c r="N110" s="223"/>
      <c r="O110" s="86"/>
      <c r="P110" s="86"/>
      <c r="Q110" s="86"/>
      <c r="R110" s="86"/>
      <c r="S110" s="86"/>
      <c r="T110" s="87"/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T110" s="19" t="s">
        <v>159</v>
      </c>
      <c r="AU110" s="19" t="s">
        <v>79</v>
      </c>
    </row>
    <row r="111" s="2" customFormat="1">
      <c r="A111" s="40"/>
      <c r="B111" s="41"/>
      <c r="C111" s="42"/>
      <c r="D111" s="244" t="s">
        <v>1183</v>
      </c>
      <c r="E111" s="42"/>
      <c r="F111" s="278" t="s">
        <v>1888</v>
      </c>
      <c r="G111" s="42"/>
      <c r="H111" s="42"/>
      <c r="I111" s="221"/>
      <c r="J111" s="42"/>
      <c r="K111" s="42"/>
      <c r="L111" s="46"/>
      <c r="M111" s="222"/>
      <c r="N111" s="223"/>
      <c r="O111" s="86"/>
      <c r="P111" s="86"/>
      <c r="Q111" s="86"/>
      <c r="R111" s="86"/>
      <c r="S111" s="86"/>
      <c r="T111" s="87"/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T111" s="19" t="s">
        <v>1183</v>
      </c>
      <c r="AU111" s="19" t="s">
        <v>79</v>
      </c>
    </row>
    <row r="112" s="2" customFormat="1" ht="44.25" customHeight="1">
      <c r="A112" s="40"/>
      <c r="B112" s="41"/>
      <c r="C112" s="206" t="s">
        <v>171</v>
      </c>
      <c r="D112" s="206" t="s">
        <v>153</v>
      </c>
      <c r="E112" s="207" t="s">
        <v>1151</v>
      </c>
      <c r="F112" s="208" t="s">
        <v>1152</v>
      </c>
      <c r="G112" s="209" t="s">
        <v>380</v>
      </c>
      <c r="H112" s="210">
        <v>40.630000000000003</v>
      </c>
      <c r="I112" s="211"/>
      <c r="J112" s="212">
        <f>ROUND(I112*H112,2)</f>
        <v>0</v>
      </c>
      <c r="K112" s="208" t="s">
        <v>157</v>
      </c>
      <c r="L112" s="46"/>
      <c r="M112" s="213" t="s">
        <v>19</v>
      </c>
      <c r="N112" s="214" t="s">
        <v>40</v>
      </c>
      <c r="O112" s="86"/>
      <c r="P112" s="215">
        <f>O112*H112</f>
        <v>0</v>
      </c>
      <c r="Q112" s="215">
        <v>0</v>
      </c>
      <c r="R112" s="215">
        <f>Q112*H112</f>
        <v>0</v>
      </c>
      <c r="S112" s="215">
        <v>0</v>
      </c>
      <c r="T112" s="216">
        <f>S112*H112</f>
        <v>0</v>
      </c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R112" s="217" t="s">
        <v>158</v>
      </c>
      <c r="AT112" s="217" t="s">
        <v>153</v>
      </c>
      <c r="AU112" s="217" t="s">
        <v>79</v>
      </c>
      <c r="AY112" s="19" t="s">
        <v>150</v>
      </c>
      <c r="BE112" s="218">
        <f>IF(N112="základní",J112,0)</f>
        <v>0</v>
      </c>
      <c r="BF112" s="218">
        <f>IF(N112="snížená",J112,0)</f>
        <v>0</v>
      </c>
      <c r="BG112" s="218">
        <f>IF(N112="zákl. přenesená",J112,0)</f>
        <v>0</v>
      </c>
      <c r="BH112" s="218">
        <f>IF(N112="sníž. přenesená",J112,0)</f>
        <v>0</v>
      </c>
      <c r="BI112" s="218">
        <f>IF(N112="nulová",J112,0)</f>
        <v>0</v>
      </c>
      <c r="BJ112" s="19" t="s">
        <v>77</v>
      </c>
      <c r="BK112" s="218">
        <f>ROUND(I112*H112,2)</f>
        <v>0</v>
      </c>
      <c r="BL112" s="19" t="s">
        <v>158</v>
      </c>
      <c r="BM112" s="217" t="s">
        <v>1899</v>
      </c>
    </row>
    <row r="113" s="2" customFormat="1">
      <c r="A113" s="40"/>
      <c r="B113" s="41"/>
      <c r="C113" s="42"/>
      <c r="D113" s="219" t="s">
        <v>159</v>
      </c>
      <c r="E113" s="42"/>
      <c r="F113" s="220" t="s">
        <v>1154</v>
      </c>
      <c r="G113" s="42"/>
      <c r="H113" s="42"/>
      <c r="I113" s="221"/>
      <c r="J113" s="42"/>
      <c r="K113" s="42"/>
      <c r="L113" s="46"/>
      <c r="M113" s="222"/>
      <c r="N113" s="223"/>
      <c r="O113" s="86"/>
      <c r="P113" s="86"/>
      <c r="Q113" s="86"/>
      <c r="R113" s="86"/>
      <c r="S113" s="86"/>
      <c r="T113" s="87"/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T113" s="19" t="s">
        <v>159</v>
      </c>
      <c r="AU113" s="19" t="s">
        <v>79</v>
      </c>
    </row>
    <row r="114" s="2" customFormat="1">
      <c r="A114" s="40"/>
      <c r="B114" s="41"/>
      <c r="C114" s="42"/>
      <c r="D114" s="244" t="s">
        <v>1183</v>
      </c>
      <c r="E114" s="42"/>
      <c r="F114" s="278" t="s">
        <v>1888</v>
      </c>
      <c r="G114" s="42"/>
      <c r="H114" s="42"/>
      <c r="I114" s="221"/>
      <c r="J114" s="42"/>
      <c r="K114" s="42"/>
      <c r="L114" s="46"/>
      <c r="M114" s="222"/>
      <c r="N114" s="223"/>
      <c r="O114" s="86"/>
      <c r="P114" s="86"/>
      <c r="Q114" s="86"/>
      <c r="R114" s="86"/>
      <c r="S114" s="86"/>
      <c r="T114" s="87"/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T114" s="19" t="s">
        <v>1183</v>
      </c>
      <c r="AU114" s="19" t="s">
        <v>79</v>
      </c>
    </row>
    <row r="115" s="2" customFormat="1" ht="62.7" customHeight="1">
      <c r="A115" s="40"/>
      <c r="B115" s="41"/>
      <c r="C115" s="206" t="s">
        <v>190</v>
      </c>
      <c r="D115" s="206" t="s">
        <v>153</v>
      </c>
      <c r="E115" s="207" t="s">
        <v>714</v>
      </c>
      <c r="F115" s="208" t="s">
        <v>715</v>
      </c>
      <c r="G115" s="209" t="s">
        <v>375</v>
      </c>
      <c r="H115" s="210">
        <v>26.48</v>
      </c>
      <c r="I115" s="211"/>
      <c r="J115" s="212">
        <f>ROUND(I115*H115,2)</f>
        <v>0</v>
      </c>
      <c r="K115" s="208" t="s">
        <v>157</v>
      </c>
      <c r="L115" s="46"/>
      <c r="M115" s="213" t="s">
        <v>19</v>
      </c>
      <c r="N115" s="214" t="s">
        <v>40</v>
      </c>
      <c r="O115" s="86"/>
      <c r="P115" s="215">
        <f>O115*H115</f>
        <v>0</v>
      </c>
      <c r="Q115" s="215">
        <v>0</v>
      </c>
      <c r="R115" s="215">
        <f>Q115*H115</f>
        <v>0</v>
      </c>
      <c r="S115" s="215">
        <v>0</v>
      </c>
      <c r="T115" s="216">
        <f>S115*H115</f>
        <v>0</v>
      </c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R115" s="217" t="s">
        <v>158</v>
      </c>
      <c r="AT115" s="217" t="s">
        <v>153</v>
      </c>
      <c r="AU115" s="217" t="s">
        <v>79</v>
      </c>
      <c r="AY115" s="19" t="s">
        <v>150</v>
      </c>
      <c r="BE115" s="218">
        <f>IF(N115="základní",J115,0)</f>
        <v>0</v>
      </c>
      <c r="BF115" s="218">
        <f>IF(N115="snížená",J115,0)</f>
        <v>0</v>
      </c>
      <c r="BG115" s="218">
        <f>IF(N115="zákl. přenesená",J115,0)</f>
        <v>0</v>
      </c>
      <c r="BH115" s="218">
        <f>IF(N115="sníž. přenesená",J115,0)</f>
        <v>0</v>
      </c>
      <c r="BI115" s="218">
        <f>IF(N115="nulová",J115,0)</f>
        <v>0</v>
      </c>
      <c r="BJ115" s="19" t="s">
        <v>77</v>
      </c>
      <c r="BK115" s="218">
        <f>ROUND(I115*H115,2)</f>
        <v>0</v>
      </c>
      <c r="BL115" s="19" t="s">
        <v>158</v>
      </c>
      <c r="BM115" s="217" t="s">
        <v>1900</v>
      </c>
    </row>
    <row r="116" s="2" customFormat="1">
      <c r="A116" s="40"/>
      <c r="B116" s="41"/>
      <c r="C116" s="42"/>
      <c r="D116" s="219" t="s">
        <v>159</v>
      </c>
      <c r="E116" s="42"/>
      <c r="F116" s="220" t="s">
        <v>716</v>
      </c>
      <c r="G116" s="42"/>
      <c r="H116" s="42"/>
      <c r="I116" s="221"/>
      <c r="J116" s="42"/>
      <c r="K116" s="42"/>
      <c r="L116" s="46"/>
      <c r="M116" s="222"/>
      <c r="N116" s="223"/>
      <c r="O116" s="86"/>
      <c r="P116" s="86"/>
      <c r="Q116" s="86"/>
      <c r="R116" s="86"/>
      <c r="S116" s="86"/>
      <c r="T116" s="87"/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T116" s="19" t="s">
        <v>159</v>
      </c>
      <c r="AU116" s="19" t="s">
        <v>79</v>
      </c>
    </row>
    <row r="117" s="15" customFormat="1">
      <c r="A117" s="15"/>
      <c r="B117" s="265"/>
      <c r="C117" s="266"/>
      <c r="D117" s="244" t="s">
        <v>593</v>
      </c>
      <c r="E117" s="267" t="s">
        <v>19</v>
      </c>
      <c r="F117" s="268" t="s">
        <v>1901</v>
      </c>
      <c r="G117" s="266"/>
      <c r="H117" s="267" t="s">
        <v>19</v>
      </c>
      <c r="I117" s="269"/>
      <c r="J117" s="266"/>
      <c r="K117" s="266"/>
      <c r="L117" s="270"/>
      <c r="M117" s="271"/>
      <c r="N117" s="272"/>
      <c r="O117" s="272"/>
      <c r="P117" s="272"/>
      <c r="Q117" s="272"/>
      <c r="R117" s="272"/>
      <c r="S117" s="272"/>
      <c r="T117" s="273"/>
      <c r="U117" s="15"/>
      <c r="V117" s="15"/>
      <c r="W117" s="15"/>
      <c r="X117" s="15"/>
      <c r="Y117" s="15"/>
      <c r="Z117" s="15"/>
      <c r="AA117" s="15"/>
      <c r="AB117" s="15"/>
      <c r="AC117" s="15"/>
      <c r="AD117" s="15"/>
      <c r="AE117" s="15"/>
      <c r="AT117" s="274" t="s">
        <v>593</v>
      </c>
      <c r="AU117" s="274" t="s">
        <v>79</v>
      </c>
      <c r="AV117" s="15" t="s">
        <v>77</v>
      </c>
      <c r="AW117" s="15" t="s">
        <v>31</v>
      </c>
      <c r="AX117" s="15" t="s">
        <v>69</v>
      </c>
      <c r="AY117" s="274" t="s">
        <v>150</v>
      </c>
    </row>
    <row r="118" s="13" customFormat="1">
      <c r="A118" s="13"/>
      <c r="B118" s="242"/>
      <c r="C118" s="243"/>
      <c r="D118" s="244" t="s">
        <v>593</v>
      </c>
      <c r="E118" s="245" t="s">
        <v>19</v>
      </c>
      <c r="F118" s="246" t="s">
        <v>1902</v>
      </c>
      <c r="G118" s="243"/>
      <c r="H118" s="247">
        <v>26.02</v>
      </c>
      <c r="I118" s="248"/>
      <c r="J118" s="243"/>
      <c r="K118" s="243"/>
      <c r="L118" s="249"/>
      <c r="M118" s="250"/>
      <c r="N118" s="251"/>
      <c r="O118" s="251"/>
      <c r="P118" s="251"/>
      <c r="Q118" s="251"/>
      <c r="R118" s="251"/>
      <c r="S118" s="251"/>
      <c r="T118" s="252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T118" s="253" t="s">
        <v>593</v>
      </c>
      <c r="AU118" s="253" t="s">
        <v>79</v>
      </c>
      <c r="AV118" s="13" t="s">
        <v>79</v>
      </c>
      <c r="AW118" s="13" t="s">
        <v>31</v>
      </c>
      <c r="AX118" s="13" t="s">
        <v>69</v>
      </c>
      <c r="AY118" s="253" t="s">
        <v>150</v>
      </c>
    </row>
    <row r="119" s="13" customFormat="1">
      <c r="A119" s="13"/>
      <c r="B119" s="242"/>
      <c r="C119" s="243"/>
      <c r="D119" s="244" t="s">
        <v>593</v>
      </c>
      <c r="E119" s="245" t="s">
        <v>19</v>
      </c>
      <c r="F119" s="246" t="s">
        <v>1903</v>
      </c>
      <c r="G119" s="243"/>
      <c r="H119" s="247">
        <v>0.46000000000000002</v>
      </c>
      <c r="I119" s="248"/>
      <c r="J119" s="243"/>
      <c r="K119" s="243"/>
      <c r="L119" s="249"/>
      <c r="M119" s="250"/>
      <c r="N119" s="251"/>
      <c r="O119" s="251"/>
      <c r="P119" s="251"/>
      <c r="Q119" s="251"/>
      <c r="R119" s="251"/>
      <c r="S119" s="251"/>
      <c r="T119" s="252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T119" s="253" t="s">
        <v>593</v>
      </c>
      <c r="AU119" s="253" t="s">
        <v>79</v>
      </c>
      <c r="AV119" s="13" t="s">
        <v>79</v>
      </c>
      <c r="AW119" s="13" t="s">
        <v>31</v>
      </c>
      <c r="AX119" s="13" t="s">
        <v>69</v>
      </c>
      <c r="AY119" s="253" t="s">
        <v>150</v>
      </c>
    </row>
    <row r="120" s="14" customFormat="1">
      <c r="A120" s="14"/>
      <c r="B120" s="254"/>
      <c r="C120" s="255"/>
      <c r="D120" s="244" t="s">
        <v>593</v>
      </c>
      <c r="E120" s="256" t="s">
        <v>19</v>
      </c>
      <c r="F120" s="257" t="s">
        <v>595</v>
      </c>
      <c r="G120" s="255"/>
      <c r="H120" s="258">
        <v>26.48</v>
      </c>
      <c r="I120" s="259"/>
      <c r="J120" s="255"/>
      <c r="K120" s="255"/>
      <c r="L120" s="260"/>
      <c r="M120" s="261"/>
      <c r="N120" s="262"/>
      <c r="O120" s="262"/>
      <c r="P120" s="262"/>
      <c r="Q120" s="262"/>
      <c r="R120" s="262"/>
      <c r="S120" s="262"/>
      <c r="T120" s="263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  <c r="AT120" s="264" t="s">
        <v>593</v>
      </c>
      <c r="AU120" s="264" t="s">
        <v>79</v>
      </c>
      <c r="AV120" s="14" t="s">
        <v>158</v>
      </c>
      <c r="AW120" s="14" t="s">
        <v>31</v>
      </c>
      <c r="AX120" s="14" t="s">
        <v>77</v>
      </c>
      <c r="AY120" s="264" t="s">
        <v>150</v>
      </c>
    </row>
    <row r="121" s="2" customFormat="1" ht="66.75" customHeight="1">
      <c r="A121" s="40"/>
      <c r="B121" s="41"/>
      <c r="C121" s="206" t="s">
        <v>175</v>
      </c>
      <c r="D121" s="206" t="s">
        <v>153</v>
      </c>
      <c r="E121" s="207" t="s">
        <v>1904</v>
      </c>
      <c r="F121" s="208" t="s">
        <v>1905</v>
      </c>
      <c r="G121" s="209" t="s">
        <v>375</v>
      </c>
      <c r="H121" s="210">
        <v>132.40000000000001</v>
      </c>
      <c r="I121" s="211"/>
      <c r="J121" s="212">
        <f>ROUND(I121*H121,2)</f>
        <v>0</v>
      </c>
      <c r="K121" s="208" t="s">
        <v>157</v>
      </c>
      <c r="L121" s="46"/>
      <c r="M121" s="213" t="s">
        <v>19</v>
      </c>
      <c r="N121" s="214" t="s">
        <v>40</v>
      </c>
      <c r="O121" s="86"/>
      <c r="P121" s="215">
        <f>O121*H121</f>
        <v>0</v>
      </c>
      <c r="Q121" s="215">
        <v>0</v>
      </c>
      <c r="R121" s="215">
        <f>Q121*H121</f>
        <v>0</v>
      </c>
      <c r="S121" s="215">
        <v>0</v>
      </c>
      <c r="T121" s="216">
        <f>S121*H121</f>
        <v>0</v>
      </c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R121" s="217" t="s">
        <v>158</v>
      </c>
      <c r="AT121" s="217" t="s">
        <v>153</v>
      </c>
      <c r="AU121" s="217" t="s">
        <v>79</v>
      </c>
      <c r="AY121" s="19" t="s">
        <v>150</v>
      </c>
      <c r="BE121" s="218">
        <f>IF(N121="základní",J121,0)</f>
        <v>0</v>
      </c>
      <c r="BF121" s="218">
        <f>IF(N121="snížená",J121,0)</f>
        <v>0</v>
      </c>
      <c r="BG121" s="218">
        <f>IF(N121="zákl. přenesená",J121,0)</f>
        <v>0</v>
      </c>
      <c r="BH121" s="218">
        <f>IF(N121="sníž. přenesená",J121,0)</f>
        <v>0</v>
      </c>
      <c r="BI121" s="218">
        <f>IF(N121="nulová",J121,0)</f>
        <v>0</v>
      </c>
      <c r="BJ121" s="19" t="s">
        <v>77</v>
      </c>
      <c r="BK121" s="218">
        <f>ROUND(I121*H121,2)</f>
        <v>0</v>
      </c>
      <c r="BL121" s="19" t="s">
        <v>158</v>
      </c>
      <c r="BM121" s="217" t="s">
        <v>1906</v>
      </c>
    </row>
    <row r="122" s="2" customFormat="1">
      <c r="A122" s="40"/>
      <c r="B122" s="41"/>
      <c r="C122" s="42"/>
      <c r="D122" s="219" t="s">
        <v>159</v>
      </c>
      <c r="E122" s="42"/>
      <c r="F122" s="220" t="s">
        <v>1907</v>
      </c>
      <c r="G122" s="42"/>
      <c r="H122" s="42"/>
      <c r="I122" s="221"/>
      <c r="J122" s="42"/>
      <c r="K122" s="42"/>
      <c r="L122" s="46"/>
      <c r="M122" s="222"/>
      <c r="N122" s="223"/>
      <c r="O122" s="86"/>
      <c r="P122" s="86"/>
      <c r="Q122" s="86"/>
      <c r="R122" s="86"/>
      <c r="S122" s="86"/>
      <c r="T122" s="87"/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T122" s="19" t="s">
        <v>159</v>
      </c>
      <c r="AU122" s="19" t="s">
        <v>79</v>
      </c>
    </row>
    <row r="123" s="15" customFormat="1">
      <c r="A123" s="15"/>
      <c r="B123" s="265"/>
      <c r="C123" s="266"/>
      <c r="D123" s="244" t="s">
        <v>593</v>
      </c>
      <c r="E123" s="267" t="s">
        <v>19</v>
      </c>
      <c r="F123" s="268" t="s">
        <v>1901</v>
      </c>
      <c r="G123" s="266"/>
      <c r="H123" s="267" t="s">
        <v>19</v>
      </c>
      <c r="I123" s="269"/>
      <c r="J123" s="266"/>
      <c r="K123" s="266"/>
      <c r="L123" s="270"/>
      <c r="M123" s="271"/>
      <c r="N123" s="272"/>
      <c r="O123" s="272"/>
      <c r="P123" s="272"/>
      <c r="Q123" s="272"/>
      <c r="R123" s="272"/>
      <c r="S123" s="272"/>
      <c r="T123" s="273"/>
      <c r="U123" s="15"/>
      <c r="V123" s="15"/>
      <c r="W123" s="15"/>
      <c r="X123" s="15"/>
      <c r="Y123" s="15"/>
      <c r="Z123" s="15"/>
      <c r="AA123" s="15"/>
      <c r="AB123" s="15"/>
      <c r="AC123" s="15"/>
      <c r="AD123" s="15"/>
      <c r="AE123" s="15"/>
      <c r="AT123" s="274" t="s">
        <v>593</v>
      </c>
      <c r="AU123" s="274" t="s">
        <v>79</v>
      </c>
      <c r="AV123" s="15" t="s">
        <v>77</v>
      </c>
      <c r="AW123" s="15" t="s">
        <v>31</v>
      </c>
      <c r="AX123" s="15" t="s">
        <v>69</v>
      </c>
      <c r="AY123" s="274" t="s">
        <v>150</v>
      </c>
    </row>
    <row r="124" s="13" customFormat="1">
      <c r="A124" s="13"/>
      <c r="B124" s="242"/>
      <c r="C124" s="243"/>
      <c r="D124" s="244" t="s">
        <v>593</v>
      </c>
      <c r="E124" s="245" t="s">
        <v>19</v>
      </c>
      <c r="F124" s="246" t="s">
        <v>1902</v>
      </c>
      <c r="G124" s="243"/>
      <c r="H124" s="247">
        <v>26.02</v>
      </c>
      <c r="I124" s="248"/>
      <c r="J124" s="243"/>
      <c r="K124" s="243"/>
      <c r="L124" s="249"/>
      <c r="M124" s="250"/>
      <c r="N124" s="251"/>
      <c r="O124" s="251"/>
      <c r="P124" s="251"/>
      <c r="Q124" s="251"/>
      <c r="R124" s="251"/>
      <c r="S124" s="251"/>
      <c r="T124" s="252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T124" s="253" t="s">
        <v>593</v>
      </c>
      <c r="AU124" s="253" t="s">
        <v>79</v>
      </c>
      <c r="AV124" s="13" t="s">
        <v>79</v>
      </c>
      <c r="AW124" s="13" t="s">
        <v>31</v>
      </c>
      <c r="AX124" s="13" t="s">
        <v>69</v>
      </c>
      <c r="AY124" s="253" t="s">
        <v>150</v>
      </c>
    </row>
    <row r="125" s="13" customFormat="1">
      <c r="A125" s="13"/>
      <c r="B125" s="242"/>
      <c r="C125" s="243"/>
      <c r="D125" s="244" t="s">
        <v>593</v>
      </c>
      <c r="E125" s="245" t="s">
        <v>19</v>
      </c>
      <c r="F125" s="246" t="s">
        <v>1903</v>
      </c>
      <c r="G125" s="243"/>
      <c r="H125" s="247">
        <v>0.46000000000000002</v>
      </c>
      <c r="I125" s="248"/>
      <c r="J125" s="243"/>
      <c r="K125" s="243"/>
      <c r="L125" s="249"/>
      <c r="M125" s="250"/>
      <c r="N125" s="251"/>
      <c r="O125" s="251"/>
      <c r="P125" s="251"/>
      <c r="Q125" s="251"/>
      <c r="R125" s="251"/>
      <c r="S125" s="251"/>
      <c r="T125" s="252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T125" s="253" t="s">
        <v>593</v>
      </c>
      <c r="AU125" s="253" t="s">
        <v>79</v>
      </c>
      <c r="AV125" s="13" t="s">
        <v>79</v>
      </c>
      <c r="AW125" s="13" t="s">
        <v>31</v>
      </c>
      <c r="AX125" s="13" t="s">
        <v>69</v>
      </c>
      <c r="AY125" s="253" t="s">
        <v>150</v>
      </c>
    </row>
    <row r="126" s="14" customFormat="1">
      <c r="A126" s="14"/>
      <c r="B126" s="254"/>
      <c r="C126" s="255"/>
      <c r="D126" s="244" t="s">
        <v>593</v>
      </c>
      <c r="E126" s="256" t="s">
        <v>19</v>
      </c>
      <c r="F126" s="257" t="s">
        <v>595</v>
      </c>
      <c r="G126" s="255"/>
      <c r="H126" s="258">
        <v>26.48</v>
      </c>
      <c r="I126" s="259"/>
      <c r="J126" s="255"/>
      <c r="K126" s="255"/>
      <c r="L126" s="260"/>
      <c r="M126" s="261"/>
      <c r="N126" s="262"/>
      <c r="O126" s="262"/>
      <c r="P126" s="262"/>
      <c r="Q126" s="262"/>
      <c r="R126" s="262"/>
      <c r="S126" s="262"/>
      <c r="T126" s="263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T126" s="264" t="s">
        <v>593</v>
      </c>
      <c r="AU126" s="264" t="s">
        <v>79</v>
      </c>
      <c r="AV126" s="14" t="s">
        <v>158</v>
      </c>
      <c r="AW126" s="14" t="s">
        <v>31</v>
      </c>
      <c r="AX126" s="14" t="s">
        <v>77</v>
      </c>
      <c r="AY126" s="264" t="s">
        <v>150</v>
      </c>
    </row>
    <row r="127" s="13" customFormat="1">
      <c r="A127" s="13"/>
      <c r="B127" s="242"/>
      <c r="C127" s="243"/>
      <c r="D127" s="244" t="s">
        <v>593</v>
      </c>
      <c r="E127" s="243"/>
      <c r="F127" s="246" t="s">
        <v>1908</v>
      </c>
      <c r="G127" s="243"/>
      <c r="H127" s="247">
        <v>132.40000000000001</v>
      </c>
      <c r="I127" s="248"/>
      <c r="J127" s="243"/>
      <c r="K127" s="243"/>
      <c r="L127" s="249"/>
      <c r="M127" s="250"/>
      <c r="N127" s="251"/>
      <c r="O127" s="251"/>
      <c r="P127" s="251"/>
      <c r="Q127" s="251"/>
      <c r="R127" s="251"/>
      <c r="S127" s="251"/>
      <c r="T127" s="252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T127" s="253" t="s">
        <v>593</v>
      </c>
      <c r="AU127" s="253" t="s">
        <v>79</v>
      </c>
      <c r="AV127" s="13" t="s">
        <v>79</v>
      </c>
      <c r="AW127" s="13" t="s">
        <v>4</v>
      </c>
      <c r="AX127" s="13" t="s">
        <v>77</v>
      </c>
      <c r="AY127" s="253" t="s">
        <v>150</v>
      </c>
    </row>
    <row r="128" s="2" customFormat="1" ht="44.25" customHeight="1">
      <c r="A128" s="40"/>
      <c r="B128" s="41"/>
      <c r="C128" s="206" t="s">
        <v>201</v>
      </c>
      <c r="D128" s="206" t="s">
        <v>153</v>
      </c>
      <c r="E128" s="207" t="s">
        <v>717</v>
      </c>
      <c r="F128" s="208" t="s">
        <v>718</v>
      </c>
      <c r="G128" s="209" t="s">
        <v>375</v>
      </c>
      <c r="H128" s="210">
        <v>26.48</v>
      </c>
      <c r="I128" s="211"/>
      <c r="J128" s="212">
        <f>ROUND(I128*H128,2)</f>
        <v>0</v>
      </c>
      <c r="K128" s="208" t="s">
        <v>157</v>
      </c>
      <c r="L128" s="46"/>
      <c r="M128" s="213" t="s">
        <v>19</v>
      </c>
      <c r="N128" s="214" t="s">
        <v>40</v>
      </c>
      <c r="O128" s="86"/>
      <c r="P128" s="215">
        <f>O128*H128</f>
        <v>0</v>
      </c>
      <c r="Q128" s="215">
        <v>0</v>
      </c>
      <c r="R128" s="215">
        <f>Q128*H128</f>
        <v>0</v>
      </c>
      <c r="S128" s="215">
        <v>0</v>
      </c>
      <c r="T128" s="216">
        <f>S128*H128</f>
        <v>0</v>
      </c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R128" s="217" t="s">
        <v>158</v>
      </c>
      <c r="AT128" s="217" t="s">
        <v>153</v>
      </c>
      <c r="AU128" s="217" t="s">
        <v>79</v>
      </c>
      <c r="AY128" s="19" t="s">
        <v>150</v>
      </c>
      <c r="BE128" s="218">
        <f>IF(N128="základní",J128,0)</f>
        <v>0</v>
      </c>
      <c r="BF128" s="218">
        <f>IF(N128="snížená",J128,0)</f>
        <v>0</v>
      </c>
      <c r="BG128" s="218">
        <f>IF(N128="zákl. přenesená",J128,0)</f>
        <v>0</v>
      </c>
      <c r="BH128" s="218">
        <f>IF(N128="sníž. přenesená",J128,0)</f>
        <v>0</v>
      </c>
      <c r="BI128" s="218">
        <f>IF(N128="nulová",J128,0)</f>
        <v>0</v>
      </c>
      <c r="BJ128" s="19" t="s">
        <v>77</v>
      </c>
      <c r="BK128" s="218">
        <f>ROUND(I128*H128,2)</f>
        <v>0</v>
      </c>
      <c r="BL128" s="19" t="s">
        <v>158</v>
      </c>
      <c r="BM128" s="217" t="s">
        <v>1909</v>
      </c>
    </row>
    <row r="129" s="2" customFormat="1">
      <c r="A129" s="40"/>
      <c r="B129" s="41"/>
      <c r="C129" s="42"/>
      <c r="D129" s="219" t="s">
        <v>159</v>
      </c>
      <c r="E129" s="42"/>
      <c r="F129" s="220" t="s">
        <v>719</v>
      </c>
      <c r="G129" s="42"/>
      <c r="H129" s="42"/>
      <c r="I129" s="221"/>
      <c r="J129" s="42"/>
      <c r="K129" s="42"/>
      <c r="L129" s="46"/>
      <c r="M129" s="222"/>
      <c r="N129" s="223"/>
      <c r="O129" s="86"/>
      <c r="P129" s="86"/>
      <c r="Q129" s="86"/>
      <c r="R129" s="86"/>
      <c r="S129" s="86"/>
      <c r="T129" s="87"/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T129" s="19" t="s">
        <v>159</v>
      </c>
      <c r="AU129" s="19" t="s">
        <v>79</v>
      </c>
    </row>
    <row r="130" s="13" customFormat="1">
      <c r="A130" s="13"/>
      <c r="B130" s="242"/>
      <c r="C130" s="243"/>
      <c r="D130" s="244" t="s">
        <v>593</v>
      </c>
      <c r="E130" s="245" t="s">
        <v>19</v>
      </c>
      <c r="F130" s="246" t="s">
        <v>1902</v>
      </c>
      <c r="G130" s="243"/>
      <c r="H130" s="247">
        <v>26.02</v>
      </c>
      <c r="I130" s="248"/>
      <c r="J130" s="243"/>
      <c r="K130" s="243"/>
      <c r="L130" s="249"/>
      <c r="M130" s="250"/>
      <c r="N130" s="251"/>
      <c r="O130" s="251"/>
      <c r="P130" s="251"/>
      <c r="Q130" s="251"/>
      <c r="R130" s="251"/>
      <c r="S130" s="251"/>
      <c r="T130" s="252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53" t="s">
        <v>593</v>
      </c>
      <c r="AU130" s="253" t="s">
        <v>79</v>
      </c>
      <c r="AV130" s="13" t="s">
        <v>79</v>
      </c>
      <c r="AW130" s="13" t="s">
        <v>31</v>
      </c>
      <c r="AX130" s="13" t="s">
        <v>69</v>
      </c>
      <c r="AY130" s="253" t="s">
        <v>150</v>
      </c>
    </row>
    <row r="131" s="13" customFormat="1">
      <c r="A131" s="13"/>
      <c r="B131" s="242"/>
      <c r="C131" s="243"/>
      <c r="D131" s="244" t="s">
        <v>593</v>
      </c>
      <c r="E131" s="245" t="s">
        <v>19</v>
      </c>
      <c r="F131" s="246" t="s">
        <v>1903</v>
      </c>
      <c r="G131" s="243"/>
      <c r="H131" s="247">
        <v>0.46000000000000002</v>
      </c>
      <c r="I131" s="248"/>
      <c r="J131" s="243"/>
      <c r="K131" s="243"/>
      <c r="L131" s="249"/>
      <c r="M131" s="250"/>
      <c r="N131" s="251"/>
      <c r="O131" s="251"/>
      <c r="P131" s="251"/>
      <c r="Q131" s="251"/>
      <c r="R131" s="251"/>
      <c r="S131" s="251"/>
      <c r="T131" s="252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253" t="s">
        <v>593</v>
      </c>
      <c r="AU131" s="253" t="s">
        <v>79</v>
      </c>
      <c r="AV131" s="13" t="s">
        <v>79</v>
      </c>
      <c r="AW131" s="13" t="s">
        <v>31</v>
      </c>
      <c r="AX131" s="13" t="s">
        <v>69</v>
      </c>
      <c r="AY131" s="253" t="s">
        <v>150</v>
      </c>
    </row>
    <row r="132" s="14" customFormat="1">
      <c r="A132" s="14"/>
      <c r="B132" s="254"/>
      <c r="C132" s="255"/>
      <c r="D132" s="244" t="s">
        <v>593</v>
      </c>
      <c r="E132" s="256" t="s">
        <v>19</v>
      </c>
      <c r="F132" s="257" t="s">
        <v>595</v>
      </c>
      <c r="G132" s="255"/>
      <c r="H132" s="258">
        <v>26.48</v>
      </c>
      <c r="I132" s="259"/>
      <c r="J132" s="255"/>
      <c r="K132" s="255"/>
      <c r="L132" s="260"/>
      <c r="M132" s="261"/>
      <c r="N132" s="262"/>
      <c r="O132" s="262"/>
      <c r="P132" s="262"/>
      <c r="Q132" s="262"/>
      <c r="R132" s="262"/>
      <c r="S132" s="262"/>
      <c r="T132" s="263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T132" s="264" t="s">
        <v>593</v>
      </c>
      <c r="AU132" s="264" t="s">
        <v>79</v>
      </c>
      <c r="AV132" s="14" t="s">
        <v>158</v>
      </c>
      <c r="AW132" s="14" t="s">
        <v>31</v>
      </c>
      <c r="AX132" s="14" t="s">
        <v>77</v>
      </c>
      <c r="AY132" s="264" t="s">
        <v>150</v>
      </c>
    </row>
    <row r="133" s="2" customFormat="1" ht="44.25" customHeight="1">
      <c r="A133" s="40"/>
      <c r="B133" s="41"/>
      <c r="C133" s="206" t="s">
        <v>8</v>
      </c>
      <c r="D133" s="206" t="s">
        <v>153</v>
      </c>
      <c r="E133" s="207" t="s">
        <v>725</v>
      </c>
      <c r="F133" s="208" t="s">
        <v>726</v>
      </c>
      <c r="G133" s="209" t="s">
        <v>258</v>
      </c>
      <c r="H133" s="210">
        <v>45.015999999999998</v>
      </c>
      <c r="I133" s="211"/>
      <c r="J133" s="212">
        <f>ROUND(I133*H133,2)</f>
        <v>0</v>
      </c>
      <c r="K133" s="208" t="s">
        <v>157</v>
      </c>
      <c r="L133" s="46"/>
      <c r="M133" s="213" t="s">
        <v>19</v>
      </c>
      <c r="N133" s="214" t="s">
        <v>40</v>
      </c>
      <c r="O133" s="86"/>
      <c r="P133" s="215">
        <f>O133*H133</f>
        <v>0</v>
      </c>
      <c r="Q133" s="215">
        <v>0</v>
      </c>
      <c r="R133" s="215">
        <f>Q133*H133</f>
        <v>0</v>
      </c>
      <c r="S133" s="215">
        <v>0</v>
      </c>
      <c r="T133" s="216">
        <f>S133*H133</f>
        <v>0</v>
      </c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R133" s="217" t="s">
        <v>158</v>
      </c>
      <c r="AT133" s="217" t="s">
        <v>153</v>
      </c>
      <c r="AU133" s="217" t="s">
        <v>79</v>
      </c>
      <c r="AY133" s="19" t="s">
        <v>150</v>
      </c>
      <c r="BE133" s="218">
        <f>IF(N133="základní",J133,0)</f>
        <v>0</v>
      </c>
      <c r="BF133" s="218">
        <f>IF(N133="snížená",J133,0)</f>
        <v>0</v>
      </c>
      <c r="BG133" s="218">
        <f>IF(N133="zákl. přenesená",J133,0)</f>
        <v>0</v>
      </c>
      <c r="BH133" s="218">
        <f>IF(N133="sníž. přenesená",J133,0)</f>
        <v>0</v>
      </c>
      <c r="BI133" s="218">
        <f>IF(N133="nulová",J133,0)</f>
        <v>0</v>
      </c>
      <c r="BJ133" s="19" t="s">
        <v>77</v>
      </c>
      <c r="BK133" s="218">
        <f>ROUND(I133*H133,2)</f>
        <v>0</v>
      </c>
      <c r="BL133" s="19" t="s">
        <v>158</v>
      </c>
      <c r="BM133" s="217" t="s">
        <v>1910</v>
      </c>
    </row>
    <row r="134" s="2" customFormat="1">
      <c r="A134" s="40"/>
      <c r="B134" s="41"/>
      <c r="C134" s="42"/>
      <c r="D134" s="219" t="s">
        <v>159</v>
      </c>
      <c r="E134" s="42"/>
      <c r="F134" s="220" t="s">
        <v>727</v>
      </c>
      <c r="G134" s="42"/>
      <c r="H134" s="42"/>
      <c r="I134" s="221"/>
      <c r="J134" s="42"/>
      <c r="K134" s="42"/>
      <c r="L134" s="46"/>
      <c r="M134" s="222"/>
      <c r="N134" s="223"/>
      <c r="O134" s="86"/>
      <c r="P134" s="86"/>
      <c r="Q134" s="86"/>
      <c r="R134" s="86"/>
      <c r="S134" s="86"/>
      <c r="T134" s="87"/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T134" s="19" t="s">
        <v>159</v>
      </c>
      <c r="AU134" s="19" t="s">
        <v>79</v>
      </c>
    </row>
    <row r="135" s="2" customFormat="1">
      <c r="A135" s="40"/>
      <c r="B135" s="41"/>
      <c r="C135" s="42"/>
      <c r="D135" s="244" t="s">
        <v>1183</v>
      </c>
      <c r="E135" s="42"/>
      <c r="F135" s="278" t="s">
        <v>1888</v>
      </c>
      <c r="G135" s="42"/>
      <c r="H135" s="42"/>
      <c r="I135" s="221"/>
      <c r="J135" s="42"/>
      <c r="K135" s="42"/>
      <c r="L135" s="46"/>
      <c r="M135" s="222"/>
      <c r="N135" s="223"/>
      <c r="O135" s="86"/>
      <c r="P135" s="86"/>
      <c r="Q135" s="86"/>
      <c r="R135" s="86"/>
      <c r="S135" s="86"/>
      <c r="T135" s="87"/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T135" s="19" t="s">
        <v>1183</v>
      </c>
      <c r="AU135" s="19" t="s">
        <v>79</v>
      </c>
    </row>
    <row r="136" s="13" customFormat="1">
      <c r="A136" s="13"/>
      <c r="B136" s="242"/>
      <c r="C136" s="243"/>
      <c r="D136" s="244" t="s">
        <v>593</v>
      </c>
      <c r="E136" s="245" t="s">
        <v>19</v>
      </c>
      <c r="F136" s="246" t="s">
        <v>1902</v>
      </c>
      <c r="G136" s="243"/>
      <c r="H136" s="247">
        <v>26.02</v>
      </c>
      <c r="I136" s="248"/>
      <c r="J136" s="243"/>
      <c r="K136" s="243"/>
      <c r="L136" s="249"/>
      <c r="M136" s="250"/>
      <c r="N136" s="251"/>
      <c r="O136" s="251"/>
      <c r="P136" s="251"/>
      <c r="Q136" s="251"/>
      <c r="R136" s="251"/>
      <c r="S136" s="251"/>
      <c r="T136" s="252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53" t="s">
        <v>593</v>
      </c>
      <c r="AU136" s="253" t="s">
        <v>79</v>
      </c>
      <c r="AV136" s="13" t="s">
        <v>79</v>
      </c>
      <c r="AW136" s="13" t="s">
        <v>31</v>
      </c>
      <c r="AX136" s="13" t="s">
        <v>69</v>
      </c>
      <c r="AY136" s="253" t="s">
        <v>150</v>
      </c>
    </row>
    <row r="137" s="13" customFormat="1">
      <c r="A137" s="13"/>
      <c r="B137" s="242"/>
      <c r="C137" s="243"/>
      <c r="D137" s="244" t="s">
        <v>593</v>
      </c>
      <c r="E137" s="245" t="s">
        <v>19</v>
      </c>
      <c r="F137" s="246" t="s">
        <v>1903</v>
      </c>
      <c r="G137" s="243"/>
      <c r="H137" s="247">
        <v>0.46000000000000002</v>
      </c>
      <c r="I137" s="248"/>
      <c r="J137" s="243"/>
      <c r="K137" s="243"/>
      <c r="L137" s="249"/>
      <c r="M137" s="250"/>
      <c r="N137" s="251"/>
      <c r="O137" s="251"/>
      <c r="P137" s="251"/>
      <c r="Q137" s="251"/>
      <c r="R137" s="251"/>
      <c r="S137" s="251"/>
      <c r="T137" s="252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53" t="s">
        <v>593</v>
      </c>
      <c r="AU137" s="253" t="s">
        <v>79</v>
      </c>
      <c r="AV137" s="13" t="s">
        <v>79</v>
      </c>
      <c r="AW137" s="13" t="s">
        <v>31</v>
      </c>
      <c r="AX137" s="13" t="s">
        <v>69</v>
      </c>
      <c r="AY137" s="253" t="s">
        <v>150</v>
      </c>
    </row>
    <row r="138" s="14" customFormat="1">
      <c r="A138" s="14"/>
      <c r="B138" s="254"/>
      <c r="C138" s="255"/>
      <c r="D138" s="244" t="s">
        <v>593</v>
      </c>
      <c r="E138" s="256" t="s">
        <v>19</v>
      </c>
      <c r="F138" s="257" t="s">
        <v>595</v>
      </c>
      <c r="G138" s="255"/>
      <c r="H138" s="258">
        <v>26.48</v>
      </c>
      <c r="I138" s="259"/>
      <c r="J138" s="255"/>
      <c r="K138" s="255"/>
      <c r="L138" s="260"/>
      <c r="M138" s="261"/>
      <c r="N138" s="262"/>
      <c r="O138" s="262"/>
      <c r="P138" s="262"/>
      <c r="Q138" s="262"/>
      <c r="R138" s="262"/>
      <c r="S138" s="262"/>
      <c r="T138" s="263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T138" s="264" t="s">
        <v>593</v>
      </c>
      <c r="AU138" s="264" t="s">
        <v>79</v>
      </c>
      <c r="AV138" s="14" t="s">
        <v>158</v>
      </c>
      <c r="AW138" s="14" t="s">
        <v>31</v>
      </c>
      <c r="AX138" s="14" t="s">
        <v>77</v>
      </c>
      <c r="AY138" s="264" t="s">
        <v>150</v>
      </c>
    </row>
    <row r="139" s="13" customFormat="1">
      <c r="A139" s="13"/>
      <c r="B139" s="242"/>
      <c r="C139" s="243"/>
      <c r="D139" s="244" t="s">
        <v>593</v>
      </c>
      <c r="E139" s="243"/>
      <c r="F139" s="246" t="s">
        <v>1911</v>
      </c>
      <c r="G139" s="243"/>
      <c r="H139" s="247">
        <v>45.015999999999998</v>
      </c>
      <c r="I139" s="248"/>
      <c r="J139" s="243"/>
      <c r="K139" s="243"/>
      <c r="L139" s="249"/>
      <c r="M139" s="250"/>
      <c r="N139" s="251"/>
      <c r="O139" s="251"/>
      <c r="P139" s="251"/>
      <c r="Q139" s="251"/>
      <c r="R139" s="251"/>
      <c r="S139" s="251"/>
      <c r="T139" s="252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53" t="s">
        <v>593</v>
      </c>
      <c r="AU139" s="253" t="s">
        <v>79</v>
      </c>
      <c r="AV139" s="13" t="s">
        <v>79</v>
      </c>
      <c r="AW139" s="13" t="s">
        <v>4</v>
      </c>
      <c r="AX139" s="13" t="s">
        <v>77</v>
      </c>
      <c r="AY139" s="253" t="s">
        <v>150</v>
      </c>
    </row>
    <row r="140" s="2" customFormat="1" ht="44.25" customHeight="1">
      <c r="A140" s="40"/>
      <c r="B140" s="41"/>
      <c r="C140" s="206" t="s">
        <v>212</v>
      </c>
      <c r="D140" s="206" t="s">
        <v>153</v>
      </c>
      <c r="E140" s="207" t="s">
        <v>738</v>
      </c>
      <c r="F140" s="208" t="s">
        <v>739</v>
      </c>
      <c r="G140" s="209" t="s">
        <v>375</v>
      </c>
      <c r="H140" s="210">
        <v>9.7799999999999994</v>
      </c>
      <c r="I140" s="211"/>
      <c r="J140" s="212">
        <f>ROUND(I140*H140,2)</f>
        <v>0</v>
      </c>
      <c r="K140" s="208" t="s">
        <v>157</v>
      </c>
      <c r="L140" s="46"/>
      <c r="M140" s="213" t="s">
        <v>19</v>
      </c>
      <c r="N140" s="214" t="s">
        <v>40</v>
      </c>
      <c r="O140" s="86"/>
      <c r="P140" s="215">
        <f>O140*H140</f>
        <v>0</v>
      </c>
      <c r="Q140" s="215">
        <v>0</v>
      </c>
      <c r="R140" s="215">
        <f>Q140*H140</f>
        <v>0</v>
      </c>
      <c r="S140" s="215">
        <v>0</v>
      </c>
      <c r="T140" s="216">
        <f>S140*H140</f>
        <v>0</v>
      </c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R140" s="217" t="s">
        <v>158</v>
      </c>
      <c r="AT140" s="217" t="s">
        <v>153</v>
      </c>
      <c r="AU140" s="217" t="s">
        <v>79</v>
      </c>
      <c r="AY140" s="19" t="s">
        <v>150</v>
      </c>
      <c r="BE140" s="218">
        <f>IF(N140="základní",J140,0)</f>
        <v>0</v>
      </c>
      <c r="BF140" s="218">
        <f>IF(N140="snížená",J140,0)</f>
        <v>0</v>
      </c>
      <c r="BG140" s="218">
        <f>IF(N140="zákl. přenesená",J140,0)</f>
        <v>0</v>
      </c>
      <c r="BH140" s="218">
        <f>IF(N140="sníž. přenesená",J140,0)</f>
        <v>0</v>
      </c>
      <c r="BI140" s="218">
        <f>IF(N140="nulová",J140,0)</f>
        <v>0</v>
      </c>
      <c r="BJ140" s="19" t="s">
        <v>77</v>
      </c>
      <c r="BK140" s="218">
        <f>ROUND(I140*H140,2)</f>
        <v>0</v>
      </c>
      <c r="BL140" s="19" t="s">
        <v>158</v>
      </c>
      <c r="BM140" s="217" t="s">
        <v>1912</v>
      </c>
    </row>
    <row r="141" s="2" customFormat="1">
      <c r="A141" s="40"/>
      <c r="B141" s="41"/>
      <c r="C141" s="42"/>
      <c r="D141" s="219" t="s">
        <v>159</v>
      </c>
      <c r="E141" s="42"/>
      <c r="F141" s="220" t="s">
        <v>740</v>
      </c>
      <c r="G141" s="42"/>
      <c r="H141" s="42"/>
      <c r="I141" s="221"/>
      <c r="J141" s="42"/>
      <c r="K141" s="42"/>
      <c r="L141" s="46"/>
      <c r="M141" s="222"/>
      <c r="N141" s="223"/>
      <c r="O141" s="86"/>
      <c r="P141" s="86"/>
      <c r="Q141" s="86"/>
      <c r="R141" s="86"/>
      <c r="S141" s="86"/>
      <c r="T141" s="87"/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T141" s="19" t="s">
        <v>159</v>
      </c>
      <c r="AU141" s="19" t="s">
        <v>79</v>
      </c>
    </row>
    <row r="142" s="2" customFormat="1">
      <c r="A142" s="40"/>
      <c r="B142" s="41"/>
      <c r="C142" s="42"/>
      <c r="D142" s="244" t="s">
        <v>1183</v>
      </c>
      <c r="E142" s="42"/>
      <c r="F142" s="278" t="s">
        <v>1888</v>
      </c>
      <c r="G142" s="42"/>
      <c r="H142" s="42"/>
      <c r="I142" s="221"/>
      <c r="J142" s="42"/>
      <c r="K142" s="42"/>
      <c r="L142" s="46"/>
      <c r="M142" s="222"/>
      <c r="N142" s="223"/>
      <c r="O142" s="86"/>
      <c r="P142" s="86"/>
      <c r="Q142" s="86"/>
      <c r="R142" s="86"/>
      <c r="S142" s="86"/>
      <c r="T142" s="87"/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T142" s="19" t="s">
        <v>1183</v>
      </c>
      <c r="AU142" s="19" t="s">
        <v>79</v>
      </c>
    </row>
    <row r="143" s="2" customFormat="1" ht="16.5" customHeight="1">
      <c r="A143" s="40"/>
      <c r="B143" s="41"/>
      <c r="C143" s="228" t="s">
        <v>183</v>
      </c>
      <c r="D143" s="228" t="s">
        <v>254</v>
      </c>
      <c r="E143" s="229" t="s">
        <v>1163</v>
      </c>
      <c r="F143" s="230" t="s">
        <v>1164</v>
      </c>
      <c r="G143" s="231" t="s">
        <v>258</v>
      </c>
      <c r="H143" s="232">
        <v>16.332999999999998</v>
      </c>
      <c r="I143" s="233"/>
      <c r="J143" s="234">
        <f>ROUND(I143*H143,2)</f>
        <v>0</v>
      </c>
      <c r="K143" s="230" t="s">
        <v>157</v>
      </c>
      <c r="L143" s="235"/>
      <c r="M143" s="236" t="s">
        <v>19</v>
      </c>
      <c r="N143" s="237" t="s">
        <v>40</v>
      </c>
      <c r="O143" s="86"/>
      <c r="P143" s="215">
        <f>O143*H143</f>
        <v>0</v>
      </c>
      <c r="Q143" s="215">
        <v>1</v>
      </c>
      <c r="R143" s="215">
        <f>Q143*H143</f>
        <v>16.332999999999998</v>
      </c>
      <c r="S143" s="215">
        <v>0</v>
      </c>
      <c r="T143" s="216">
        <f>S143*H143</f>
        <v>0</v>
      </c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R143" s="217" t="s">
        <v>171</v>
      </c>
      <c r="AT143" s="217" t="s">
        <v>254</v>
      </c>
      <c r="AU143" s="217" t="s">
        <v>79</v>
      </c>
      <c r="AY143" s="19" t="s">
        <v>150</v>
      </c>
      <c r="BE143" s="218">
        <f>IF(N143="základní",J143,0)</f>
        <v>0</v>
      </c>
      <c r="BF143" s="218">
        <f>IF(N143="snížená",J143,0)</f>
        <v>0</v>
      </c>
      <c r="BG143" s="218">
        <f>IF(N143="zákl. přenesená",J143,0)</f>
        <v>0</v>
      </c>
      <c r="BH143" s="218">
        <f>IF(N143="sníž. přenesená",J143,0)</f>
        <v>0</v>
      </c>
      <c r="BI143" s="218">
        <f>IF(N143="nulová",J143,0)</f>
        <v>0</v>
      </c>
      <c r="BJ143" s="19" t="s">
        <v>77</v>
      </c>
      <c r="BK143" s="218">
        <f>ROUND(I143*H143,2)</f>
        <v>0</v>
      </c>
      <c r="BL143" s="19" t="s">
        <v>158</v>
      </c>
      <c r="BM143" s="217" t="s">
        <v>1913</v>
      </c>
    </row>
    <row r="144" s="13" customFormat="1">
      <c r="A144" s="13"/>
      <c r="B144" s="242"/>
      <c r="C144" s="243"/>
      <c r="D144" s="244" t="s">
        <v>593</v>
      </c>
      <c r="E144" s="243"/>
      <c r="F144" s="246" t="s">
        <v>1914</v>
      </c>
      <c r="G144" s="243"/>
      <c r="H144" s="247">
        <v>16.332999999999998</v>
      </c>
      <c r="I144" s="248"/>
      <c r="J144" s="243"/>
      <c r="K144" s="243"/>
      <c r="L144" s="249"/>
      <c r="M144" s="250"/>
      <c r="N144" s="251"/>
      <c r="O144" s="251"/>
      <c r="P144" s="251"/>
      <c r="Q144" s="251"/>
      <c r="R144" s="251"/>
      <c r="S144" s="251"/>
      <c r="T144" s="252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53" t="s">
        <v>593</v>
      </c>
      <c r="AU144" s="253" t="s">
        <v>79</v>
      </c>
      <c r="AV144" s="13" t="s">
        <v>79</v>
      </c>
      <c r="AW144" s="13" t="s">
        <v>4</v>
      </c>
      <c r="AX144" s="13" t="s">
        <v>77</v>
      </c>
      <c r="AY144" s="253" t="s">
        <v>150</v>
      </c>
    </row>
    <row r="145" s="2" customFormat="1" ht="66.75" customHeight="1">
      <c r="A145" s="40"/>
      <c r="B145" s="41"/>
      <c r="C145" s="206" t="s">
        <v>221</v>
      </c>
      <c r="D145" s="206" t="s">
        <v>153</v>
      </c>
      <c r="E145" s="207" t="s">
        <v>1166</v>
      </c>
      <c r="F145" s="208" t="s">
        <v>1167</v>
      </c>
      <c r="G145" s="209" t="s">
        <v>375</v>
      </c>
      <c r="H145" s="210">
        <v>9.8599999999999994</v>
      </c>
      <c r="I145" s="211"/>
      <c r="J145" s="212">
        <f>ROUND(I145*H145,2)</f>
        <v>0</v>
      </c>
      <c r="K145" s="208" t="s">
        <v>157</v>
      </c>
      <c r="L145" s="46"/>
      <c r="M145" s="213" t="s">
        <v>19</v>
      </c>
      <c r="N145" s="214" t="s">
        <v>40</v>
      </c>
      <c r="O145" s="86"/>
      <c r="P145" s="215">
        <f>O145*H145</f>
        <v>0</v>
      </c>
      <c r="Q145" s="215">
        <v>0</v>
      </c>
      <c r="R145" s="215">
        <f>Q145*H145</f>
        <v>0</v>
      </c>
      <c r="S145" s="215">
        <v>0</v>
      </c>
      <c r="T145" s="216">
        <f>S145*H145</f>
        <v>0</v>
      </c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R145" s="217" t="s">
        <v>158</v>
      </c>
      <c r="AT145" s="217" t="s">
        <v>153</v>
      </c>
      <c r="AU145" s="217" t="s">
        <v>79</v>
      </c>
      <c r="AY145" s="19" t="s">
        <v>150</v>
      </c>
      <c r="BE145" s="218">
        <f>IF(N145="základní",J145,0)</f>
        <v>0</v>
      </c>
      <c r="BF145" s="218">
        <f>IF(N145="snížená",J145,0)</f>
        <v>0</v>
      </c>
      <c r="BG145" s="218">
        <f>IF(N145="zákl. přenesená",J145,0)</f>
        <v>0</v>
      </c>
      <c r="BH145" s="218">
        <f>IF(N145="sníž. přenesená",J145,0)</f>
        <v>0</v>
      </c>
      <c r="BI145" s="218">
        <f>IF(N145="nulová",J145,0)</f>
        <v>0</v>
      </c>
      <c r="BJ145" s="19" t="s">
        <v>77</v>
      </c>
      <c r="BK145" s="218">
        <f>ROUND(I145*H145,2)</f>
        <v>0</v>
      </c>
      <c r="BL145" s="19" t="s">
        <v>158</v>
      </c>
      <c r="BM145" s="217" t="s">
        <v>1915</v>
      </c>
    </row>
    <row r="146" s="2" customFormat="1">
      <c r="A146" s="40"/>
      <c r="B146" s="41"/>
      <c r="C146" s="42"/>
      <c r="D146" s="219" t="s">
        <v>159</v>
      </c>
      <c r="E146" s="42"/>
      <c r="F146" s="220" t="s">
        <v>1169</v>
      </c>
      <c r="G146" s="42"/>
      <c r="H146" s="42"/>
      <c r="I146" s="221"/>
      <c r="J146" s="42"/>
      <c r="K146" s="42"/>
      <c r="L146" s="46"/>
      <c r="M146" s="222"/>
      <c r="N146" s="223"/>
      <c r="O146" s="86"/>
      <c r="P146" s="86"/>
      <c r="Q146" s="86"/>
      <c r="R146" s="86"/>
      <c r="S146" s="86"/>
      <c r="T146" s="87"/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T146" s="19" t="s">
        <v>159</v>
      </c>
      <c r="AU146" s="19" t="s">
        <v>79</v>
      </c>
    </row>
    <row r="147" s="2" customFormat="1">
      <c r="A147" s="40"/>
      <c r="B147" s="41"/>
      <c r="C147" s="42"/>
      <c r="D147" s="244" t="s">
        <v>1183</v>
      </c>
      <c r="E147" s="42"/>
      <c r="F147" s="278" t="s">
        <v>1888</v>
      </c>
      <c r="G147" s="42"/>
      <c r="H147" s="42"/>
      <c r="I147" s="221"/>
      <c r="J147" s="42"/>
      <c r="K147" s="42"/>
      <c r="L147" s="46"/>
      <c r="M147" s="222"/>
      <c r="N147" s="223"/>
      <c r="O147" s="86"/>
      <c r="P147" s="86"/>
      <c r="Q147" s="86"/>
      <c r="R147" s="86"/>
      <c r="S147" s="86"/>
      <c r="T147" s="87"/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T147" s="19" t="s">
        <v>1183</v>
      </c>
      <c r="AU147" s="19" t="s">
        <v>79</v>
      </c>
    </row>
    <row r="148" s="2" customFormat="1" ht="16.5" customHeight="1">
      <c r="A148" s="40"/>
      <c r="B148" s="41"/>
      <c r="C148" s="228" t="s">
        <v>187</v>
      </c>
      <c r="D148" s="228" t="s">
        <v>254</v>
      </c>
      <c r="E148" s="229" t="s">
        <v>1170</v>
      </c>
      <c r="F148" s="230" t="s">
        <v>1171</v>
      </c>
      <c r="G148" s="231" t="s">
        <v>258</v>
      </c>
      <c r="H148" s="232">
        <v>16.466000000000001</v>
      </c>
      <c r="I148" s="233"/>
      <c r="J148" s="234">
        <f>ROUND(I148*H148,2)</f>
        <v>0</v>
      </c>
      <c r="K148" s="230" t="s">
        <v>157</v>
      </c>
      <c r="L148" s="235"/>
      <c r="M148" s="236" t="s">
        <v>19</v>
      </c>
      <c r="N148" s="237" t="s">
        <v>40</v>
      </c>
      <c r="O148" s="86"/>
      <c r="P148" s="215">
        <f>O148*H148</f>
        <v>0</v>
      </c>
      <c r="Q148" s="215">
        <v>1</v>
      </c>
      <c r="R148" s="215">
        <f>Q148*H148</f>
        <v>16.466000000000001</v>
      </c>
      <c r="S148" s="215">
        <v>0</v>
      </c>
      <c r="T148" s="216">
        <f>S148*H148</f>
        <v>0</v>
      </c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R148" s="217" t="s">
        <v>171</v>
      </c>
      <c r="AT148" s="217" t="s">
        <v>254</v>
      </c>
      <c r="AU148" s="217" t="s">
        <v>79</v>
      </c>
      <c r="AY148" s="19" t="s">
        <v>150</v>
      </c>
      <c r="BE148" s="218">
        <f>IF(N148="základní",J148,0)</f>
        <v>0</v>
      </c>
      <c r="BF148" s="218">
        <f>IF(N148="snížená",J148,0)</f>
        <v>0</v>
      </c>
      <c r="BG148" s="218">
        <f>IF(N148="zákl. přenesená",J148,0)</f>
        <v>0</v>
      </c>
      <c r="BH148" s="218">
        <f>IF(N148="sníž. přenesená",J148,0)</f>
        <v>0</v>
      </c>
      <c r="BI148" s="218">
        <f>IF(N148="nulová",J148,0)</f>
        <v>0</v>
      </c>
      <c r="BJ148" s="19" t="s">
        <v>77</v>
      </c>
      <c r="BK148" s="218">
        <f>ROUND(I148*H148,2)</f>
        <v>0</v>
      </c>
      <c r="BL148" s="19" t="s">
        <v>158</v>
      </c>
      <c r="BM148" s="217" t="s">
        <v>1916</v>
      </c>
    </row>
    <row r="149" s="13" customFormat="1">
      <c r="A149" s="13"/>
      <c r="B149" s="242"/>
      <c r="C149" s="243"/>
      <c r="D149" s="244" t="s">
        <v>593</v>
      </c>
      <c r="E149" s="243"/>
      <c r="F149" s="246" t="s">
        <v>1917</v>
      </c>
      <c r="G149" s="243"/>
      <c r="H149" s="247">
        <v>16.466000000000001</v>
      </c>
      <c r="I149" s="248"/>
      <c r="J149" s="243"/>
      <c r="K149" s="243"/>
      <c r="L149" s="249"/>
      <c r="M149" s="250"/>
      <c r="N149" s="251"/>
      <c r="O149" s="251"/>
      <c r="P149" s="251"/>
      <c r="Q149" s="251"/>
      <c r="R149" s="251"/>
      <c r="S149" s="251"/>
      <c r="T149" s="252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53" t="s">
        <v>593</v>
      </c>
      <c r="AU149" s="253" t="s">
        <v>79</v>
      </c>
      <c r="AV149" s="13" t="s">
        <v>79</v>
      </c>
      <c r="AW149" s="13" t="s">
        <v>4</v>
      </c>
      <c r="AX149" s="13" t="s">
        <v>77</v>
      </c>
      <c r="AY149" s="253" t="s">
        <v>150</v>
      </c>
    </row>
    <row r="150" s="2" customFormat="1" ht="37.8" customHeight="1">
      <c r="A150" s="40"/>
      <c r="B150" s="41"/>
      <c r="C150" s="206" t="s">
        <v>304</v>
      </c>
      <c r="D150" s="206" t="s">
        <v>153</v>
      </c>
      <c r="E150" s="207" t="s">
        <v>1918</v>
      </c>
      <c r="F150" s="208" t="s">
        <v>1919</v>
      </c>
      <c r="G150" s="209" t="s">
        <v>375</v>
      </c>
      <c r="H150" s="210">
        <v>44</v>
      </c>
      <c r="I150" s="211"/>
      <c r="J150" s="212">
        <f>ROUND(I150*H150,2)</f>
        <v>0</v>
      </c>
      <c r="K150" s="208" t="s">
        <v>157</v>
      </c>
      <c r="L150" s="46"/>
      <c r="M150" s="213" t="s">
        <v>19</v>
      </c>
      <c r="N150" s="214" t="s">
        <v>40</v>
      </c>
      <c r="O150" s="86"/>
      <c r="P150" s="215">
        <f>O150*H150</f>
        <v>0</v>
      </c>
      <c r="Q150" s="215">
        <v>0</v>
      </c>
      <c r="R150" s="215">
        <f>Q150*H150</f>
        <v>0</v>
      </c>
      <c r="S150" s="215">
        <v>0</v>
      </c>
      <c r="T150" s="216">
        <f>S150*H150</f>
        <v>0</v>
      </c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R150" s="217" t="s">
        <v>158</v>
      </c>
      <c r="AT150" s="217" t="s">
        <v>153</v>
      </c>
      <c r="AU150" s="217" t="s">
        <v>79</v>
      </c>
      <c r="AY150" s="19" t="s">
        <v>150</v>
      </c>
      <c r="BE150" s="218">
        <f>IF(N150="základní",J150,0)</f>
        <v>0</v>
      </c>
      <c r="BF150" s="218">
        <f>IF(N150="snížená",J150,0)</f>
        <v>0</v>
      </c>
      <c r="BG150" s="218">
        <f>IF(N150="zákl. přenesená",J150,0)</f>
        <v>0</v>
      </c>
      <c r="BH150" s="218">
        <f>IF(N150="sníž. přenesená",J150,0)</f>
        <v>0</v>
      </c>
      <c r="BI150" s="218">
        <f>IF(N150="nulová",J150,0)</f>
        <v>0</v>
      </c>
      <c r="BJ150" s="19" t="s">
        <v>77</v>
      </c>
      <c r="BK150" s="218">
        <f>ROUND(I150*H150,2)</f>
        <v>0</v>
      </c>
      <c r="BL150" s="19" t="s">
        <v>158</v>
      </c>
      <c r="BM150" s="217" t="s">
        <v>1920</v>
      </c>
    </row>
    <row r="151" s="2" customFormat="1">
      <c r="A151" s="40"/>
      <c r="B151" s="41"/>
      <c r="C151" s="42"/>
      <c r="D151" s="219" t="s">
        <v>159</v>
      </c>
      <c r="E151" s="42"/>
      <c r="F151" s="220" t="s">
        <v>1921</v>
      </c>
      <c r="G151" s="42"/>
      <c r="H151" s="42"/>
      <c r="I151" s="221"/>
      <c r="J151" s="42"/>
      <c r="K151" s="42"/>
      <c r="L151" s="46"/>
      <c r="M151" s="222"/>
      <c r="N151" s="223"/>
      <c r="O151" s="86"/>
      <c r="P151" s="86"/>
      <c r="Q151" s="86"/>
      <c r="R151" s="86"/>
      <c r="S151" s="86"/>
      <c r="T151" s="87"/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T151" s="19" t="s">
        <v>159</v>
      </c>
      <c r="AU151" s="19" t="s">
        <v>79</v>
      </c>
    </row>
    <row r="152" s="2" customFormat="1">
      <c r="A152" s="40"/>
      <c r="B152" s="41"/>
      <c r="C152" s="42"/>
      <c r="D152" s="244" t="s">
        <v>1183</v>
      </c>
      <c r="E152" s="42"/>
      <c r="F152" s="278" t="s">
        <v>1922</v>
      </c>
      <c r="G152" s="42"/>
      <c r="H152" s="42"/>
      <c r="I152" s="221"/>
      <c r="J152" s="42"/>
      <c r="K152" s="42"/>
      <c r="L152" s="46"/>
      <c r="M152" s="222"/>
      <c r="N152" s="223"/>
      <c r="O152" s="86"/>
      <c r="P152" s="86"/>
      <c r="Q152" s="86"/>
      <c r="R152" s="86"/>
      <c r="S152" s="86"/>
      <c r="T152" s="87"/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T152" s="19" t="s">
        <v>1183</v>
      </c>
      <c r="AU152" s="19" t="s">
        <v>79</v>
      </c>
    </row>
    <row r="153" s="2" customFormat="1" ht="16.5" customHeight="1">
      <c r="A153" s="40"/>
      <c r="B153" s="41"/>
      <c r="C153" s="206" t="s">
        <v>193</v>
      </c>
      <c r="D153" s="206" t="s">
        <v>153</v>
      </c>
      <c r="E153" s="207" t="s">
        <v>1923</v>
      </c>
      <c r="F153" s="208" t="s">
        <v>1924</v>
      </c>
      <c r="G153" s="209" t="s">
        <v>258</v>
      </c>
      <c r="H153" s="210">
        <v>14.52</v>
      </c>
      <c r="I153" s="211"/>
      <c r="J153" s="212">
        <f>ROUND(I153*H153,2)</f>
        <v>0</v>
      </c>
      <c r="K153" s="208" t="s">
        <v>19</v>
      </c>
      <c r="L153" s="46"/>
      <c r="M153" s="213" t="s">
        <v>19</v>
      </c>
      <c r="N153" s="214" t="s">
        <v>40</v>
      </c>
      <c r="O153" s="86"/>
      <c r="P153" s="215">
        <f>O153*H153</f>
        <v>0</v>
      </c>
      <c r="Q153" s="215">
        <v>0</v>
      </c>
      <c r="R153" s="215">
        <f>Q153*H153</f>
        <v>0</v>
      </c>
      <c r="S153" s="215">
        <v>0</v>
      </c>
      <c r="T153" s="216">
        <f>S153*H153</f>
        <v>0</v>
      </c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R153" s="217" t="s">
        <v>158</v>
      </c>
      <c r="AT153" s="217" t="s">
        <v>153</v>
      </c>
      <c r="AU153" s="217" t="s">
        <v>79</v>
      </c>
      <c r="AY153" s="19" t="s">
        <v>150</v>
      </c>
      <c r="BE153" s="218">
        <f>IF(N153="základní",J153,0)</f>
        <v>0</v>
      </c>
      <c r="BF153" s="218">
        <f>IF(N153="snížená",J153,0)</f>
        <v>0</v>
      </c>
      <c r="BG153" s="218">
        <f>IF(N153="zákl. přenesená",J153,0)</f>
        <v>0</v>
      </c>
      <c r="BH153" s="218">
        <f>IF(N153="sníž. přenesená",J153,0)</f>
        <v>0</v>
      </c>
      <c r="BI153" s="218">
        <f>IF(N153="nulová",J153,0)</f>
        <v>0</v>
      </c>
      <c r="BJ153" s="19" t="s">
        <v>77</v>
      </c>
      <c r="BK153" s="218">
        <f>ROUND(I153*H153,2)</f>
        <v>0</v>
      </c>
      <c r="BL153" s="19" t="s">
        <v>158</v>
      </c>
      <c r="BM153" s="217" t="s">
        <v>411</v>
      </c>
    </row>
    <row r="154" s="2" customFormat="1">
      <c r="A154" s="40"/>
      <c r="B154" s="41"/>
      <c r="C154" s="42"/>
      <c r="D154" s="244" t="s">
        <v>1183</v>
      </c>
      <c r="E154" s="42"/>
      <c r="F154" s="278" t="s">
        <v>1888</v>
      </c>
      <c r="G154" s="42"/>
      <c r="H154" s="42"/>
      <c r="I154" s="221"/>
      <c r="J154" s="42"/>
      <c r="K154" s="42"/>
      <c r="L154" s="46"/>
      <c r="M154" s="222"/>
      <c r="N154" s="223"/>
      <c r="O154" s="86"/>
      <c r="P154" s="86"/>
      <c r="Q154" s="86"/>
      <c r="R154" s="86"/>
      <c r="S154" s="86"/>
      <c r="T154" s="87"/>
      <c r="U154" s="40"/>
      <c r="V154" s="40"/>
      <c r="W154" s="40"/>
      <c r="X154" s="40"/>
      <c r="Y154" s="40"/>
      <c r="Z154" s="40"/>
      <c r="AA154" s="40"/>
      <c r="AB154" s="40"/>
      <c r="AC154" s="40"/>
      <c r="AD154" s="40"/>
      <c r="AE154" s="40"/>
      <c r="AT154" s="19" t="s">
        <v>1183</v>
      </c>
      <c r="AU154" s="19" t="s">
        <v>79</v>
      </c>
    </row>
    <row r="155" s="13" customFormat="1">
      <c r="A155" s="13"/>
      <c r="B155" s="242"/>
      <c r="C155" s="243"/>
      <c r="D155" s="244" t="s">
        <v>593</v>
      </c>
      <c r="E155" s="245" t="s">
        <v>19</v>
      </c>
      <c r="F155" s="246" t="s">
        <v>1925</v>
      </c>
      <c r="G155" s="243"/>
      <c r="H155" s="247">
        <v>14.52</v>
      </c>
      <c r="I155" s="248"/>
      <c r="J155" s="243"/>
      <c r="K155" s="243"/>
      <c r="L155" s="249"/>
      <c r="M155" s="250"/>
      <c r="N155" s="251"/>
      <c r="O155" s="251"/>
      <c r="P155" s="251"/>
      <c r="Q155" s="251"/>
      <c r="R155" s="251"/>
      <c r="S155" s="251"/>
      <c r="T155" s="252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53" t="s">
        <v>593</v>
      </c>
      <c r="AU155" s="253" t="s">
        <v>79</v>
      </c>
      <c r="AV155" s="13" t="s">
        <v>79</v>
      </c>
      <c r="AW155" s="13" t="s">
        <v>31</v>
      </c>
      <c r="AX155" s="13" t="s">
        <v>69</v>
      </c>
      <c r="AY155" s="253" t="s">
        <v>150</v>
      </c>
    </row>
    <row r="156" s="14" customFormat="1">
      <c r="A156" s="14"/>
      <c r="B156" s="254"/>
      <c r="C156" s="255"/>
      <c r="D156" s="244" t="s">
        <v>593</v>
      </c>
      <c r="E156" s="256" t="s">
        <v>19</v>
      </c>
      <c r="F156" s="257" t="s">
        <v>595</v>
      </c>
      <c r="G156" s="255"/>
      <c r="H156" s="258">
        <v>14.52</v>
      </c>
      <c r="I156" s="259"/>
      <c r="J156" s="255"/>
      <c r="K156" s="255"/>
      <c r="L156" s="260"/>
      <c r="M156" s="261"/>
      <c r="N156" s="262"/>
      <c r="O156" s="262"/>
      <c r="P156" s="262"/>
      <c r="Q156" s="262"/>
      <c r="R156" s="262"/>
      <c r="S156" s="262"/>
      <c r="T156" s="263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T156" s="264" t="s">
        <v>593</v>
      </c>
      <c r="AU156" s="264" t="s">
        <v>79</v>
      </c>
      <c r="AV156" s="14" t="s">
        <v>158</v>
      </c>
      <c r="AW156" s="14" t="s">
        <v>31</v>
      </c>
      <c r="AX156" s="14" t="s">
        <v>77</v>
      </c>
      <c r="AY156" s="264" t="s">
        <v>150</v>
      </c>
    </row>
    <row r="157" s="12" customFormat="1" ht="22.8" customHeight="1">
      <c r="A157" s="12"/>
      <c r="B157" s="190"/>
      <c r="C157" s="191"/>
      <c r="D157" s="192" t="s">
        <v>68</v>
      </c>
      <c r="E157" s="204" t="s">
        <v>158</v>
      </c>
      <c r="F157" s="204" t="s">
        <v>1174</v>
      </c>
      <c r="G157" s="191"/>
      <c r="H157" s="191"/>
      <c r="I157" s="194"/>
      <c r="J157" s="205">
        <f>BK157</f>
        <v>0</v>
      </c>
      <c r="K157" s="191"/>
      <c r="L157" s="196"/>
      <c r="M157" s="197"/>
      <c r="N157" s="198"/>
      <c r="O157" s="198"/>
      <c r="P157" s="199">
        <f>SUM(P158:P166)</f>
        <v>0</v>
      </c>
      <c r="Q157" s="198"/>
      <c r="R157" s="199">
        <f>SUM(R158:R166)</f>
        <v>0.0461132</v>
      </c>
      <c r="S157" s="198"/>
      <c r="T157" s="200">
        <f>SUM(T158:T166)</f>
        <v>0</v>
      </c>
      <c r="U157" s="12"/>
      <c r="V157" s="12"/>
      <c r="W157" s="12"/>
      <c r="X157" s="12"/>
      <c r="Y157" s="12"/>
      <c r="Z157" s="12"/>
      <c r="AA157" s="12"/>
      <c r="AB157" s="12"/>
      <c r="AC157" s="12"/>
      <c r="AD157" s="12"/>
      <c r="AE157" s="12"/>
      <c r="AR157" s="201" t="s">
        <v>77</v>
      </c>
      <c r="AT157" s="202" t="s">
        <v>68</v>
      </c>
      <c r="AU157" s="202" t="s">
        <v>77</v>
      </c>
      <c r="AY157" s="201" t="s">
        <v>150</v>
      </c>
      <c r="BK157" s="203">
        <f>SUM(BK158:BK166)</f>
        <v>0</v>
      </c>
    </row>
    <row r="158" s="2" customFormat="1" ht="33" customHeight="1">
      <c r="A158" s="40"/>
      <c r="B158" s="41"/>
      <c r="C158" s="206" t="s">
        <v>312</v>
      </c>
      <c r="D158" s="206" t="s">
        <v>153</v>
      </c>
      <c r="E158" s="207" t="s">
        <v>1175</v>
      </c>
      <c r="F158" s="208" t="s">
        <v>1176</v>
      </c>
      <c r="G158" s="209" t="s">
        <v>375</v>
      </c>
      <c r="H158" s="210">
        <v>1.5700000000000001</v>
      </c>
      <c r="I158" s="211"/>
      <c r="J158" s="212">
        <f>ROUND(I158*H158,2)</f>
        <v>0</v>
      </c>
      <c r="K158" s="208" t="s">
        <v>157</v>
      </c>
      <c r="L158" s="46"/>
      <c r="M158" s="213" t="s">
        <v>19</v>
      </c>
      <c r="N158" s="214" t="s">
        <v>40</v>
      </c>
      <c r="O158" s="86"/>
      <c r="P158" s="215">
        <f>O158*H158</f>
        <v>0</v>
      </c>
      <c r="Q158" s="215">
        <v>0</v>
      </c>
      <c r="R158" s="215">
        <f>Q158*H158</f>
        <v>0</v>
      </c>
      <c r="S158" s="215">
        <v>0</v>
      </c>
      <c r="T158" s="216">
        <f>S158*H158</f>
        <v>0</v>
      </c>
      <c r="U158" s="40"/>
      <c r="V158" s="40"/>
      <c r="W158" s="40"/>
      <c r="X158" s="40"/>
      <c r="Y158" s="40"/>
      <c r="Z158" s="40"/>
      <c r="AA158" s="40"/>
      <c r="AB158" s="40"/>
      <c r="AC158" s="40"/>
      <c r="AD158" s="40"/>
      <c r="AE158" s="40"/>
      <c r="AR158" s="217" t="s">
        <v>158</v>
      </c>
      <c r="AT158" s="217" t="s">
        <v>153</v>
      </c>
      <c r="AU158" s="217" t="s">
        <v>79</v>
      </c>
      <c r="AY158" s="19" t="s">
        <v>150</v>
      </c>
      <c r="BE158" s="218">
        <f>IF(N158="základní",J158,0)</f>
        <v>0</v>
      </c>
      <c r="BF158" s="218">
        <f>IF(N158="snížená",J158,0)</f>
        <v>0</v>
      </c>
      <c r="BG158" s="218">
        <f>IF(N158="zákl. přenesená",J158,0)</f>
        <v>0</v>
      </c>
      <c r="BH158" s="218">
        <f>IF(N158="sníž. přenesená",J158,0)</f>
        <v>0</v>
      </c>
      <c r="BI158" s="218">
        <f>IF(N158="nulová",J158,0)</f>
        <v>0</v>
      </c>
      <c r="BJ158" s="19" t="s">
        <v>77</v>
      </c>
      <c r="BK158" s="218">
        <f>ROUND(I158*H158,2)</f>
        <v>0</v>
      </c>
      <c r="BL158" s="19" t="s">
        <v>158</v>
      </c>
      <c r="BM158" s="217" t="s">
        <v>1926</v>
      </c>
    </row>
    <row r="159" s="2" customFormat="1">
      <c r="A159" s="40"/>
      <c r="B159" s="41"/>
      <c r="C159" s="42"/>
      <c r="D159" s="219" t="s">
        <v>159</v>
      </c>
      <c r="E159" s="42"/>
      <c r="F159" s="220" t="s">
        <v>1178</v>
      </c>
      <c r="G159" s="42"/>
      <c r="H159" s="42"/>
      <c r="I159" s="221"/>
      <c r="J159" s="42"/>
      <c r="K159" s="42"/>
      <c r="L159" s="46"/>
      <c r="M159" s="222"/>
      <c r="N159" s="223"/>
      <c r="O159" s="86"/>
      <c r="P159" s="86"/>
      <c r="Q159" s="86"/>
      <c r="R159" s="86"/>
      <c r="S159" s="86"/>
      <c r="T159" s="87"/>
      <c r="U159" s="40"/>
      <c r="V159" s="40"/>
      <c r="W159" s="40"/>
      <c r="X159" s="40"/>
      <c r="Y159" s="40"/>
      <c r="Z159" s="40"/>
      <c r="AA159" s="40"/>
      <c r="AB159" s="40"/>
      <c r="AC159" s="40"/>
      <c r="AD159" s="40"/>
      <c r="AE159" s="40"/>
      <c r="AT159" s="19" t="s">
        <v>159</v>
      </c>
      <c r="AU159" s="19" t="s">
        <v>79</v>
      </c>
    </row>
    <row r="160" s="2" customFormat="1">
      <c r="A160" s="40"/>
      <c r="B160" s="41"/>
      <c r="C160" s="42"/>
      <c r="D160" s="244" t="s">
        <v>1183</v>
      </c>
      <c r="E160" s="42"/>
      <c r="F160" s="278" t="s">
        <v>1888</v>
      </c>
      <c r="G160" s="42"/>
      <c r="H160" s="42"/>
      <c r="I160" s="221"/>
      <c r="J160" s="42"/>
      <c r="K160" s="42"/>
      <c r="L160" s="46"/>
      <c r="M160" s="222"/>
      <c r="N160" s="223"/>
      <c r="O160" s="86"/>
      <c r="P160" s="86"/>
      <c r="Q160" s="86"/>
      <c r="R160" s="86"/>
      <c r="S160" s="86"/>
      <c r="T160" s="87"/>
      <c r="U160" s="40"/>
      <c r="V160" s="40"/>
      <c r="W160" s="40"/>
      <c r="X160" s="40"/>
      <c r="Y160" s="40"/>
      <c r="Z160" s="40"/>
      <c r="AA160" s="40"/>
      <c r="AB160" s="40"/>
      <c r="AC160" s="40"/>
      <c r="AD160" s="40"/>
      <c r="AE160" s="40"/>
      <c r="AT160" s="19" t="s">
        <v>1183</v>
      </c>
      <c r="AU160" s="19" t="s">
        <v>79</v>
      </c>
    </row>
    <row r="161" s="2" customFormat="1" ht="33" customHeight="1">
      <c r="A161" s="40"/>
      <c r="B161" s="41"/>
      <c r="C161" s="206" t="s">
        <v>199</v>
      </c>
      <c r="D161" s="206" t="s">
        <v>153</v>
      </c>
      <c r="E161" s="207" t="s">
        <v>1927</v>
      </c>
      <c r="F161" s="208" t="s">
        <v>1928</v>
      </c>
      <c r="G161" s="209" t="s">
        <v>380</v>
      </c>
      <c r="H161" s="210">
        <v>38.299999999999997</v>
      </c>
      <c r="I161" s="211"/>
      <c r="J161" s="212">
        <f>ROUND(I161*H161,2)</f>
        <v>0</v>
      </c>
      <c r="K161" s="208" t="s">
        <v>157</v>
      </c>
      <c r="L161" s="46"/>
      <c r="M161" s="213" t="s">
        <v>19</v>
      </c>
      <c r="N161" s="214" t="s">
        <v>40</v>
      </c>
      <c r="O161" s="86"/>
      <c r="P161" s="215">
        <f>O161*H161</f>
        <v>0</v>
      </c>
      <c r="Q161" s="215">
        <v>0.001</v>
      </c>
      <c r="R161" s="215">
        <f>Q161*H161</f>
        <v>0.038300000000000001</v>
      </c>
      <c r="S161" s="215">
        <v>0</v>
      </c>
      <c r="T161" s="216">
        <f>S161*H161</f>
        <v>0</v>
      </c>
      <c r="U161" s="40"/>
      <c r="V161" s="40"/>
      <c r="W161" s="40"/>
      <c r="X161" s="40"/>
      <c r="Y161" s="40"/>
      <c r="Z161" s="40"/>
      <c r="AA161" s="40"/>
      <c r="AB161" s="40"/>
      <c r="AC161" s="40"/>
      <c r="AD161" s="40"/>
      <c r="AE161" s="40"/>
      <c r="AR161" s="217" t="s">
        <v>158</v>
      </c>
      <c r="AT161" s="217" t="s">
        <v>153</v>
      </c>
      <c r="AU161" s="217" t="s">
        <v>79</v>
      </c>
      <c r="AY161" s="19" t="s">
        <v>150</v>
      </c>
      <c r="BE161" s="218">
        <f>IF(N161="základní",J161,0)</f>
        <v>0</v>
      </c>
      <c r="BF161" s="218">
        <f>IF(N161="snížená",J161,0)</f>
        <v>0</v>
      </c>
      <c r="BG161" s="218">
        <f>IF(N161="zákl. přenesená",J161,0)</f>
        <v>0</v>
      </c>
      <c r="BH161" s="218">
        <f>IF(N161="sníž. přenesená",J161,0)</f>
        <v>0</v>
      </c>
      <c r="BI161" s="218">
        <f>IF(N161="nulová",J161,0)</f>
        <v>0</v>
      </c>
      <c r="BJ161" s="19" t="s">
        <v>77</v>
      </c>
      <c r="BK161" s="218">
        <f>ROUND(I161*H161,2)</f>
        <v>0</v>
      </c>
      <c r="BL161" s="19" t="s">
        <v>158</v>
      </c>
      <c r="BM161" s="217" t="s">
        <v>1929</v>
      </c>
    </row>
    <row r="162" s="2" customFormat="1">
      <c r="A162" s="40"/>
      <c r="B162" s="41"/>
      <c r="C162" s="42"/>
      <c r="D162" s="219" t="s">
        <v>159</v>
      </c>
      <c r="E162" s="42"/>
      <c r="F162" s="220" t="s">
        <v>1930</v>
      </c>
      <c r="G162" s="42"/>
      <c r="H162" s="42"/>
      <c r="I162" s="221"/>
      <c r="J162" s="42"/>
      <c r="K162" s="42"/>
      <c r="L162" s="46"/>
      <c r="M162" s="222"/>
      <c r="N162" s="223"/>
      <c r="O162" s="86"/>
      <c r="P162" s="86"/>
      <c r="Q162" s="86"/>
      <c r="R162" s="86"/>
      <c r="S162" s="86"/>
      <c r="T162" s="87"/>
      <c r="U162" s="40"/>
      <c r="V162" s="40"/>
      <c r="W162" s="40"/>
      <c r="X162" s="40"/>
      <c r="Y162" s="40"/>
      <c r="Z162" s="40"/>
      <c r="AA162" s="40"/>
      <c r="AB162" s="40"/>
      <c r="AC162" s="40"/>
      <c r="AD162" s="40"/>
      <c r="AE162" s="40"/>
      <c r="AT162" s="19" t="s">
        <v>159</v>
      </c>
      <c r="AU162" s="19" t="s">
        <v>79</v>
      </c>
    </row>
    <row r="163" s="2" customFormat="1">
      <c r="A163" s="40"/>
      <c r="B163" s="41"/>
      <c r="C163" s="42"/>
      <c r="D163" s="244" t="s">
        <v>1183</v>
      </c>
      <c r="E163" s="42"/>
      <c r="F163" s="278" t="s">
        <v>1888</v>
      </c>
      <c r="G163" s="42"/>
      <c r="H163" s="42"/>
      <c r="I163" s="221"/>
      <c r="J163" s="42"/>
      <c r="K163" s="42"/>
      <c r="L163" s="46"/>
      <c r="M163" s="222"/>
      <c r="N163" s="223"/>
      <c r="O163" s="86"/>
      <c r="P163" s="86"/>
      <c r="Q163" s="86"/>
      <c r="R163" s="86"/>
      <c r="S163" s="86"/>
      <c r="T163" s="87"/>
      <c r="U163" s="40"/>
      <c r="V163" s="40"/>
      <c r="W163" s="40"/>
      <c r="X163" s="40"/>
      <c r="Y163" s="40"/>
      <c r="Z163" s="40"/>
      <c r="AA163" s="40"/>
      <c r="AB163" s="40"/>
      <c r="AC163" s="40"/>
      <c r="AD163" s="40"/>
      <c r="AE163" s="40"/>
      <c r="AT163" s="19" t="s">
        <v>1183</v>
      </c>
      <c r="AU163" s="19" t="s">
        <v>79</v>
      </c>
    </row>
    <row r="164" s="2" customFormat="1" ht="24.15" customHeight="1">
      <c r="A164" s="40"/>
      <c r="B164" s="41"/>
      <c r="C164" s="228" t="s">
        <v>7</v>
      </c>
      <c r="D164" s="228" t="s">
        <v>254</v>
      </c>
      <c r="E164" s="229" t="s">
        <v>1931</v>
      </c>
      <c r="F164" s="230" t="s">
        <v>1932</v>
      </c>
      <c r="G164" s="231" t="s">
        <v>380</v>
      </c>
      <c r="H164" s="232">
        <v>39.066000000000002</v>
      </c>
      <c r="I164" s="233"/>
      <c r="J164" s="234">
        <f>ROUND(I164*H164,2)</f>
        <v>0</v>
      </c>
      <c r="K164" s="230" t="s">
        <v>157</v>
      </c>
      <c r="L164" s="235"/>
      <c r="M164" s="236" t="s">
        <v>19</v>
      </c>
      <c r="N164" s="237" t="s">
        <v>40</v>
      </c>
      <c r="O164" s="86"/>
      <c r="P164" s="215">
        <f>O164*H164</f>
        <v>0</v>
      </c>
      <c r="Q164" s="215">
        <v>0.00020000000000000001</v>
      </c>
      <c r="R164" s="215">
        <f>Q164*H164</f>
        <v>0.007813200000000001</v>
      </c>
      <c r="S164" s="215">
        <v>0</v>
      </c>
      <c r="T164" s="216">
        <f>S164*H164</f>
        <v>0</v>
      </c>
      <c r="U164" s="40"/>
      <c r="V164" s="40"/>
      <c r="W164" s="40"/>
      <c r="X164" s="40"/>
      <c r="Y164" s="40"/>
      <c r="Z164" s="40"/>
      <c r="AA164" s="40"/>
      <c r="AB164" s="40"/>
      <c r="AC164" s="40"/>
      <c r="AD164" s="40"/>
      <c r="AE164" s="40"/>
      <c r="AR164" s="217" t="s">
        <v>171</v>
      </c>
      <c r="AT164" s="217" t="s">
        <v>254</v>
      </c>
      <c r="AU164" s="217" t="s">
        <v>79</v>
      </c>
      <c r="AY164" s="19" t="s">
        <v>150</v>
      </c>
      <c r="BE164" s="218">
        <f>IF(N164="základní",J164,0)</f>
        <v>0</v>
      </c>
      <c r="BF164" s="218">
        <f>IF(N164="snížená",J164,0)</f>
        <v>0</v>
      </c>
      <c r="BG164" s="218">
        <f>IF(N164="zákl. přenesená",J164,0)</f>
        <v>0</v>
      </c>
      <c r="BH164" s="218">
        <f>IF(N164="sníž. přenesená",J164,0)</f>
        <v>0</v>
      </c>
      <c r="BI164" s="218">
        <f>IF(N164="nulová",J164,0)</f>
        <v>0</v>
      </c>
      <c r="BJ164" s="19" t="s">
        <v>77</v>
      </c>
      <c r="BK164" s="218">
        <f>ROUND(I164*H164,2)</f>
        <v>0</v>
      </c>
      <c r="BL164" s="19" t="s">
        <v>158</v>
      </c>
      <c r="BM164" s="217" t="s">
        <v>1933</v>
      </c>
    </row>
    <row r="165" s="2" customFormat="1">
      <c r="A165" s="40"/>
      <c r="B165" s="41"/>
      <c r="C165" s="42"/>
      <c r="D165" s="244" t="s">
        <v>1183</v>
      </c>
      <c r="E165" s="42"/>
      <c r="F165" s="278" t="s">
        <v>1888</v>
      </c>
      <c r="G165" s="42"/>
      <c r="H165" s="42"/>
      <c r="I165" s="221"/>
      <c r="J165" s="42"/>
      <c r="K165" s="42"/>
      <c r="L165" s="46"/>
      <c r="M165" s="222"/>
      <c r="N165" s="223"/>
      <c r="O165" s="86"/>
      <c r="P165" s="86"/>
      <c r="Q165" s="86"/>
      <c r="R165" s="86"/>
      <c r="S165" s="86"/>
      <c r="T165" s="87"/>
      <c r="U165" s="40"/>
      <c r="V165" s="40"/>
      <c r="W165" s="40"/>
      <c r="X165" s="40"/>
      <c r="Y165" s="40"/>
      <c r="Z165" s="40"/>
      <c r="AA165" s="40"/>
      <c r="AB165" s="40"/>
      <c r="AC165" s="40"/>
      <c r="AD165" s="40"/>
      <c r="AE165" s="40"/>
      <c r="AT165" s="19" t="s">
        <v>1183</v>
      </c>
      <c r="AU165" s="19" t="s">
        <v>79</v>
      </c>
    </row>
    <row r="166" s="13" customFormat="1">
      <c r="A166" s="13"/>
      <c r="B166" s="242"/>
      <c r="C166" s="243"/>
      <c r="D166" s="244" t="s">
        <v>593</v>
      </c>
      <c r="E166" s="243"/>
      <c r="F166" s="246" t="s">
        <v>1934</v>
      </c>
      <c r="G166" s="243"/>
      <c r="H166" s="247">
        <v>39.066000000000002</v>
      </c>
      <c r="I166" s="248"/>
      <c r="J166" s="243"/>
      <c r="K166" s="243"/>
      <c r="L166" s="249"/>
      <c r="M166" s="250"/>
      <c r="N166" s="251"/>
      <c r="O166" s="251"/>
      <c r="P166" s="251"/>
      <c r="Q166" s="251"/>
      <c r="R166" s="251"/>
      <c r="S166" s="251"/>
      <c r="T166" s="252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53" t="s">
        <v>593</v>
      </c>
      <c r="AU166" s="253" t="s">
        <v>79</v>
      </c>
      <c r="AV166" s="13" t="s">
        <v>79</v>
      </c>
      <c r="AW166" s="13" t="s">
        <v>4</v>
      </c>
      <c r="AX166" s="13" t="s">
        <v>77</v>
      </c>
      <c r="AY166" s="253" t="s">
        <v>150</v>
      </c>
    </row>
    <row r="167" s="12" customFormat="1" ht="22.8" customHeight="1">
      <c r="A167" s="12"/>
      <c r="B167" s="190"/>
      <c r="C167" s="191"/>
      <c r="D167" s="192" t="s">
        <v>68</v>
      </c>
      <c r="E167" s="204" t="s">
        <v>171</v>
      </c>
      <c r="F167" s="204" t="s">
        <v>1186</v>
      </c>
      <c r="G167" s="191"/>
      <c r="H167" s="191"/>
      <c r="I167" s="194"/>
      <c r="J167" s="205">
        <f>BK167</f>
        <v>0</v>
      </c>
      <c r="K167" s="191"/>
      <c r="L167" s="196"/>
      <c r="M167" s="197"/>
      <c r="N167" s="198"/>
      <c r="O167" s="198"/>
      <c r="P167" s="199">
        <f>SUM(P168:P194)</f>
        <v>0</v>
      </c>
      <c r="Q167" s="198"/>
      <c r="R167" s="199">
        <f>SUM(R168:R194)</f>
        <v>0.350437</v>
      </c>
      <c r="S167" s="198"/>
      <c r="T167" s="200">
        <f>SUM(T168:T194)</f>
        <v>0</v>
      </c>
      <c r="U167" s="12"/>
      <c r="V167" s="12"/>
      <c r="W167" s="12"/>
      <c r="X167" s="12"/>
      <c r="Y167" s="12"/>
      <c r="Z167" s="12"/>
      <c r="AA167" s="12"/>
      <c r="AB167" s="12"/>
      <c r="AC167" s="12"/>
      <c r="AD167" s="12"/>
      <c r="AE167" s="12"/>
      <c r="AR167" s="201" t="s">
        <v>77</v>
      </c>
      <c r="AT167" s="202" t="s">
        <v>68</v>
      </c>
      <c r="AU167" s="202" t="s">
        <v>77</v>
      </c>
      <c r="AY167" s="201" t="s">
        <v>150</v>
      </c>
      <c r="BK167" s="203">
        <f>SUM(BK168:BK194)</f>
        <v>0</v>
      </c>
    </row>
    <row r="168" s="2" customFormat="1" ht="16.5" customHeight="1">
      <c r="A168" s="40"/>
      <c r="B168" s="41"/>
      <c r="C168" s="206" t="s">
        <v>204</v>
      </c>
      <c r="D168" s="206" t="s">
        <v>153</v>
      </c>
      <c r="E168" s="207" t="s">
        <v>1935</v>
      </c>
      <c r="F168" s="208" t="s">
        <v>1936</v>
      </c>
      <c r="G168" s="209" t="s">
        <v>375</v>
      </c>
      <c r="H168" s="210">
        <v>6.758</v>
      </c>
      <c r="I168" s="211"/>
      <c r="J168" s="212">
        <f>ROUND(I168*H168,2)</f>
        <v>0</v>
      </c>
      <c r="K168" s="208" t="s">
        <v>19</v>
      </c>
      <c r="L168" s="46"/>
      <c r="M168" s="213" t="s">
        <v>19</v>
      </c>
      <c r="N168" s="214" t="s">
        <v>40</v>
      </c>
      <c r="O168" s="86"/>
      <c r="P168" s="215">
        <f>O168*H168</f>
        <v>0</v>
      </c>
      <c r="Q168" s="215">
        <v>0</v>
      </c>
      <c r="R168" s="215">
        <f>Q168*H168</f>
        <v>0</v>
      </c>
      <c r="S168" s="215">
        <v>0</v>
      </c>
      <c r="T168" s="216">
        <f>S168*H168</f>
        <v>0</v>
      </c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  <c r="AE168" s="40"/>
      <c r="AR168" s="217" t="s">
        <v>158</v>
      </c>
      <c r="AT168" s="217" t="s">
        <v>153</v>
      </c>
      <c r="AU168" s="217" t="s">
        <v>79</v>
      </c>
      <c r="AY168" s="19" t="s">
        <v>150</v>
      </c>
      <c r="BE168" s="218">
        <f>IF(N168="základní",J168,0)</f>
        <v>0</v>
      </c>
      <c r="BF168" s="218">
        <f>IF(N168="snížená",J168,0)</f>
        <v>0</v>
      </c>
      <c r="BG168" s="218">
        <f>IF(N168="zákl. přenesená",J168,0)</f>
        <v>0</v>
      </c>
      <c r="BH168" s="218">
        <f>IF(N168="sníž. přenesená",J168,0)</f>
        <v>0</v>
      </c>
      <c r="BI168" s="218">
        <f>IF(N168="nulová",J168,0)</f>
        <v>0</v>
      </c>
      <c r="BJ168" s="19" t="s">
        <v>77</v>
      </c>
      <c r="BK168" s="218">
        <f>ROUND(I168*H168,2)</f>
        <v>0</v>
      </c>
      <c r="BL168" s="19" t="s">
        <v>158</v>
      </c>
      <c r="BM168" s="217" t="s">
        <v>345</v>
      </c>
    </row>
    <row r="169" s="2" customFormat="1">
      <c r="A169" s="40"/>
      <c r="B169" s="41"/>
      <c r="C169" s="42"/>
      <c r="D169" s="244" t="s">
        <v>1183</v>
      </c>
      <c r="E169" s="42"/>
      <c r="F169" s="278" t="s">
        <v>1937</v>
      </c>
      <c r="G169" s="42"/>
      <c r="H169" s="42"/>
      <c r="I169" s="221"/>
      <c r="J169" s="42"/>
      <c r="K169" s="42"/>
      <c r="L169" s="46"/>
      <c r="M169" s="222"/>
      <c r="N169" s="223"/>
      <c r="O169" s="86"/>
      <c r="P169" s="86"/>
      <c r="Q169" s="86"/>
      <c r="R169" s="86"/>
      <c r="S169" s="86"/>
      <c r="T169" s="87"/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  <c r="AE169" s="40"/>
      <c r="AT169" s="19" t="s">
        <v>1183</v>
      </c>
      <c r="AU169" s="19" t="s">
        <v>79</v>
      </c>
    </row>
    <row r="170" s="2" customFormat="1" ht="21.75" customHeight="1">
      <c r="A170" s="40"/>
      <c r="B170" s="41"/>
      <c r="C170" s="228" t="s">
        <v>330</v>
      </c>
      <c r="D170" s="228" t="s">
        <v>254</v>
      </c>
      <c r="E170" s="229" t="s">
        <v>1938</v>
      </c>
      <c r="F170" s="230" t="s">
        <v>1939</v>
      </c>
      <c r="G170" s="231" t="s">
        <v>252</v>
      </c>
      <c r="H170" s="232">
        <v>16</v>
      </c>
      <c r="I170" s="233"/>
      <c r="J170" s="234">
        <f>ROUND(I170*H170,2)</f>
        <v>0</v>
      </c>
      <c r="K170" s="230" t="s">
        <v>19</v>
      </c>
      <c r="L170" s="235"/>
      <c r="M170" s="236" t="s">
        <v>19</v>
      </c>
      <c r="N170" s="237" t="s">
        <v>40</v>
      </c>
      <c r="O170" s="86"/>
      <c r="P170" s="215">
        <f>O170*H170</f>
        <v>0</v>
      </c>
      <c r="Q170" s="215">
        <v>0</v>
      </c>
      <c r="R170" s="215">
        <f>Q170*H170</f>
        <v>0</v>
      </c>
      <c r="S170" s="215">
        <v>0</v>
      </c>
      <c r="T170" s="216">
        <f>S170*H170</f>
        <v>0</v>
      </c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  <c r="AE170" s="40"/>
      <c r="AR170" s="217" t="s">
        <v>171</v>
      </c>
      <c r="AT170" s="217" t="s">
        <v>254</v>
      </c>
      <c r="AU170" s="217" t="s">
        <v>79</v>
      </c>
      <c r="AY170" s="19" t="s">
        <v>150</v>
      </c>
      <c r="BE170" s="218">
        <f>IF(N170="základní",J170,0)</f>
        <v>0</v>
      </c>
      <c r="BF170" s="218">
        <f>IF(N170="snížená",J170,0)</f>
        <v>0</v>
      </c>
      <c r="BG170" s="218">
        <f>IF(N170="zákl. přenesená",J170,0)</f>
        <v>0</v>
      </c>
      <c r="BH170" s="218">
        <f>IF(N170="sníž. přenesená",J170,0)</f>
        <v>0</v>
      </c>
      <c r="BI170" s="218">
        <f>IF(N170="nulová",J170,0)</f>
        <v>0</v>
      </c>
      <c r="BJ170" s="19" t="s">
        <v>77</v>
      </c>
      <c r="BK170" s="218">
        <f>ROUND(I170*H170,2)</f>
        <v>0</v>
      </c>
      <c r="BL170" s="19" t="s">
        <v>158</v>
      </c>
      <c r="BM170" s="217" t="s">
        <v>1940</v>
      </c>
    </row>
    <row r="171" s="2" customFormat="1">
      <c r="A171" s="40"/>
      <c r="B171" s="41"/>
      <c r="C171" s="42"/>
      <c r="D171" s="244" t="s">
        <v>1183</v>
      </c>
      <c r="E171" s="42"/>
      <c r="F171" s="278" t="s">
        <v>1937</v>
      </c>
      <c r="G171" s="42"/>
      <c r="H171" s="42"/>
      <c r="I171" s="221"/>
      <c r="J171" s="42"/>
      <c r="K171" s="42"/>
      <c r="L171" s="46"/>
      <c r="M171" s="222"/>
      <c r="N171" s="223"/>
      <c r="O171" s="86"/>
      <c r="P171" s="86"/>
      <c r="Q171" s="86"/>
      <c r="R171" s="86"/>
      <c r="S171" s="86"/>
      <c r="T171" s="87"/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  <c r="AE171" s="40"/>
      <c r="AT171" s="19" t="s">
        <v>1183</v>
      </c>
      <c r="AU171" s="19" t="s">
        <v>79</v>
      </c>
    </row>
    <row r="172" s="2" customFormat="1" ht="24.15" customHeight="1">
      <c r="A172" s="40"/>
      <c r="B172" s="41"/>
      <c r="C172" s="206" t="s">
        <v>208</v>
      </c>
      <c r="D172" s="206" t="s">
        <v>153</v>
      </c>
      <c r="E172" s="207" t="s">
        <v>1941</v>
      </c>
      <c r="F172" s="208" t="s">
        <v>1942</v>
      </c>
      <c r="G172" s="209" t="s">
        <v>310</v>
      </c>
      <c r="H172" s="210">
        <v>5.7000000000000002</v>
      </c>
      <c r="I172" s="211"/>
      <c r="J172" s="212">
        <f>ROUND(I172*H172,2)</f>
        <v>0</v>
      </c>
      <c r="K172" s="208" t="s">
        <v>157</v>
      </c>
      <c r="L172" s="46"/>
      <c r="M172" s="213" t="s">
        <v>19</v>
      </c>
      <c r="N172" s="214" t="s">
        <v>40</v>
      </c>
      <c r="O172" s="86"/>
      <c r="P172" s="215">
        <f>O172*H172</f>
        <v>0</v>
      </c>
      <c r="Q172" s="215">
        <v>1.0000000000000001E-05</v>
      </c>
      <c r="R172" s="215">
        <f>Q172*H172</f>
        <v>5.7000000000000003E-05</v>
      </c>
      <c r="S172" s="215">
        <v>0</v>
      </c>
      <c r="T172" s="216">
        <f>S172*H172</f>
        <v>0</v>
      </c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  <c r="AE172" s="40"/>
      <c r="AR172" s="217" t="s">
        <v>158</v>
      </c>
      <c r="AT172" s="217" t="s">
        <v>153</v>
      </c>
      <c r="AU172" s="217" t="s">
        <v>79</v>
      </c>
      <c r="AY172" s="19" t="s">
        <v>150</v>
      </c>
      <c r="BE172" s="218">
        <f>IF(N172="základní",J172,0)</f>
        <v>0</v>
      </c>
      <c r="BF172" s="218">
        <f>IF(N172="snížená",J172,0)</f>
        <v>0</v>
      </c>
      <c r="BG172" s="218">
        <f>IF(N172="zákl. přenesená",J172,0)</f>
        <v>0</v>
      </c>
      <c r="BH172" s="218">
        <f>IF(N172="sníž. přenesená",J172,0)</f>
        <v>0</v>
      </c>
      <c r="BI172" s="218">
        <f>IF(N172="nulová",J172,0)</f>
        <v>0</v>
      </c>
      <c r="BJ172" s="19" t="s">
        <v>77</v>
      </c>
      <c r="BK172" s="218">
        <f>ROUND(I172*H172,2)</f>
        <v>0</v>
      </c>
      <c r="BL172" s="19" t="s">
        <v>158</v>
      </c>
      <c r="BM172" s="217" t="s">
        <v>1943</v>
      </c>
    </row>
    <row r="173" s="2" customFormat="1">
      <c r="A173" s="40"/>
      <c r="B173" s="41"/>
      <c r="C173" s="42"/>
      <c r="D173" s="219" t="s">
        <v>159</v>
      </c>
      <c r="E173" s="42"/>
      <c r="F173" s="220" t="s">
        <v>1944</v>
      </c>
      <c r="G173" s="42"/>
      <c r="H173" s="42"/>
      <c r="I173" s="221"/>
      <c r="J173" s="42"/>
      <c r="K173" s="42"/>
      <c r="L173" s="46"/>
      <c r="M173" s="222"/>
      <c r="N173" s="223"/>
      <c r="O173" s="86"/>
      <c r="P173" s="86"/>
      <c r="Q173" s="86"/>
      <c r="R173" s="86"/>
      <c r="S173" s="86"/>
      <c r="T173" s="87"/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  <c r="AE173" s="40"/>
      <c r="AT173" s="19" t="s">
        <v>159</v>
      </c>
      <c r="AU173" s="19" t="s">
        <v>79</v>
      </c>
    </row>
    <row r="174" s="2" customFormat="1">
      <c r="A174" s="40"/>
      <c r="B174" s="41"/>
      <c r="C174" s="42"/>
      <c r="D174" s="244" t="s">
        <v>1183</v>
      </c>
      <c r="E174" s="42"/>
      <c r="F174" s="278" t="s">
        <v>1945</v>
      </c>
      <c r="G174" s="42"/>
      <c r="H174" s="42"/>
      <c r="I174" s="221"/>
      <c r="J174" s="42"/>
      <c r="K174" s="42"/>
      <c r="L174" s="46"/>
      <c r="M174" s="222"/>
      <c r="N174" s="223"/>
      <c r="O174" s="86"/>
      <c r="P174" s="86"/>
      <c r="Q174" s="86"/>
      <c r="R174" s="86"/>
      <c r="S174" s="86"/>
      <c r="T174" s="87"/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  <c r="AE174" s="40"/>
      <c r="AT174" s="19" t="s">
        <v>1183</v>
      </c>
      <c r="AU174" s="19" t="s">
        <v>79</v>
      </c>
    </row>
    <row r="175" s="2" customFormat="1" ht="24.15" customHeight="1">
      <c r="A175" s="40"/>
      <c r="B175" s="41"/>
      <c r="C175" s="228" t="s">
        <v>338</v>
      </c>
      <c r="D175" s="228" t="s">
        <v>254</v>
      </c>
      <c r="E175" s="229" t="s">
        <v>1561</v>
      </c>
      <c r="F175" s="230" t="s">
        <v>1946</v>
      </c>
      <c r="G175" s="231" t="s">
        <v>310</v>
      </c>
      <c r="H175" s="232">
        <v>5.7000000000000002</v>
      </c>
      <c r="I175" s="233"/>
      <c r="J175" s="234">
        <f>ROUND(I175*H175,2)</f>
        <v>0</v>
      </c>
      <c r="K175" s="230" t="s">
        <v>19</v>
      </c>
      <c r="L175" s="235"/>
      <c r="M175" s="236" t="s">
        <v>19</v>
      </c>
      <c r="N175" s="237" t="s">
        <v>40</v>
      </c>
      <c r="O175" s="86"/>
      <c r="P175" s="215">
        <f>O175*H175</f>
        <v>0</v>
      </c>
      <c r="Q175" s="215">
        <v>0</v>
      </c>
      <c r="R175" s="215">
        <f>Q175*H175</f>
        <v>0</v>
      </c>
      <c r="S175" s="215">
        <v>0</v>
      </c>
      <c r="T175" s="216">
        <f>S175*H175</f>
        <v>0</v>
      </c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  <c r="AE175" s="40"/>
      <c r="AR175" s="217" t="s">
        <v>171</v>
      </c>
      <c r="AT175" s="217" t="s">
        <v>254</v>
      </c>
      <c r="AU175" s="217" t="s">
        <v>79</v>
      </c>
      <c r="AY175" s="19" t="s">
        <v>150</v>
      </c>
      <c r="BE175" s="218">
        <f>IF(N175="základní",J175,0)</f>
        <v>0</v>
      </c>
      <c r="BF175" s="218">
        <f>IF(N175="snížená",J175,0)</f>
        <v>0</v>
      </c>
      <c r="BG175" s="218">
        <f>IF(N175="zákl. přenesená",J175,0)</f>
        <v>0</v>
      </c>
      <c r="BH175" s="218">
        <f>IF(N175="sníž. přenesená",J175,0)</f>
        <v>0</v>
      </c>
      <c r="BI175" s="218">
        <f>IF(N175="nulová",J175,0)</f>
        <v>0</v>
      </c>
      <c r="BJ175" s="19" t="s">
        <v>77</v>
      </c>
      <c r="BK175" s="218">
        <f>ROUND(I175*H175,2)</f>
        <v>0</v>
      </c>
      <c r="BL175" s="19" t="s">
        <v>158</v>
      </c>
      <c r="BM175" s="217" t="s">
        <v>1947</v>
      </c>
    </row>
    <row r="176" s="2" customFormat="1">
      <c r="A176" s="40"/>
      <c r="B176" s="41"/>
      <c r="C176" s="42"/>
      <c r="D176" s="244" t="s">
        <v>1183</v>
      </c>
      <c r="E176" s="42"/>
      <c r="F176" s="278" t="s">
        <v>1948</v>
      </c>
      <c r="G176" s="42"/>
      <c r="H176" s="42"/>
      <c r="I176" s="221"/>
      <c r="J176" s="42"/>
      <c r="K176" s="42"/>
      <c r="L176" s="46"/>
      <c r="M176" s="222"/>
      <c r="N176" s="223"/>
      <c r="O176" s="86"/>
      <c r="P176" s="86"/>
      <c r="Q176" s="86"/>
      <c r="R176" s="86"/>
      <c r="S176" s="86"/>
      <c r="T176" s="87"/>
      <c r="U176" s="40"/>
      <c r="V176" s="40"/>
      <c r="W176" s="40"/>
      <c r="X176" s="40"/>
      <c r="Y176" s="40"/>
      <c r="Z176" s="40"/>
      <c r="AA176" s="40"/>
      <c r="AB176" s="40"/>
      <c r="AC176" s="40"/>
      <c r="AD176" s="40"/>
      <c r="AE176" s="40"/>
      <c r="AT176" s="19" t="s">
        <v>1183</v>
      </c>
      <c r="AU176" s="19" t="s">
        <v>79</v>
      </c>
    </row>
    <row r="177" s="2" customFormat="1" ht="44.25" customHeight="1">
      <c r="A177" s="40"/>
      <c r="B177" s="41"/>
      <c r="C177" s="206" t="s">
        <v>215</v>
      </c>
      <c r="D177" s="206" t="s">
        <v>153</v>
      </c>
      <c r="E177" s="207" t="s">
        <v>1949</v>
      </c>
      <c r="F177" s="208" t="s">
        <v>1950</v>
      </c>
      <c r="G177" s="209" t="s">
        <v>252</v>
      </c>
      <c r="H177" s="210">
        <v>2</v>
      </c>
      <c r="I177" s="211"/>
      <c r="J177" s="212">
        <f>ROUND(I177*H177,2)</f>
        <v>0</v>
      </c>
      <c r="K177" s="208" t="s">
        <v>157</v>
      </c>
      <c r="L177" s="46"/>
      <c r="M177" s="213" t="s">
        <v>19</v>
      </c>
      <c r="N177" s="214" t="s">
        <v>40</v>
      </c>
      <c r="O177" s="86"/>
      <c r="P177" s="215">
        <f>O177*H177</f>
        <v>0</v>
      </c>
      <c r="Q177" s="215">
        <v>0</v>
      </c>
      <c r="R177" s="215">
        <f>Q177*H177</f>
        <v>0</v>
      </c>
      <c r="S177" s="215">
        <v>0</v>
      </c>
      <c r="T177" s="216">
        <f>S177*H177</f>
        <v>0</v>
      </c>
      <c r="U177" s="40"/>
      <c r="V177" s="40"/>
      <c r="W177" s="40"/>
      <c r="X177" s="40"/>
      <c r="Y177" s="40"/>
      <c r="Z177" s="40"/>
      <c r="AA177" s="40"/>
      <c r="AB177" s="40"/>
      <c r="AC177" s="40"/>
      <c r="AD177" s="40"/>
      <c r="AE177" s="40"/>
      <c r="AR177" s="217" t="s">
        <v>158</v>
      </c>
      <c r="AT177" s="217" t="s">
        <v>153</v>
      </c>
      <c r="AU177" s="217" t="s">
        <v>79</v>
      </c>
      <c r="AY177" s="19" t="s">
        <v>150</v>
      </c>
      <c r="BE177" s="218">
        <f>IF(N177="základní",J177,0)</f>
        <v>0</v>
      </c>
      <c r="BF177" s="218">
        <f>IF(N177="snížená",J177,0)</f>
        <v>0</v>
      </c>
      <c r="BG177" s="218">
        <f>IF(N177="zákl. přenesená",J177,0)</f>
        <v>0</v>
      </c>
      <c r="BH177" s="218">
        <f>IF(N177="sníž. přenesená",J177,0)</f>
        <v>0</v>
      </c>
      <c r="BI177" s="218">
        <f>IF(N177="nulová",J177,0)</f>
        <v>0</v>
      </c>
      <c r="BJ177" s="19" t="s">
        <v>77</v>
      </c>
      <c r="BK177" s="218">
        <f>ROUND(I177*H177,2)</f>
        <v>0</v>
      </c>
      <c r="BL177" s="19" t="s">
        <v>158</v>
      </c>
      <c r="BM177" s="217" t="s">
        <v>1951</v>
      </c>
    </row>
    <row r="178" s="2" customFormat="1">
      <c r="A178" s="40"/>
      <c r="B178" s="41"/>
      <c r="C178" s="42"/>
      <c r="D178" s="219" t="s">
        <v>159</v>
      </c>
      <c r="E178" s="42"/>
      <c r="F178" s="220" t="s">
        <v>1952</v>
      </c>
      <c r="G178" s="42"/>
      <c r="H178" s="42"/>
      <c r="I178" s="221"/>
      <c r="J178" s="42"/>
      <c r="K178" s="42"/>
      <c r="L178" s="46"/>
      <c r="M178" s="222"/>
      <c r="N178" s="223"/>
      <c r="O178" s="86"/>
      <c r="P178" s="86"/>
      <c r="Q178" s="86"/>
      <c r="R178" s="86"/>
      <c r="S178" s="86"/>
      <c r="T178" s="87"/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  <c r="AE178" s="40"/>
      <c r="AT178" s="19" t="s">
        <v>159</v>
      </c>
      <c r="AU178" s="19" t="s">
        <v>79</v>
      </c>
    </row>
    <row r="179" s="13" customFormat="1">
      <c r="A179" s="13"/>
      <c r="B179" s="242"/>
      <c r="C179" s="243"/>
      <c r="D179" s="244" t="s">
        <v>593</v>
      </c>
      <c r="E179" s="245" t="s">
        <v>19</v>
      </c>
      <c r="F179" s="246" t="s">
        <v>1953</v>
      </c>
      <c r="G179" s="243"/>
      <c r="H179" s="247">
        <v>2</v>
      </c>
      <c r="I179" s="248"/>
      <c r="J179" s="243"/>
      <c r="K179" s="243"/>
      <c r="L179" s="249"/>
      <c r="M179" s="250"/>
      <c r="N179" s="251"/>
      <c r="O179" s="251"/>
      <c r="P179" s="251"/>
      <c r="Q179" s="251"/>
      <c r="R179" s="251"/>
      <c r="S179" s="251"/>
      <c r="T179" s="252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53" t="s">
        <v>593</v>
      </c>
      <c r="AU179" s="253" t="s">
        <v>79</v>
      </c>
      <c r="AV179" s="13" t="s">
        <v>79</v>
      </c>
      <c r="AW179" s="13" t="s">
        <v>31</v>
      </c>
      <c r="AX179" s="13" t="s">
        <v>69</v>
      </c>
      <c r="AY179" s="253" t="s">
        <v>150</v>
      </c>
    </row>
    <row r="180" s="14" customFormat="1">
      <c r="A180" s="14"/>
      <c r="B180" s="254"/>
      <c r="C180" s="255"/>
      <c r="D180" s="244" t="s">
        <v>593</v>
      </c>
      <c r="E180" s="256" t="s">
        <v>19</v>
      </c>
      <c r="F180" s="257" t="s">
        <v>595</v>
      </c>
      <c r="G180" s="255"/>
      <c r="H180" s="258">
        <v>2</v>
      </c>
      <c r="I180" s="259"/>
      <c r="J180" s="255"/>
      <c r="K180" s="255"/>
      <c r="L180" s="260"/>
      <c r="M180" s="261"/>
      <c r="N180" s="262"/>
      <c r="O180" s="262"/>
      <c r="P180" s="262"/>
      <c r="Q180" s="262"/>
      <c r="R180" s="262"/>
      <c r="S180" s="262"/>
      <c r="T180" s="263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T180" s="264" t="s">
        <v>593</v>
      </c>
      <c r="AU180" s="264" t="s">
        <v>79</v>
      </c>
      <c r="AV180" s="14" t="s">
        <v>158</v>
      </c>
      <c r="AW180" s="14" t="s">
        <v>31</v>
      </c>
      <c r="AX180" s="14" t="s">
        <v>77</v>
      </c>
      <c r="AY180" s="264" t="s">
        <v>150</v>
      </c>
    </row>
    <row r="181" s="2" customFormat="1" ht="16.5" customHeight="1">
      <c r="A181" s="40"/>
      <c r="B181" s="41"/>
      <c r="C181" s="228" t="s">
        <v>346</v>
      </c>
      <c r="D181" s="228" t="s">
        <v>254</v>
      </c>
      <c r="E181" s="229" t="s">
        <v>1954</v>
      </c>
      <c r="F181" s="230" t="s">
        <v>1955</v>
      </c>
      <c r="G181" s="231" t="s">
        <v>252</v>
      </c>
      <c r="H181" s="232">
        <v>2</v>
      </c>
      <c r="I181" s="233"/>
      <c r="J181" s="234">
        <f>ROUND(I181*H181,2)</f>
        <v>0</v>
      </c>
      <c r="K181" s="230" t="s">
        <v>157</v>
      </c>
      <c r="L181" s="235"/>
      <c r="M181" s="236" t="s">
        <v>19</v>
      </c>
      <c r="N181" s="237" t="s">
        <v>40</v>
      </c>
      <c r="O181" s="86"/>
      <c r="P181" s="215">
        <f>O181*H181</f>
        <v>0</v>
      </c>
      <c r="Q181" s="215">
        <v>0.00050000000000000001</v>
      </c>
      <c r="R181" s="215">
        <f>Q181*H181</f>
        <v>0.001</v>
      </c>
      <c r="S181" s="215">
        <v>0</v>
      </c>
      <c r="T181" s="216">
        <f>S181*H181</f>
        <v>0</v>
      </c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  <c r="AE181" s="40"/>
      <c r="AR181" s="217" t="s">
        <v>171</v>
      </c>
      <c r="AT181" s="217" t="s">
        <v>254</v>
      </c>
      <c r="AU181" s="217" t="s">
        <v>79</v>
      </c>
      <c r="AY181" s="19" t="s">
        <v>150</v>
      </c>
      <c r="BE181" s="218">
        <f>IF(N181="základní",J181,0)</f>
        <v>0</v>
      </c>
      <c r="BF181" s="218">
        <f>IF(N181="snížená",J181,0)</f>
        <v>0</v>
      </c>
      <c r="BG181" s="218">
        <f>IF(N181="zákl. přenesená",J181,0)</f>
        <v>0</v>
      </c>
      <c r="BH181" s="218">
        <f>IF(N181="sníž. přenesená",J181,0)</f>
        <v>0</v>
      </c>
      <c r="BI181" s="218">
        <f>IF(N181="nulová",J181,0)</f>
        <v>0</v>
      </c>
      <c r="BJ181" s="19" t="s">
        <v>77</v>
      </c>
      <c r="BK181" s="218">
        <f>ROUND(I181*H181,2)</f>
        <v>0</v>
      </c>
      <c r="BL181" s="19" t="s">
        <v>158</v>
      </c>
      <c r="BM181" s="217" t="s">
        <v>1956</v>
      </c>
    </row>
    <row r="182" s="2" customFormat="1" ht="37.8" customHeight="1">
      <c r="A182" s="40"/>
      <c r="B182" s="41"/>
      <c r="C182" s="206" t="s">
        <v>219</v>
      </c>
      <c r="D182" s="206" t="s">
        <v>153</v>
      </c>
      <c r="E182" s="207" t="s">
        <v>1957</v>
      </c>
      <c r="F182" s="208" t="s">
        <v>1958</v>
      </c>
      <c r="G182" s="209" t="s">
        <v>252</v>
      </c>
      <c r="H182" s="210">
        <v>2</v>
      </c>
      <c r="I182" s="211"/>
      <c r="J182" s="212">
        <f>ROUND(I182*H182,2)</f>
        <v>0</v>
      </c>
      <c r="K182" s="208" t="s">
        <v>157</v>
      </c>
      <c r="L182" s="46"/>
      <c r="M182" s="213" t="s">
        <v>19</v>
      </c>
      <c r="N182" s="214" t="s">
        <v>40</v>
      </c>
      <c r="O182" s="86"/>
      <c r="P182" s="215">
        <f>O182*H182</f>
        <v>0</v>
      </c>
      <c r="Q182" s="215">
        <v>0</v>
      </c>
      <c r="R182" s="215">
        <f>Q182*H182</f>
        <v>0</v>
      </c>
      <c r="S182" s="215">
        <v>0</v>
      </c>
      <c r="T182" s="216">
        <f>S182*H182</f>
        <v>0</v>
      </c>
      <c r="U182" s="40"/>
      <c r="V182" s="40"/>
      <c r="W182" s="40"/>
      <c r="X182" s="40"/>
      <c r="Y182" s="40"/>
      <c r="Z182" s="40"/>
      <c r="AA182" s="40"/>
      <c r="AB182" s="40"/>
      <c r="AC182" s="40"/>
      <c r="AD182" s="40"/>
      <c r="AE182" s="40"/>
      <c r="AR182" s="217" t="s">
        <v>158</v>
      </c>
      <c r="AT182" s="217" t="s">
        <v>153</v>
      </c>
      <c r="AU182" s="217" t="s">
        <v>79</v>
      </c>
      <c r="AY182" s="19" t="s">
        <v>150</v>
      </c>
      <c r="BE182" s="218">
        <f>IF(N182="základní",J182,0)</f>
        <v>0</v>
      </c>
      <c r="BF182" s="218">
        <f>IF(N182="snížená",J182,0)</f>
        <v>0</v>
      </c>
      <c r="BG182" s="218">
        <f>IF(N182="zákl. přenesená",J182,0)</f>
        <v>0</v>
      </c>
      <c r="BH182" s="218">
        <f>IF(N182="sníž. přenesená",J182,0)</f>
        <v>0</v>
      </c>
      <c r="BI182" s="218">
        <f>IF(N182="nulová",J182,0)</f>
        <v>0</v>
      </c>
      <c r="BJ182" s="19" t="s">
        <v>77</v>
      </c>
      <c r="BK182" s="218">
        <f>ROUND(I182*H182,2)</f>
        <v>0</v>
      </c>
      <c r="BL182" s="19" t="s">
        <v>158</v>
      </c>
      <c r="BM182" s="217" t="s">
        <v>1959</v>
      </c>
    </row>
    <row r="183" s="2" customFormat="1">
      <c r="A183" s="40"/>
      <c r="B183" s="41"/>
      <c r="C183" s="42"/>
      <c r="D183" s="219" t="s">
        <v>159</v>
      </c>
      <c r="E183" s="42"/>
      <c r="F183" s="220" t="s">
        <v>1960</v>
      </c>
      <c r="G183" s="42"/>
      <c r="H183" s="42"/>
      <c r="I183" s="221"/>
      <c r="J183" s="42"/>
      <c r="K183" s="42"/>
      <c r="L183" s="46"/>
      <c r="M183" s="222"/>
      <c r="N183" s="223"/>
      <c r="O183" s="86"/>
      <c r="P183" s="86"/>
      <c r="Q183" s="86"/>
      <c r="R183" s="86"/>
      <c r="S183" s="86"/>
      <c r="T183" s="87"/>
      <c r="U183" s="40"/>
      <c r="V183" s="40"/>
      <c r="W183" s="40"/>
      <c r="X183" s="40"/>
      <c r="Y183" s="40"/>
      <c r="Z183" s="40"/>
      <c r="AA183" s="40"/>
      <c r="AB183" s="40"/>
      <c r="AC183" s="40"/>
      <c r="AD183" s="40"/>
      <c r="AE183" s="40"/>
      <c r="AT183" s="19" t="s">
        <v>159</v>
      </c>
      <c r="AU183" s="19" t="s">
        <v>79</v>
      </c>
    </row>
    <row r="184" s="13" customFormat="1">
      <c r="A184" s="13"/>
      <c r="B184" s="242"/>
      <c r="C184" s="243"/>
      <c r="D184" s="244" t="s">
        <v>593</v>
      </c>
      <c r="E184" s="245" t="s">
        <v>19</v>
      </c>
      <c r="F184" s="246" t="s">
        <v>1961</v>
      </c>
      <c r="G184" s="243"/>
      <c r="H184" s="247">
        <v>2</v>
      </c>
      <c r="I184" s="248"/>
      <c r="J184" s="243"/>
      <c r="K184" s="243"/>
      <c r="L184" s="249"/>
      <c r="M184" s="250"/>
      <c r="N184" s="251"/>
      <c r="O184" s="251"/>
      <c r="P184" s="251"/>
      <c r="Q184" s="251"/>
      <c r="R184" s="251"/>
      <c r="S184" s="251"/>
      <c r="T184" s="252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253" t="s">
        <v>593</v>
      </c>
      <c r="AU184" s="253" t="s">
        <v>79</v>
      </c>
      <c r="AV184" s="13" t="s">
        <v>79</v>
      </c>
      <c r="AW184" s="13" t="s">
        <v>31</v>
      </c>
      <c r="AX184" s="13" t="s">
        <v>69</v>
      </c>
      <c r="AY184" s="253" t="s">
        <v>150</v>
      </c>
    </row>
    <row r="185" s="14" customFormat="1">
      <c r="A185" s="14"/>
      <c r="B185" s="254"/>
      <c r="C185" s="255"/>
      <c r="D185" s="244" t="s">
        <v>593</v>
      </c>
      <c r="E185" s="256" t="s">
        <v>19</v>
      </c>
      <c r="F185" s="257" t="s">
        <v>595</v>
      </c>
      <c r="G185" s="255"/>
      <c r="H185" s="258">
        <v>2</v>
      </c>
      <c r="I185" s="259"/>
      <c r="J185" s="255"/>
      <c r="K185" s="255"/>
      <c r="L185" s="260"/>
      <c r="M185" s="261"/>
      <c r="N185" s="262"/>
      <c r="O185" s="262"/>
      <c r="P185" s="262"/>
      <c r="Q185" s="262"/>
      <c r="R185" s="262"/>
      <c r="S185" s="262"/>
      <c r="T185" s="263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T185" s="264" t="s">
        <v>593</v>
      </c>
      <c r="AU185" s="264" t="s">
        <v>79</v>
      </c>
      <c r="AV185" s="14" t="s">
        <v>158</v>
      </c>
      <c r="AW185" s="14" t="s">
        <v>31</v>
      </c>
      <c r="AX185" s="14" t="s">
        <v>77</v>
      </c>
      <c r="AY185" s="264" t="s">
        <v>150</v>
      </c>
    </row>
    <row r="186" s="2" customFormat="1" ht="24.15" customHeight="1">
      <c r="A186" s="40"/>
      <c r="B186" s="41"/>
      <c r="C186" s="228" t="s">
        <v>355</v>
      </c>
      <c r="D186" s="228" t="s">
        <v>254</v>
      </c>
      <c r="E186" s="229" t="s">
        <v>1962</v>
      </c>
      <c r="F186" s="230" t="s">
        <v>1963</v>
      </c>
      <c r="G186" s="231" t="s">
        <v>252</v>
      </c>
      <c r="H186" s="232">
        <v>2</v>
      </c>
      <c r="I186" s="233"/>
      <c r="J186" s="234">
        <f>ROUND(I186*H186,2)</f>
        <v>0</v>
      </c>
      <c r="K186" s="230" t="s">
        <v>157</v>
      </c>
      <c r="L186" s="235"/>
      <c r="M186" s="236" t="s">
        <v>19</v>
      </c>
      <c r="N186" s="237" t="s">
        <v>40</v>
      </c>
      <c r="O186" s="86"/>
      <c r="P186" s="215">
        <f>O186*H186</f>
        <v>0</v>
      </c>
      <c r="Q186" s="215">
        <v>0.001</v>
      </c>
      <c r="R186" s="215">
        <f>Q186*H186</f>
        <v>0.002</v>
      </c>
      <c r="S186" s="215">
        <v>0</v>
      </c>
      <c r="T186" s="216">
        <f>S186*H186</f>
        <v>0</v>
      </c>
      <c r="U186" s="40"/>
      <c r="V186" s="40"/>
      <c r="W186" s="40"/>
      <c r="X186" s="40"/>
      <c r="Y186" s="40"/>
      <c r="Z186" s="40"/>
      <c r="AA186" s="40"/>
      <c r="AB186" s="40"/>
      <c r="AC186" s="40"/>
      <c r="AD186" s="40"/>
      <c r="AE186" s="40"/>
      <c r="AR186" s="217" t="s">
        <v>171</v>
      </c>
      <c r="AT186" s="217" t="s">
        <v>254</v>
      </c>
      <c r="AU186" s="217" t="s">
        <v>79</v>
      </c>
      <c r="AY186" s="19" t="s">
        <v>150</v>
      </c>
      <c r="BE186" s="218">
        <f>IF(N186="základní",J186,0)</f>
        <v>0</v>
      </c>
      <c r="BF186" s="218">
        <f>IF(N186="snížená",J186,0)</f>
        <v>0</v>
      </c>
      <c r="BG186" s="218">
        <f>IF(N186="zákl. přenesená",J186,0)</f>
        <v>0</v>
      </c>
      <c r="BH186" s="218">
        <f>IF(N186="sníž. přenesená",J186,0)</f>
        <v>0</v>
      </c>
      <c r="BI186" s="218">
        <f>IF(N186="nulová",J186,0)</f>
        <v>0</v>
      </c>
      <c r="BJ186" s="19" t="s">
        <v>77</v>
      </c>
      <c r="BK186" s="218">
        <f>ROUND(I186*H186,2)</f>
        <v>0</v>
      </c>
      <c r="BL186" s="19" t="s">
        <v>158</v>
      </c>
      <c r="BM186" s="217" t="s">
        <v>1964</v>
      </c>
    </row>
    <row r="187" s="2" customFormat="1" ht="37.8" customHeight="1">
      <c r="A187" s="40"/>
      <c r="B187" s="41"/>
      <c r="C187" s="206" t="s">
        <v>224</v>
      </c>
      <c r="D187" s="206" t="s">
        <v>153</v>
      </c>
      <c r="E187" s="207" t="s">
        <v>1965</v>
      </c>
      <c r="F187" s="208" t="s">
        <v>1966</v>
      </c>
      <c r="G187" s="209" t="s">
        <v>252</v>
      </c>
      <c r="H187" s="210">
        <v>2</v>
      </c>
      <c r="I187" s="211"/>
      <c r="J187" s="212">
        <f>ROUND(I187*H187,2)</f>
        <v>0</v>
      </c>
      <c r="K187" s="208" t="s">
        <v>157</v>
      </c>
      <c r="L187" s="46"/>
      <c r="M187" s="213" t="s">
        <v>19</v>
      </c>
      <c r="N187" s="214" t="s">
        <v>40</v>
      </c>
      <c r="O187" s="86"/>
      <c r="P187" s="215">
        <f>O187*H187</f>
        <v>0</v>
      </c>
      <c r="Q187" s="215">
        <v>0.064509999999999998</v>
      </c>
      <c r="R187" s="215">
        <f>Q187*H187</f>
        <v>0.12902</v>
      </c>
      <c r="S187" s="215">
        <v>0</v>
      </c>
      <c r="T187" s="216">
        <f>S187*H187</f>
        <v>0</v>
      </c>
      <c r="U187" s="40"/>
      <c r="V187" s="40"/>
      <c r="W187" s="40"/>
      <c r="X187" s="40"/>
      <c r="Y187" s="40"/>
      <c r="Z187" s="40"/>
      <c r="AA187" s="40"/>
      <c r="AB187" s="40"/>
      <c r="AC187" s="40"/>
      <c r="AD187" s="40"/>
      <c r="AE187" s="40"/>
      <c r="AR187" s="217" t="s">
        <v>158</v>
      </c>
      <c r="AT187" s="217" t="s">
        <v>153</v>
      </c>
      <c r="AU187" s="217" t="s">
        <v>79</v>
      </c>
      <c r="AY187" s="19" t="s">
        <v>150</v>
      </c>
      <c r="BE187" s="218">
        <f>IF(N187="základní",J187,0)</f>
        <v>0</v>
      </c>
      <c r="BF187" s="218">
        <f>IF(N187="snížená",J187,0)</f>
        <v>0</v>
      </c>
      <c r="BG187" s="218">
        <f>IF(N187="zákl. přenesená",J187,0)</f>
        <v>0</v>
      </c>
      <c r="BH187" s="218">
        <f>IF(N187="sníž. přenesená",J187,0)</f>
        <v>0</v>
      </c>
      <c r="BI187" s="218">
        <f>IF(N187="nulová",J187,0)</f>
        <v>0</v>
      </c>
      <c r="BJ187" s="19" t="s">
        <v>77</v>
      </c>
      <c r="BK187" s="218">
        <f>ROUND(I187*H187,2)</f>
        <v>0</v>
      </c>
      <c r="BL187" s="19" t="s">
        <v>158</v>
      </c>
      <c r="BM187" s="217" t="s">
        <v>1967</v>
      </c>
    </row>
    <row r="188" s="2" customFormat="1">
      <c r="A188" s="40"/>
      <c r="B188" s="41"/>
      <c r="C188" s="42"/>
      <c r="D188" s="219" t="s">
        <v>159</v>
      </c>
      <c r="E188" s="42"/>
      <c r="F188" s="220" t="s">
        <v>1968</v>
      </c>
      <c r="G188" s="42"/>
      <c r="H188" s="42"/>
      <c r="I188" s="221"/>
      <c r="J188" s="42"/>
      <c r="K188" s="42"/>
      <c r="L188" s="46"/>
      <c r="M188" s="222"/>
      <c r="N188" s="223"/>
      <c r="O188" s="86"/>
      <c r="P188" s="86"/>
      <c r="Q188" s="86"/>
      <c r="R188" s="86"/>
      <c r="S188" s="86"/>
      <c r="T188" s="87"/>
      <c r="U188" s="40"/>
      <c r="V188" s="40"/>
      <c r="W188" s="40"/>
      <c r="X188" s="40"/>
      <c r="Y188" s="40"/>
      <c r="Z188" s="40"/>
      <c r="AA188" s="40"/>
      <c r="AB188" s="40"/>
      <c r="AC188" s="40"/>
      <c r="AD188" s="40"/>
      <c r="AE188" s="40"/>
      <c r="AT188" s="19" t="s">
        <v>159</v>
      </c>
      <c r="AU188" s="19" t="s">
        <v>79</v>
      </c>
    </row>
    <row r="189" s="2" customFormat="1" ht="44.25" customHeight="1">
      <c r="A189" s="40"/>
      <c r="B189" s="41"/>
      <c r="C189" s="206" t="s">
        <v>363</v>
      </c>
      <c r="D189" s="206" t="s">
        <v>153</v>
      </c>
      <c r="E189" s="207" t="s">
        <v>1969</v>
      </c>
      <c r="F189" s="208" t="s">
        <v>1970</v>
      </c>
      <c r="G189" s="209" t="s">
        <v>252</v>
      </c>
      <c r="H189" s="210">
        <v>2</v>
      </c>
      <c r="I189" s="211"/>
      <c r="J189" s="212">
        <f>ROUND(I189*H189,2)</f>
        <v>0</v>
      </c>
      <c r="K189" s="208" t="s">
        <v>157</v>
      </c>
      <c r="L189" s="46"/>
      <c r="M189" s="213" t="s">
        <v>19</v>
      </c>
      <c r="N189" s="214" t="s">
        <v>40</v>
      </c>
      <c r="O189" s="86"/>
      <c r="P189" s="215">
        <f>O189*H189</f>
        <v>0</v>
      </c>
      <c r="Q189" s="215">
        <v>0.012420000000000001</v>
      </c>
      <c r="R189" s="215">
        <f>Q189*H189</f>
        <v>0.024840000000000001</v>
      </c>
      <c r="S189" s="215">
        <v>0</v>
      </c>
      <c r="T189" s="216">
        <f>S189*H189</f>
        <v>0</v>
      </c>
      <c r="U189" s="40"/>
      <c r="V189" s="40"/>
      <c r="W189" s="40"/>
      <c r="X189" s="40"/>
      <c r="Y189" s="40"/>
      <c r="Z189" s="40"/>
      <c r="AA189" s="40"/>
      <c r="AB189" s="40"/>
      <c r="AC189" s="40"/>
      <c r="AD189" s="40"/>
      <c r="AE189" s="40"/>
      <c r="AR189" s="217" t="s">
        <v>158</v>
      </c>
      <c r="AT189" s="217" t="s">
        <v>153</v>
      </c>
      <c r="AU189" s="217" t="s">
        <v>79</v>
      </c>
      <c r="AY189" s="19" t="s">
        <v>150</v>
      </c>
      <c r="BE189" s="218">
        <f>IF(N189="základní",J189,0)</f>
        <v>0</v>
      </c>
      <c r="BF189" s="218">
        <f>IF(N189="snížená",J189,0)</f>
        <v>0</v>
      </c>
      <c r="BG189" s="218">
        <f>IF(N189="zákl. přenesená",J189,0)</f>
        <v>0</v>
      </c>
      <c r="BH189" s="218">
        <f>IF(N189="sníž. přenesená",J189,0)</f>
        <v>0</v>
      </c>
      <c r="BI189" s="218">
        <f>IF(N189="nulová",J189,0)</f>
        <v>0</v>
      </c>
      <c r="BJ189" s="19" t="s">
        <v>77</v>
      </c>
      <c r="BK189" s="218">
        <f>ROUND(I189*H189,2)</f>
        <v>0</v>
      </c>
      <c r="BL189" s="19" t="s">
        <v>158</v>
      </c>
      <c r="BM189" s="217" t="s">
        <v>1971</v>
      </c>
    </row>
    <row r="190" s="2" customFormat="1">
      <c r="A190" s="40"/>
      <c r="B190" s="41"/>
      <c r="C190" s="42"/>
      <c r="D190" s="219" t="s">
        <v>159</v>
      </c>
      <c r="E190" s="42"/>
      <c r="F190" s="220" t="s">
        <v>1972</v>
      </c>
      <c r="G190" s="42"/>
      <c r="H190" s="42"/>
      <c r="I190" s="221"/>
      <c r="J190" s="42"/>
      <c r="K190" s="42"/>
      <c r="L190" s="46"/>
      <c r="M190" s="222"/>
      <c r="N190" s="223"/>
      <c r="O190" s="86"/>
      <c r="P190" s="86"/>
      <c r="Q190" s="86"/>
      <c r="R190" s="86"/>
      <c r="S190" s="86"/>
      <c r="T190" s="87"/>
      <c r="U190" s="40"/>
      <c r="V190" s="40"/>
      <c r="W190" s="40"/>
      <c r="X190" s="40"/>
      <c r="Y190" s="40"/>
      <c r="Z190" s="40"/>
      <c r="AA190" s="40"/>
      <c r="AB190" s="40"/>
      <c r="AC190" s="40"/>
      <c r="AD190" s="40"/>
      <c r="AE190" s="40"/>
      <c r="AT190" s="19" t="s">
        <v>159</v>
      </c>
      <c r="AU190" s="19" t="s">
        <v>79</v>
      </c>
    </row>
    <row r="191" s="2" customFormat="1" ht="44.25" customHeight="1">
      <c r="A191" s="40"/>
      <c r="B191" s="41"/>
      <c r="C191" s="206" t="s">
        <v>230</v>
      </c>
      <c r="D191" s="206" t="s">
        <v>153</v>
      </c>
      <c r="E191" s="207" t="s">
        <v>1973</v>
      </c>
      <c r="F191" s="208" t="s">
        <v>1974</v>
      </c>
      <c r="G191" s="209" t="s">
        <v>252</v>
      </c>
      <c r="H191" s="210">
        <v>2</v>
      </c>
      <c r="I191" s="211"/>
      <c r="J191" s="212">
        <f>ROUND(I191*H191,2)</f>
        <v>0</v>
      </c>
      <c r="K191" s="208" t="s">
        <v>157</v>
      </c>
      <c r="L191" s="46"/>
      <c r="M191" s="213" t="s">
        <v>19</v>
      </c>
      <c r="N191" s="214" t="s">
        <v>40</v>
      </c>
      <c r="O191" s="86"/>
      <c r="P191" s="215">
        <f>O191*H191</f>
        <v>0</v>
      </c>
      <c r="Q191" s="215">
        <v>0</v>
      </c>
      <c r="R191" s="215">
        <f>Q191*H191</f>
        <v>0</v>
      </c>
      <c r="S191" s="215">
        <v>0</v>
      </c>
      <c r="T191" s="216">
        <f>S191*H191</f>
        <v>0</v>
      </c>
      <c r="U191" s="40"/>
      <c r="V191" s="40"/>
      <c r="W191" s="40"/>
      <c r="X191" s="40"/>
      <c r="Y191" s="40"/>
      <c r="Z191" s="40"/>
      <c r="AA191" s="40"/>
      <c r="AB191" s="40"/>
      <c r="AC191" s="40"/>
      <c r="AD191" s="40"/>
      <c r="AE191" s="40"/>
      <c r="AR191" s="217" t="s">
        <v>158</v>
      </c>
      <c r="AT191" s="217" t="s">
        <v>153</v>
      </c>
      <c r="AU191" s="217" t="s">
        <v>79</v>
      </c>
      <c r="AY191" s="19" t="s">
        <v>150</v>
      </c>
      <c r="BE191" s="218">
        <f>IF(N191="základní",J191,0)</f>
        <v>0</v>
      </c>
      <c r="BF191" s="218">
        <f>IF(N191="snížená",J191,0)</f>
        <v>0</v>
      </c>
      <c r="BG191" s="218">
        <f>IF(N191="zákl. přenesená",J191,0)</f>
        <v>0</v>
      </c>
      <c r="BH191" s="218">
        <f>IF(N191="sníž. přenesená",J191,0)</f>
        <v>0</v>
      </c>
      <c r="BI191" s="218">
        <f>IF(N191="nulová",J191,0)</f>
        <v>0</v>
      </c>
      <c r="BJ191" s="19" t="s">
        <v>77</v>
      </c>
      <c r="BK191" s="218">
        <f>ROUND(I191*H191,2)</f>
        <v>0</v>
      </c>
      <c r="BL191" s="19" t="s">
        <v>158</v>
      </c>
      <c r="BM191" s="217" t="s">
        <v>1975</v>
      </c>
    </row>
    <row r="192" s="2" customFormat="1">
      <c r="A192" s="40"/>
      <c r="B192" s="41"/>
      <c r="C192" s="42"/>
      <c r="D192" s="219" t="s">
        <v>159</v>
      </c>
      <c r="E192" s="42"/>
      <c r="F192" s="220" t="s">
        <v>1976</v>
      </c>
      <c r="G192" s="42"/>
      <c r="H192" s="42"/>
      <c r="I192" s="221"/>
      <c r="J192" s="42"/>
      <c r="K192" s="42"/>
      <c r="L192" s="46"/>
      <c r="M192" s="222"/>
      <c r="N192" s="223"/>
      <c r="O192" s="86"/>
      <c r="P192" s="86"/>
      <c r="Q192" s="86"/>
      <c r="R192" s="86"/>
      <c r="S192" s="86"/>
      <c r="T192" s="87"/>
      <c r="U192" s="40"/>
      <c r="V192" s="40"/>
      <c r="W192" s="40"/>
      <c r="X192" s="40"/>
      <c r="Y192" s="40"/>
      <c r="Z192" s="40"/>
      <c r="AA192" s="40"/>
      <c r="AB192" s="40"/>
      <c r="AC192" s="40"/>
      <c r="AD192" s="40"/>
      <c r="AE192" s="40"/>
      <c r="AT192" s="19" t="s">
        <v>159</v>
      </c>
      <c r="AU192" s="19" t="s">
        <v>79</v>
      </c>
    </row>
    <row r="193" s="2" customFormat="1" ht="37.8" customHeight="1">
      <c r="A193" s="40"/>
      <c r="B193" s="41"/>
      <c r="C193" s="206" t="s">
        <v>372</v>
      </c>
      <c r="D193" s="206" t="s">
        <v>153</v>
      </c>
      <c r="E193" s="207" t="s">
        <v>1977</v>
      </c>
      <c r="F193" s="208" t="s">
        <v>1978</v>
      </c>
      <c r="G193" s="209" t="s">
        <v>252</v>
      </c>
      <c r="H193" s="210">
        <v>2</v>
      </c>
      <c r="I193" s="211"/>
      <c r="J193" s="212">
        <f>ROUND(I193*H193,2)</f>
        <v>0</v>
      </c>
      <c r="K193" s="208" t="s">
        <v>157</v>
      </c>
      <c r="L193" s="46"/>
      <c r="M193" s="213" t="s">
        <v>19</v>
      </c>
      <c r="N193" s="214" t="s">
        <v>40</v>
      </c>
      <c r="O193" s="86"/>
      <c r="P193" s="215">
        <f>O193*H193</f>
        <v>0</v>
      </c>
      <c r="Q193" s="215">
        <v>0.096759999999999999</v>
      </c>
      <c r="R193" s="215">
        <f>Q193*H193</f>
        <v>0.19352</v>
      </c>
      <c r="S193" s="215">
        <v>0</v>
      </c>
      <c r="T193" s="216">
        <f>S193*H193</f>
        <v>0</v>
      </c>
      <c r="U193" s="40"/>
      <c r="V193" s="40"/>
      <c r="W193" s="40"/>
      <c r="X193" s="40"/>
      <c r="Y193" s="40"/>
      <c r="Z193" s="40"/>
      <c r="AA193" s="40"/>
      <c r="AB193" s="40"/>
      <c r="AC193" s="40"/>
      <c r="AD193" s="40"/>
      <c r="AE193" s="40"/>
      <c r="AR193" s="217" t="s">
        <v>158</v>
      </c>
      <c r="AT193" s="217" t="s">
        <v>153</v>
      </c>
      <c r="AU193" s="217" t="s">
        <v>79</v>
      </c>
      <c r="AY193" s="19" t="s">
        <v>150</v>
      </c>
      <c r="BE193" s="218">
        <f>IF(N193="základní",J193,0)</f>
        <v>0</v>
      </c>
      <c r="BF193" s="218">
        <f>IF(N193="snížená",J193,0)</f>
        <v>0</v>
      </c>
      <c r="BG193" s="218">
        <f>IF(N193="zákl. přenesená",J193,0)</f>
        <v>0</v>
      </c>
      <c r="BH193" s="218">
        <f>IF(N193="sníž. přenesená",J193,0)</f>
        <v>0</v>
      </c>
      <c r="BI193" s="218">
        <f>IF(N193="nulová",J193,0)</f>
        <v>0</v>
      </c>
      <c r="BJ193" s="19" t="s">
        <v>77</v>
      </c>
      <c r="BK193" s="218">
        <f>ROUND(I193*H193,2)</f>
        <v>0</v>
      </c>
      <c r="BL193" s="19" t="s">
        <v>158</v>
      </c>
      <c r="BM193" s="217" t="s">
        <v>1979</v>
      </c>
    </row>
    <row r="194" s="2" customFormat="1">
      <c r="A194" s="40"/>
      <c r="B194" s="41"/>
      <c r="C194" s="42"/>
      <c r="D194" s="219" t="s">
        <v>159</v>
      </c>
      <c r="E194" s="42"/>
      <c r="F194" s="220" t="s">
        <v>1980</v>
      </c>
      <c r="G194" s="42"/>
      <c r="H194" s="42"/>
      <c r="I194" s="221"/>
      <c r="J194" s="42"/>
      <c r="K194" s="42"/>
      <c r="L194" s="46"/>
      <c r="M194" s="222"/>
      <c r="N194" s="223"/>
      <c r="O194" s="86"/>
      <c r="P194" s="86"/>
      <c r="Q194" s="86"/>
      <c r="R194" s="86"/>
      <c r="S194" s="86"/>
      <c r="T194" s="87"/>
      <c r="U194" s="40"/>
      <c r="V194" s="40"/>
      <c r="W194" s="40"/>
      <c r="X194" s="40"/>
      <c r="Y194" s="40"/>
      <c r="Z194" s="40"/>
      <c r="AA194" s="40"/>
      <c r="AB194" s="40"/>
      <c r="AC194" s="40"/>
      <c r="AD194" s="40"/>
      <c r="AE194" s="40"/>
      <c r="AT194" s="19" t="s">
        <v>159</v>
      </c>
      <c r="AU194" s="19" t="s">
        <v>79</v>
      </c>
    </row>
    <row r="195" s="12" customFormat="1" ht="22.8" customHeight="1">
      <c r="A195" s="12"/>
      <c r="B195" s="190"/>
      <c r="C195" s="191"/>
      <c r="D195" s="192" t="s">
        <v>68</v>
      </c>
      <c r="E195" s="204" t="s">
        <v>1035</v>
      </c>
      <c r="F195" s="204" t="s">
        <v>1036</v>
      </c>
      <c r="G195" s="191"/>
      <c r="H195" s="191"/>
      <c r="I195" s="194"/>
      <c r="J195" s="205">
        <f>BK195</f>
        <v>0</v>
      </c>
      <c r="K195" s="191"/>
      <c r="L195" s="196"/>
      <c r="M195" s="197"/>
      <c r="N195" s="198"/>
      <c r="O195" s="198"/>
      <c r="P195" s="199">
        <f>SUM(P196:P197)</f>
        <v>0</v>
      </c>
      <c r="Q195" s="198"/>
      <c r="R195" s="199">
        <f>SUM(R196:R197)</f>
        <v>0</v>
      </c>
      <c r="S195" s="198"/>
      <c r="T195" s="200">
        <f>SUM(T196:T197)</f>
        <v>0</v>
      </c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R195" s="201" t="s">
        <v>77</v>
      </c>
      <c r="AT195" s="202" t="s">
        <v>68</v>
      </c>
      <c r="AU195" s="202" t="s">
        <v>77</v>
      </c>
      <c r="AY195" s="201" t="s">
        <v>150</v>
      </c>
      <c r="BK195" s="203">
        <f>SUM(BK196:BK197)</f>
        <v>0</v>
      </c>
    </row>
    <row r="196" s="2" customFormat="1" ht="49.05" customHeight="1">
      <c r="A196" s="40"/>
      <c r="B196" s="41"/>
      <c r="C196" s="206" t="s">
        <v>307</v>
      </c>
      <c r="D196" s="206" t="s">
        <v>153</v>
      </c>
      <c r="E196" s="207" t="s">
        <v>1981</v>
      </c>
      <c r="F196" s="208" t="s">
        <v>1982</v>
      </c>
      <c r="G196" s="209" t="s">
        <v>258</v>
      </c>
      <c r="H196" s="210">
        <v>48.079999999999998</v>
      </c>
      <c r="I196" s="211"/>
      <c r="J196" s="212">
        <f>ROUND(I196*H196,2)</f>
        <v>0</v>
      </c>
      <c r="K196" s="208" t="s">
        <v>157</v>
      </c>
      <c r="L196" s="46"/>
      <c r="M196" s="213" t="s">
        <v>19</v>
      </c>
      <c r="N196" s="214" t="s">
        <v>40</v>
      </c>
      <c r="O196" s="86"/>
      <c r="P196" s="215">
        <f>O196*H196</f>
        <v>0</v>
      </c>
      <c r="Q196" s="215">
        <v>0</v>
      </c>
      <c r="R196" s="215">
        <f>Q196*H196</f>
        <v>0</v>
      </c>
      <c r="S196" s="215">
        <v>0</v>
      </c>
      <c r="T196" s="216">
        <f>S196*H196</f>
        <v>0</v>
      </c>
      <c r="U196" s="40"/>
      <c r="V196" s="40"/>
      <c r="W196" s="40"/>
      <c r="X196" s="40"/>
      <c r="Y196" s="40"/>
      <c r="Z196" s="40"/>
      <c r="AA196" s="40"/>
      <c r="AB196" s="40"/>
      <c r="AC196" s="40"/>
      <c r="AD196" s="40"/>
      <c r="AE196" s="40"/>
      <c r="AR196" s="217" t="s">
        <v>158</v>
      </c>
      <c r="AT196" s="217" t="s">
        <v>153</v>
      </c>
      <c r="AU196" s="217" t="s">
        <v>79</v>
      </c>
      <c r="AY196" s="19" t="s">
        <v>150</v>
      </c>
      <c r="BE196" s="218">
        <f>IF(N196="základní",J196,0)</f>
        <v>0</v>
      </c>
      <c r="BF196" s="218">
        <f>IF(N196="snížená",J196,0)</f>
        <v>0</v>
      </c>
      <c r="BG196" s="218">
        <f>IF(N196="zákl. přenesená",J196,0)</f>
        <v>0</v>
      </c>
      <c r="BH196" s="218">
        <f>IF(N196="sníž. přenesená",J196,0)</f>
        <v>0</v>
      </c>
      <c r="BI196" s="218">
        <f>IF(N196="nulová",J196,0)</f>
        <v>0</v>
      </c>
      <c r="BJ196" s="19" t="s">
        <v>77</v>
      </c>
      <c r="BK196" s="218">
        <f>ROUND(I196*H196,2)</f>
        <v>0</v>
      </c>
      <c r="BL196" s="19" t="s">
        <v>158</v>
      </c>
      <c r="BM196" s="217" t="s">
        <v>1983</v>
      </c>
    </row>
    <row r="197" s="2" customFormat="1">
      <c r="A197" s="40"/>
      <c r="B197" s="41"/>
      <c r="C197" s="42"/>
      <c r="D197" s="219" t="s">
        <v>159</v>
      </c>
      <c r="E197" s="42"/>
      <c r="F197" s="220" t="s">
        <v>1984</v>
      </c>
      <c r="G197" s="42"/>
      <c r="H197" s="42"/>
      <c r="I197" s="221"/>
      <c r="J197" s="42"/>
      <c r="K197" s="42"/>
      <c r="L197" s="46"/>
      <c r="M197" s="222"/>
      <c r="N197" s="223"/>
      <c r="O197" s="86"/>
      <c r="P197" s="86"/>
      <c r="Q197" s="86"/>
      <c r="R197" s="86"/>
      <c r="S197" s="86"/>
      <c r="T197" s="87"/>
      <c r="U197" s="40"/>
      <c r="V197" s="40"/>
      <c r="W197" s="40"/>
      <c r="X197" s="40"/>
      <c r="Y197" s="40"/>
      <c r="Z197" s="40"/>
      <c r="AA197" s="40"/>
      <c r="AB197" s="40"/>
      <c r="AC197" s="40"/>
      <c r="AD197" s="40"/>
      <c r="AE197" s="40"/>
      <c r="AT197" s="19" t="s">
        <v>159</v>
      </c>
      <c r="AU197" s="19" t="s">
        <v>79</v>
      </c>
    </row>
    <row r="198" s="12" customFormat="1" ht="25.92" customHeight="1">
      <c r="A198" s="12"/>
      <c r="B198" s="190"/>
      <c r="C198" s="191"/>
      <c r="D198" s="192" t="s">
        <v>68</v>
      </c>
      <c r="E198" s="193" t="s">
        <v>1686</v>
      </c>
      <c r="F198" s="193" t="s">
        <v>1687</v>
      </c>
      <c r="G198" s="191"/>
      <c r="H198" s="191"/>
      <c r="I198" s="194"/>
      <c r="J198" s="195">
        <f>BK198</f>
        <v>0</v>
      </c>
      <c r="K198" s="191"/>
      <c r="L198" s="196"/>
      <c r="M198" s="197"/>
      <c r="N198" s="198"/>
      <c r="O198" s="198"/>
      <c r="P198" s="199">
        <f>SUM(P199:P200)</f>
        <v>0</v>
      </c>
      <c r="Q198" s="198"/>
      <c r="R198" s="199">
        <f>SUM(R199:R200)</f>
        <v>0</v>
      </c>
      <c r="S198" s="198"/>
      <c r="T198" s="200">
        <f>SUM(T199:T200)</f>
        <v>0</v>
      </c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R198" s="201" t="s">
        <v>77</v>
      </c>
      <c r="AT198" s="202" t="s">
        <v>68</v>
      </c>
      <c r="AU198" s="202" t="s">
        <v>69</v>
      </c>
      <c r="AY198" s="201" t="s">
        <v>150</v>
      </c>
      <c r="BK198" s="203">
        <f>SUM(BK199:BK200)</f>
        <v>0</v>
      </c>
    </row>
    <row r="199" s="2" customFormat="1" ht="24.15" customHeight="1">
      <c r="A199" s="40"/>
      <c r="B199" s="41"/>
      <c r="C199" s="206" t="s">
        <v>382</v>
      </c>
      <c r="D199" s="206" t="s">
        <v>153</v>
      </c>
      <c r="E199" s="207" t="s">
        <v>1416</v>
      </c>
      <c r="F199" s="208" t="s">
        <v>1985</v>
      </c>
      <c r="G199" s="209" t="s">
        <v>310</v>
      </c>
      <c r="H199" s="210">
        <v>50.799999999999997</v>
      </c>
      <c r="I199" s="211"/>
      <c r="J199" s="212">
        <f>ROUND(I199*H199,2)</f>
        <v>0</v>
      </c>
      <c r="K199" s="208" t="s">
        <v>19</v>
      </c>
      <c r="L199" s="46"/>
      <c r="M199" s="213" t="s">
        <v>19</v>
      </c>
      <c r="N199" s="214" t="s">
        <v>40</v>
      </c>
      <c r="O199" s="86"/>
      <c r="P199" s="215">
        <f>O199*H199</f>
        <v>0</v>
      </c>
      <c r="Q199" s="215">
        <v>0</v>
      </c>
      <c r="R199" s="215">
        <f>Q199*H199</f>
        <v>0</v>
      </c>
      <c r="S199" s="215">
        <v>0</v>
      </c>
      <c r="T199" s="216">
        <f>S199*H199</f>
        <v>0</v>
      </c>
      <c r="U199" s="40"/>
      <c r="V199" s="40"/>
      <c r="W199" s="40"/>
      <c r="X199" s="40"/>
      <c r="Y199" s="40"/>
      <c r="Z199" s="40"/>
      <c r="AA199" s="40"/>
      <c r="AB199" s="40"/>
      <c r="AC199" s="40"/>
      <c r="AD199" s="40"/>
      <c r="AE199" s="40"/>
      <c r="AR199" s="217" t="s">
        <v>158</v>
      </c>
      <c r="AT199" s="217" t="s">
        <v>153</v>
      </c>
      <c r="AU199" s="217" t="s">
        <v>77</v>
      </c>
      <c r="AY199" s="19" t="s">
        <v>150</v>
      </c>
      <c r="BE199" s="218">
        <f>IF(N199="základní",J199,0)</f>
        <v>0</v>
      </c>
      <c r="BF199" s="218">
        <f>IF(N199="snížená",J199,0)</f>
        <v>0</v>
      </c>
      <c r="BG199" s="218">
        <f>IF(N199="zákl. přenesená",J199,0)</f>
        <v>0</v>
      </c>
      <c r="BH199" s="218">
        <f>IF(N199="sníž. přenesená",J199,0)</f>
        <v>0</v>
      </c>
      <c r="BI199" s="218">
        <f>IF(N199="nulová",J199,0)</f>
        <v>0</v>
      </c>
      <c r="BJ199" s="19" t="s">
        <v>77</v>
      </c>
      <c r="BK199" s="218">
        <f>ROUND(I199*H199,2)</f>
        <v>0</v>
      </c>
      <c r="BL199" s="19" t="s">
        <v>158</v>
      </c>
      <c r="BM199" s="217" t="s">
        <v>1986</v>
      </c>
    </row>
    <row r="200" s="2" customFormat="1">
      <c r="A200" s="40"/>
      <c r="B200" s="41"/>
      <c r="C200" s="42"/>
      <c r="D200" s="244" t="s">
        <v>1183</v>
      </c>
      <c r="E200" s="42"/>
      <c r="F200" s="278" t="s">
        <v>1688</v>
      </c>
      <c r="G200" s="42"/>
      <c r="H200" s="42"/>
      <c r="I200" s="221"/>
      <c r="J200" s="42"/>
      <c r="K200" s="42"/>
      <c r="L200" s="46"/>
      <c r="M200" s="222"/>
      <c r="N200" s="223"/>
      <c r="O200" s="86"/>
      <c r="P200" s="86"/>
      <c r="Q200" s="86"/>
      <c r="R200" s="86"/>
      <c r="S200" s="86"/>
      <c r="T200" s="87"/>
      <c r="U200" s="40"/>
      <c r="V200" s="40"/>
      <c r="W200" s="40"/>
      <c r="X200" s="40"/>
      <c r="Y200" s="40"/>
      <c r="Z200" s="40"/>
      <c r="AA200" s="40"/>
      <c r="AB200" s="40"/>
      <c r="AC200" s="40"/>
      <c r="AD200" s="40"/>
      <c r="AE200" s="40"/>
      <c r="AT200" s="19" t="s">
        <v>1183</v>
      </c>
      <c r="AU200" s="19" t="s">
        <v>77</v>
      </c>
    </row>
    <row r="201" s="12" customFormat="1" ht="25.92" customHeight="1">
      <c r="A201" s="12"/>
      <c r="B201" s="190"/>
      <c r="C201" s="191"/>
      <c r="D201" s="192" t="s">
        <v>68</v>
      </c>
      <c r="E201" s="193" t="s">
        <v>148</v>
      </c>
      <c r="F201" s="193" t="s">
        <v>75</v>
      </c>
      <c r="G201" s="191"/>
      <c r="H201" s="191"/>
      <c r="I201" s="194"/>
      <c r="J201" s="195">
        <f>BK201</f>
        <v>0</v>
      </c>
      <c r="K201" s="191"/>
      <c r="L201" s="196"/>
      <c r="M201" s="197"/>
      <c r="N201" s="198"/>
      <c r="O201" s="198"/>
      <c r="P201" s="199">
        <f>P202</f>
        <v>0</v>
      </c>
      <c r="Q201" s="198"/>
      <c r="R201" s="199">
        <f>R202</f>
        <v>0</v>
      </c>
      <c r="S201" s="198"/>
      <c r="T201" s="200">
        <f>T202</f>
        <v>0</v>
      </c>
      <c r="U201" s="12"/>
      <c r="V201" s="12"/>
      <c r="W201" s="12"/>
      <c r="X201" s="12"/>
      <c r="Y201" s="12"/>
      <c r="Z201" s="12"/>
      <c r="AA201" s="12"/>
      <c r="AB201" s="12"/>
      <c r="AC201" s="12"/>
      <c r="AD201" s="12"/>
      <c r="AE201" s="12"/>
      <c r="AR201" s="201" t="s">
        <v>149</v>
      </c>
      <c r="AT201" s="202" t="s">
        <v>68</v>
      </c>
      <c r="AU201" s="202" t="s">
        <v>69</v>
      </c>
      <c r="AY201" s="201" t="s">
        <v>150</v>
      </c>
      <c r="BK201" s="203">
        <f>BK202</f>
        <v>0</v>
      </c>
    </row>
    <row r="202" s="12" customFormat="1" ht="22.8" customHeight="1">
      <c r="A202" s="12"/>
      <c r="B202" s="190"/>
      <c r="C202" s="191"/>
      <c r="D202" s="192" t="s">
        <v>68</v>
      </c>
      <c r="E202" s="204" t="s">
        <v>151</v>
      </c>
      <c r="F202" s="204" t="s">
        <v>1987</v>
      </c>
      <c r="G202" s="191"/>
      <c r="H202" s="191"/>
      <c r="I202" s="194"/>
      <c r="J202" s="205">
        <f>BK202</f>
        <v>0</v>
      </c>
      <c r="K202" s="191"/>
      <c r="L202" s="196"/>
      <c r="M202" s="197"/>
      <c r="N202" s="198"/>
      <c r="O202" s="198"/>
      <c r="P202" s="199">
        <f>SUM(P203:P205)</f>
        <v>0</v>
      </c>
      <c r="Q202" s="198"/>
      <c r="R202" s="199">
        <f>SUM(R203:R205)</f>
        <v>0</v>
      </c>
      <c r="S202" s="198"/>
      <c r="T202" s="200">
        <f>SUM(T203:T205)</f>
        <v>0</v>
      </c>
      <c r="U202" s="12"/>
      <c r="V202" s="12"/>
      <c r="W202" s="12"/>
      <c r="X202" s="12"/>
      <c r="Y202" s="12"/>
      <c r="Z202" s="12"/>
      <c r="AA202" s="12"/>
      <c r="AB202" s="12"/>
      <c r="AC202" s="12"/>
      <c r="AD202" s="12"/>
      <c r="AE202" s="12"/>
      <c r="AR202" s="201" t="s">
        <v>149</v>
      </c>
      <c r="AT202" s="202" t="s">
        <v>68</v>
      </c>
      <c r="AU202" s="202" t="s">
        <v>77</v>
      </c>
      <c r="AY202" s="201" t="s">
        <v>150</v>
      </c>
      <c r="BK202" s="203">
        <f>SUM(BK203:BK205)</f>
        <v>0</v>
      </c>
    </row>
    <row r="203" s="2" customFormat="1" ht="21.75" customHeight="1">
      <c r="A203" s="40"/>
      <c r="B203" s="41"/>
      <c r="C203" s="206" t="s">
        <v>311</v>
      </c>
      <c r="D203" s="206" t="s">
        <v>153</v>
      </c>
      <c r="E203" s="207" t="s">
        <v>181</v>
      </c>
      <c r="F203" s="208" t="s">
        <v>1988</v>
      </c>
      <c r="G203" s="209" t="s">
        <v>327</v>
      </c>
      <c r="H203" s="210">
        <v>1</v>
      </c>
      <c r="I203" s="211"/>
      <c r="J203" s="212">
        <f>ROUND(I203*H203,2)</f>
        <v>0</v>
      </c>
      <c r="K203" s="208" t="s">
        <v>157</v>
      </c>
      <c r="L203" s="46"/>
      <c r="M203" s="213" t="s">
        <v>19</v>
      </c>
      <c r="N203" s="214" t="s">
        <v>40</v>
      </c>
      <c r="O203" s="86"/>
      <c r="P203" s="215">
        <f>O203*H203</f>
        <v>0</v>
      </c>
      <c r="Q203" s="215">
        <v>0</v>
      </c>
      <c r="R203" s="215">
        <f>Q203*H203</f>
        <v>0</v>
      </c>
      <c r="S203" s="215">
        <v>0</v>
      </c>
      <c r="T203" s="216">
        <f>S203*H203</f>
        <v>0</v>
      </c>
      <c r="U203" s="40"/>
      <c r="V203" s="40"/>
      <c r="W203" s="40"/>
      <c r="X203" s="40"/>
      <c r="Y203" s="40"/>
      <c r="Z203" s="40"/>
      <c r="AA203" s="40"/>
      <c r="AB203" s="40"/>
      <c r="AC203" s="40"/>
      <c r="AD203" s="40"/>
      <c r="AE203" s="40"/>
      <c r="AR203" s="217" t="s">
        <v>1989</v>
      </c>
      <c r="AT203" s="217" t="s">
        <v>153</v>
      </c>
      <c r="AU203" s="217" t="s">
        <v>79</v>
      </c>
      <c r="AY203" s="19" t="s">
        <v>150</v>
      </c>
      <c r="BE203" s="218">
        <f>IF(N203="základní",J203,0)</f>
        <v>0</v>
      </c>
      <c r="BF203" s="218">
        <f>IF(N203="snížená",J203,0)</f>
        <v>0</v>
      </c>
      <c r="BG203" s="218">
        <f>IF(N203="zákl. přenesená",J203,0)</f>
        <v>0</v>
      </c>
      <c r="BH203" s="218">
        <f>IF(N203="sníž. přenesená",J203,0)</f>
        <v>0</v>
      </c>
      <c r="BI203" s="218">
        <f>IF(N203="nulová",J203,0)</f>
        <v>0</v>
      </c>
      <c r="BJ203" s="19" t="s">
        <v>77</v>
      </c>
      <c r="BK203" s="218">
        <f>ROUND(I203*H203,2)</f>
        <v>0</v>
      </c>
      <c r="BL203" s="19" t="s">
        <v>1989</v>
      </c>
      <c r="BM203" s="217" t="s">
        <v>1990</v>
      </c>
    </row>
    <row r="204" s="2" customFormat="1">
      <c r="A204" s="40"/>
      <c r="B204" s="41"/>
      <c r="C204" s="42"/>
      <c r="D204" s="219" t="s">
        <v>159</v>
      </c>
      <c r="E204" s="42"/>
      <c r="F204" s="220" t="s">
        <v>184</v>
      </c>
      <c r="G204" s="42"/>
      <c r="H204" s="42"/>
      <c r="I204" s="221"/>
      <c r="J204" s="42"/>
      <c r="K204" s="42"/>
      <c r="L204" s="46"/>
      <c r="M204" s="222"/>
      <c r="N204" s="223"/>
      <c r="O204" s="86"/>
      <c r="P204" s="86"/>
      <c r="Q204" s="86"/>
      <c r="R204" s="86"/>
      <c r="S204" s="86"/>
      <c r="T204" s="87"/>
      <c r="U204" s="40"/>
      <c r="V204" s="40"/>
      <c r="W204" s="40"/>
      <c r="X204" s="40"/>
      <c r="Y204" s="40"/>
      <c r="Z204" s="40"/>
      <c r="AA204" s="40"/>
      <c r="AB204" s="40"/>
      <c r="AC204" s="40"/>
      <c r="AD204" s="40"/>
      <c r="AE204" s="40"/>
      <c r="AT204" s="19" t="s">
        <v>159</v>
      </c>
      <c r="AU204" s="19" t="s">
        <v>79</v>
      </c>
    </row>
    <row r="205" s="2" customFormat="1">
      <c r="A205" s="40"/>
      <c r="B205" s="41"/>
      <c r="C205" s="42"/>
      <c r="D205" s="244" t="s">
        <v>1183</v>
      </c>
      <c r="E205" s="42"/>
      <c r="F205" s="278" t="s">
        <v>1888</v>
      </c>
      <c r="G205" s="42"/>
      <c r="H205" s="42"/>
      <c r="I205" s="221"/>
      <c r="J205" s="42"/>
      <c r="K205" s="42"/>
      <c r="L205" s="46"/>
      <c r="M205" s="224"/>
      <c r="N205" s="225"/>
      <c r="O205" s="226"/>
      <c r="P205" s="226"/>
      <c r="Q205" s="226"/>
      <c r="R205" s="226"/>
      <c r="S205" s="226"/>
      <c r="T205" s="227"/>
      <c r="U205" s="40"/>
      <c r="V205" s="40"/>
      <c r="W205" s="40"/>
      <c r="X205" s="40"/>
      <c r="Y205" s="40"/>
      <c r="Z205" s="40"/>
      <c r="AA205" s="40"/>
      <c r="AB205" s="40"/>
      <c r="AC205" s="40"/>
      <c r="AD205" s="40"/>
      <c r="AE205" s="40"/>
      <c r="AT205" s="19" t="s">
        <v>1183</v>
      </c>
      <c r="AU205" s="19" t="s">
        <v>79</v>
      </c>
    </row>
    <row r="206" s="2" customFormat="1" ht="6.96" customHeight="1">
      <c r="A206" s="40"/>
      <c r="B206" s="61"/>
      <c r="C206" s="62"/>
      <c r="D206" s="62"/>
      <c r="E206" s="62"/>
      <c r="F206" s="62"/>
      <c r="G206" s="62"/>
      <c r="H206" s="62"/>
      <c r="I206" s="62"/>
      <c r="J206" s="62"/>
      <c r="K206" s="62"/>
      <c r="L206" s="46"/>
      <c r="M206" s="40"/>
      <c r="O206" s="40"/>
      <c r="P206" s="40"/>
      <c r="Q206" s="40"/>
      <c r="R206" s="40"/>
      <c r="S206" s="40"/>
      <c r="T206" s="40"/>
      <c r="U206" s="40"/>
      <c r="V206" s="40"/>
      <c r="W206" s="40"/>
      <c r="X206" s="40"/>
      <c r="Y206" s="40"/>
      <c r="Z206" s="40"/>
      <c r="AA206" s="40"/>
      <c r="AB206" s="40"/>
      <c r="AC206" s="40"/>
      <c r="AD206" s="40"/>
      <c r="AE206" s="40"/>
    </row>
  </sheetData>
  <sheetProtection sheet="1" autoFilter="0" formatColumns="0" formatRows="0" objects="1" scenarios="1" spinCount="100000" saltValue="+lGmtc3LYgUx0oDc6dRjpR6jurFqUk8t7424COcYng0KX0PBVY70WE1ww5Kabbw3tEEQaHNwl8Z+thQy/C2kLQ==" hashValue="R/Yh/GDU6H0sb1THh5QfYDprLazqS7+vNz18tLtudzlnK4ybskwpsRF7TIc7HOlmsRwvvYIuZP6HspFbABgHCw==" algorithmName="SHA-512" password="CBF1"/>
  <autoFilter ref="C87:K205"/>
  <mergeCells count="9">
    <mergeCell ref="E7:H7"/>
    <mergeCell ref="E9:H9"/>
    <mergeCell ref="E18:H18"/>
    <mergeCell ref="E27:H27"/>
    <mergeCell ref="E48:H48"/>
    <mergeCell ref="E50:H50"/>
    <mergeCell ref="E78:H78"/>
    <mergeCell ref="E80:H80"/>
    <mergeCell ref="L2:V2"/>
  </mergeCells>
  <hyperlinks>
    <hyperlink ref="F93" r:id="rId1" display="https://podminky.urs.cz/item/CS_URS_2024_02/115101201"/>
    <hyperlink ref="F97" r:id="rId2" display="https://podminky.urs.cz/item/CS_URS_2024_02/115101301"/>
    <hyperlink ref="F99" r:id="rId3" display="https://podminky.urs.cz/item/CS_URS_2024_02/132254202"/>
    <hyperlink ref="F102" r:id="rId4" display="https://podminky.urs.cz/item/CS_URS_2024_02/132354202"/>
    <hyperlink ref="F110" r:id="rId5" display="https://podminky.urs.cz/item/CS_URS_2024_02/151101101"/>
    <hyperlink ref="F113" r:id="rId6" display="https://podminky.urs.cz/item/CS_URS_2024_02/151101111"/>
    <hyperlink ref="F116" r:id="rId7" display="https://podminky.urs.cz/item/CS_URS_2024_02/162751117"/>
    <hyperlink ref="F122" r:id="rId8" display="https://podminky.urs.cz/item/CS_URS_2024_02/162751119"/>
    <hyperlink ref="F129" r:id="rId9" display="https://podminky.urs.cz/item/CS_URS_2024_02/167151101"/>
    <hyperlink ref="F134" r:id="rId10" display="https://podminky.urs.cz/item/CS_URS_2024_02/171201231"/>
    <hyperlink ref="F141" r:id="rId11" display="https://podminky.urs.cz/item/CS_URS_2024_02/174151101"/>
    <hyperlink ref="F146" r:id="rId12" display="https://podminky.urs.cz/item/CS_URS_2024_02/175151101"/>
    <hyperlink ref="F151" r:id="rId13" display="https://podminky.urs.cz/item/CS_URS_2024_02/181101132"/>
    <hyperlink ref="F159" r:id="rId14" display="https://podminky.urs.cz/item/CS_URS_2024_02/451572111"/>
    <hyperlink ref="F162" r:id="rId15" display="https://podminky.urs.cz/item/CS_URS_2024_02/461991111"/>
    <hyperlink ref="F173" r:id="rId16" display="https://podminky.urs.cz/item/CS_URS_2024_02/871353121"/>
    <hyperlink ref="F178" r:id="rId17" display="https://podminky.urs.cz/item/CS_URS_2024_02/877350310"/>
    <hyperlink ref="F183" r:id="rId18" display="https://podminky.urs.cz/item/CS_URS_2024_02/877350330"/>
    <hyperlink ref="F188" r:id="rId19" display="https://podminky.urs.cz/item/CS_URS_2024_02/894812205"/>
    <hyperlink ref="F190" r:id="rId20" display="https://podminky.urs.cz/item/CS_URS_2024_02/894812242"/>
    <hyperlink ref="F192" r:id="rId21" display="https://podminky.urs.cz/item/CS_URS_2024_02/894812249"/>
    <hyperlink ref="F194" r:id="rId22" display="https://podminky.urs.cz/item/CS_URS_2024_02/894812267"/>
    <hyperlink ref="F197" r:id="rId23" display="https://podminky.urs.cz/item/CS_URS_2024_02/998276101"/>
    <hyperlink ref="F204" r:id="rId24" display="https://podminky.urs.cz/item/CS_URS_2024_02/013294000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25"/>
</worksheet>
</file>

<file path=xl/worksheets/sheet1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118</v>
      </c>
    </row>
    <row r="3" s="1" customFormat="1" ht="6.96" customHeight="1">
      <c r="B3" s="130"/>
      <c r="C3" s="131"/>
      <c r="D3" s="131"/>
      <c r="E3" s="131"/>
      <c r="F3" s="131"/>
      <c r="G3" s="131"/>
      <c r="H3" s="131"/>
      <c r="I3" s="131"/>
      <c r="J3" s="131"/>
      <c r="K3" s="131"/>
      <c r="L3" s="22"/>
      <c r="AT3" s="19" t="s">
        <v>79</v>
      </c>
    </row>
    <row r="4" s="1" customFormat="1" ht="24.96" customHeight="1">
      <c r="B4" s="22"/>
      <c r="D4" s="132" t="s">
        <v>122</v>
      </c>
      <c r="L4" s="22"/>
      <c r="M4" s="13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34" t="s">
        <v>16</v>
      </c>
      <c r="L6" s="22"/>
    </row>
    <row r="7" s="1" customFormat="1" ht="26.25" customHeight="1">
      <c r="B7" s="22"/>
      <c r="E7" s="135" t="str">
        <f>'Rekapitulace stavby'!K6</f>
        <v>PŘESTAVBA ŽELEZNIČNÍHO UZLU BRNO - PRODLOUŽENÍ UL. KALOVÁ</v>
      </c>
      <c r="F7" s="134"/>
      <c r="G7" s="134"/>
      <c r="H7" s="134"/>
      <c r="L7" s="22"/>
    </row>
    <row r="8" s="2" customFormat="1" ht="12" customHeight="1">
      <c r="A8" s="40"/>
      <c r="B8" s="46"/>
      <c r="C8" s="40"/>
      <c r="D8" s="134" t="s">
        <v>123</v>
      </c>
      <c r="E8" s="40"/>
      <c r="F8" s="40"/>
      <c r="G8" s="40"/>
      <c r="H8" s="40"/>
      <c r="I8" s="40"/>
      <c r="J8" s="40"/>
      <c r="K8" s="40"/>
      <c r="L8" s="136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30" customHeight="1">
      <c r="A9" s="40"/>
      <c r="B9" s="46"/>
      <c r="C9" s="40"/>
      <c r="D9" s="40"/>
      <c r="E9" s="137" t="s">
        <v>1991</v>
      </c>
      <c r="F9" s="40"/>
      <c r="G9" s="40"/>
      <c r="H9" s="40"/>
      <c r="I9" s="40"/>
      <c r="J9" s="40"/>
      <c r="K9" s="40"/>
      <c r="L9" s="13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4" t="s">
        <v>18</v>
      </c>
      <c r="E11" s="40"/>
      <c r="F11" s="138" t="s">
        <v>19</v>
      </c>
      <c r="G11" s="40"/>
      <c r="H11" s="40"/>
      <c r="I11" s="134" t="s">
        <v>20</v>
      </c>
      <c r="J11" s="138" t="s">
        <v>19</v>
      </c>
      <c r="K11" s="40"/>
      <c r="L11" s="13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4" t="s">
        <v>21</v>
      </c>
      <c r="E12" s="40"/>
      <c r="F12" s="138" t="s">
        <v>22</v>
      </c>
      <c r="G12" s="40"/>
      <c r="H12" s="40"/>
      <c r="I12" s="134" t="s">
        <v>23</v>
      </c>
      <c r="J12" s="139" t="str">
        <f>'Rekapitulace stavby'!AN8</f>
        <v>3. 6. 2025</v>
      </c>
      <c r="K12" s="40"/>
      <c r="L12" s="13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4" t="s">
        <v>25</v>
      </c>
      <c r="E14" s="40"/>
      <c r="F14" s="40"/>
      <c r="G14" s="40"/>
      <c r="H14" s="40"/>
      <c r="I14" s="134" t="s">
        <v>26</v>
      </c>
      <c r="J14" s="138" t="str">
        <f>IF('Rekapitulace stavby'!AN10="","",'Rekapitulace stavby'!AN10)</f>
        <v/>
      </c>
      <c r="K14" s="40"/>
      <c r="L14" s="13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8" t="str">
        <f>IF('Rekapitulace stavby'!E11="","",'Rekapitulace stavby'!E11)</f>
        <v xml:space="preserve"> </v>
      </c>
      <c r="F15" s="40"/>
      <c r="G15" s="40"/>
      <c r="H15" s="40"/>
      <c r="I15" s="134" t="s">
        <v>27</v>
      </c>
      <c r="J15" s="138" t="str">
        <f>IF('Rekapitulace stavby'!AN11="","",'Rekapitulace stavby'!AN11)</f>
        <v/>
      </c>
      <c r="K15" s="40"/>
      <c r="L15" s="13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4" t="s">
        <v>28</v>
      </c>
      <c r="E17" s="40"/>
      <c r="F17" s="40"/>
      <c r="G17" s="40"/>
      <c r="H17" s="40"/>
      <c r="I17" s="134" t="s">
        <v>26</v>
      </c>
      <c r="J17" s="35" t="str">
        <f>'Rekapitulace stavby'!AN13</f>
        <v>Vyplň údaj</v>
      </c>
      <c r="K17" s="40"/>
      <c r="L17" s="13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8"/>
      <c r="G18" s="138"/>
      <c r="H18" s="138"/>
      <c r="I18" s="134" t="s">
        <v>27</v>
      </c>
      <c r="J18" s="35" t="str">
        <f>'Rekapitulace stavby'!AN14</f>
        <v>Vyplň údaj</v>
      </c>
      <c r="K18" s="40"/>
      <c r="L18" s="13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4" t="s">
        <v>30</v>
      </c>
      <c r="E20" s="40"/>
      <c r="F20" s="40"/>
      <c r="G20" s="40"/>
      <c r="H20" s="40"/>
      <c r="I20" s="134" t="s">
        <v>26</v>
      </c>
      <c r="J20" s="138" t="str">
        <f>IF('Rekapitulace stavby'!AN16="","",'Rekapitulace stavby'!AN16)</f>
        <v/>
      </c>
      <c r="K20" s="40"/>
      <c r="L20" s="13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8" t="str">
        <f>IF('Rekapitulace stavby'!E17="","",'Rekapitulace stavby'!E17)</f>
        <v xml:space="preserve"> </v>
      </c>
      <c r="F21" s="40"/>
      <c r="G21" s="40"/>
      <c r="H21" s="40"/>
      <c r="I21" s="134" t="s">
        <v>27</v>
      </c>
      <c r="J21" s="138" t="str">
        <f>IF('Rekapitulace stavby'!AN17="","",'Rekapitulace stavby'!AN17)</f>
        <v/>
      </c>
      <c r="K21" s="40"/>
      <c r="L21" s="13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4" t="s">
        <v>32</v>
      </c>
      <c r="E23" s="40"/>
      <c r="F23" s="40"/>
      <c r="G23" s="40"/>
      <c r="H23" s="40"/>
      <c r="I23" s="134" t="s">
        <v>26</v>
      </c>
      <c r="J23" s="138" t="str">
        <f>IF('Rekapitulace stavby'!AN19="","",'Rekapitulace stavby'!AN19)</f>
        <v/>
      </c>
      <c r="K23" s="40"/>
      <c r="L23" s="13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8" t="str">
        <f>IF('Rekapitulace stavby'!E20="","",'Rekapitulace stavby'!E20)</f>
        <v xml:space="preserve"> </v>
      </c>
      <c r="F24" s="40"/>
      <c r="G24" s="40"/>
      <c r="H24" s="40"/>
      <c r="I24" s="134" t="s">
        <v>27</v>
      </c>
      <c r="J24" s="138" t="str">
        <f>IF('Rekapitulace stavby'!AN20="","",'Rekapitulace stavby'!AN20)</f>
        <v/>
      </c>
      <c r="K24" s="40"/>
      <c r="L24" s="13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4" t="s">
        <v>33</v>
      </c>
      <c r="E26" s="40"/>
      <c r="F26" s="40"/>
      <c r="G26" s="40"/>
      <c r="H26" s="40"/>
      <c r="I26" s="40"/>
      <c r="J26" s="40"/>
      <c r="K26" s="40"/>
      <c r="L26" s="13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40"/>
      <c r="B27" s="141"/>
      <c r="C27" s="140"/>
      <c r="D27" s="140"/>
      <c r="E27" s="142" t="s">
        <v>19</v>
      </c>
      <c r="F27" s="142"/>
      <c r="G27" s="142"/>
      <c r="H27" s="142"/>
      <c r="I27" s="140"/>
      <c r="J27" s="140"/>
      <c r="K27" s="140"/>
      <c r="L27" s="143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4"/>
      <c r="E29" s="144"/>
      <c r="F29" s="144"/>
      <c r="G29" s="144"/>
      <c r="H29" s="144"/>
      <c r="I29" s="144"/>
      <c r="J29" s="144"/>
      <c r="K29" s="144"/>
      <c r="L29" s="136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5" t="s">
        <v>35</v>
      </c>
      <c r="E30" s="40"/>
      <c r="F30" s="40"/>
      <c r="G30" s="40"/>
      <c r="H30" s="40"/>
      <c r="I30" s="40"/>
      <c r="J30" s="146">
        <f>ROUND(J84, 2)</f>
        <v>0</v>
      </c>
      <c r="K30" s="40"/>
      <c r="L30" s="13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4"/>
      <c r="E31" s="144"/>
      <c r="F31" s="144"/>
      <c r="G31" s="144"/>
      <c r="H31" s="144"/>
      <c r="I31" s="144"/>
      <c r="J31" s="144"/>
      <c r="K31" s="144"/>
      <c r="L31" s="13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7" t="s">
        <v>37</v>
      </c>
      <c r="G32" s="40"/>
      <c r="H32" s="40"/>
      <c r="I32" s="147" t="s">
        <v>36</v>
      </c>
      <c r="J32" s="147" t="s">
        <v>38</v>
      </c>
      <c r="K32" s="40"/>
      <c r="L32" s="13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8" t="s">
        <v>39</v>
      </c>
      <c r="E33" s="134" t="s">
        <v>40</v>
      </c>
      <c r="F33" s="149">
        <f>ROUND((SUM(BE84:BE148)),  2)</f>
        <v>0</v>
      </c>
      <c r="G33" s="40"/>
      <c r="H33" s="40"/>
      <c r="I33" s="150">
        <v>0.20999999999999999</v>
      </c>
      <c r="J33" s="149">
        <f>ROUND(((SUM(BE84:BE148))*I33),  2)</f>
        <v>0</v>
      </c>
      <c r="K33" s="40"/>
      <c r="L33" s="13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4" t="s">
        <v>41</v>
      </c>
      <c r="F34" s="149">
        <f>ROUND((SUM(BF84:BF148)),  2)</f>
        <v>0</v>
      </c>
      <c r="G34" s="40"/>
      <c r="H34" s="40"/>
      <c r="I34" s="150">
        <v>0.12</v>
      </c>
      <c r="J34" s="149">
        <f>ROUND(((SUM(BF84:BF148))*I34),  2)</f>
        <v>0</v>
      </c>
      <c r="K34" s="40"/>
      <c r="L34" s="13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4" t="s">
        <v>42</v>
      </c>
      <c r="F35" s="149">
        <f>ROUND((SUM(BG84:BG148)),  2)</f>
        <v>0</v>
      </c>
      <c r="G35" s="40"/>
      <c r="H35" s="40"/>
      <c r="I35" s="150">
        <v>0.20999999999999999</v>
      </c>
      <c r="J35" s="149">
        <f>0</f>
        <v>0</v>
      </c>
      <c r="K35" s="40"/>
      <c r="L35" s="13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4" t="s">
        <v>43</v>
      </c>
      <c r="F36" s="149">
        <f>ROUND((SUM(BH84:BH148)),  2)</f>
        <v>0</v>
      </c>
      <c r="G36" s="40"/>
      <c r="H36" s="40"/>
      <c r="I36" s="150">
        <v>0.12</v>
      </c>
      <c r="J36" s="149">
        <f>0</f>
        <v>0</v>
      </c>
      <c r="K36" s="40"/>
      <c r="L36" s="13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4" t="s">
        <v>44</v>
      </c>
      <c r="F37" s="149">
        <f>ROUND((SUM(BI84:BI148)),  2)</f>
        <v>0</v>
      </c>
      <c r="G37" s="40"/>
      <c r="H37" s="40"/>
      <c r="I37" s="150">
        <v>0</v>
      </c>
      <c r="J37" s="149">
        <f>0</f>
        <v>0</v>
      </c>
      <c r="K37" s="40"/>
      <c r="L37" s="13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1"/>
      <c r="D39" s="152" t="s">
        <v>45</v>
      </c>
      <c r="E39" s="153"/>
      <c r="F39" s="153"/>
      <c r="G39" s="154" t="s">
        <v>46</v>
      </c>
      <c r="H39" s="155" t="s">
        <v>47</v>
      </c>
      <c r="I39" s="153"/>
      <c r="J39" s="156">
        <f>SUM(J30:J37)</f>
        <v>0</v>
      </c>
      <c r="K39" s="157"/>
      <c r="L39" s="13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8"/>
      <c r="C40" s="159"/>
      <c r="D40" s="159"/>
      <c r="E40" s="159"/>
      <c r="F40" s="159"/>
      <c r="G40" s="159"/>
      <c r="H40" s="159"/>
      <c r="I40" s="159"/>
      <c r="J40" s="159"/>
      <c r="K40" s="159"/>
      <c r="L40" s="13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0"/>
      <c r="C44" s="161"/>
      <c r="D44" s="161"/>
      <c r="E44" s="161"/>
      <c r="F44" s="161"/>
      <c r="G44" s="161"/>
      <c r="H44" s="161"/>
      <c r="I44" s="161"/>
      <c r="J44" s="161"/>
      <c r="K44" s="161"/>
      <c r="L44" s="136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125</v>
      </c>
      <c r="D45" s="42"/>
      <c r="E45" s="42"/>
      <c r="F45" s="42"/>
      <c r="G45" s="42"/>
      <c r="H45" s="42"/>
      <c r="I45" s="42"/>
      <c r="J45" s="42"/>
      <c r="K45" s="42"/>
      <c r="L45" s="136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3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26.25" customHeight="1">
      <c r="A48" s="40"/>
      <c r="B48" s="41"/>
      <c r="C48" s="42"/>
      <c r="D48" s="42"/>
      <c r="E48" s="162" t="str">
        <f>E7</f>
        <v>PŘESTAVBA ŽELEZNIČNÍHO UZLU BRNO - PRODLOUŽENÍ UL. KALOVÁ</v>
      </c>
      <c r="F48" s="34"/>
      <c r="G48" s="34"/>
      <c r="H48" s="34"/>
      <c r="I48" s="42"/>
      <c r="J48" s="42"/>
      <c r="K48" s="42"/>
      <c r="L48" s="13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123</v>
      </c>
      <c r="D49" s="42"/>
      <c r="E49" s="42"/>
      <c r="F49" s="42"/>
      <c r="G49" s="42"/>
      <c r="H49" s="42"/>
      <c r="I49" s="42"/>
      <c r="J49" s="42"/>
      <c r="K49" s="42"/>
      <c r="L49" s="13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30" customHeight="1">
      <c r="A50" s="40"/>
      <c r="B50" s="41"/>
      <c r="C50" s="42"/>
      <c r="D50" s="42"/>
      <c r="E50" s="71" t="str">
        <f>E9</f>
        <v>SO 101.2 - Dočasné napojení místní komunikace ul. Hradlová - chodník</v>
      </c>
      <c r="F50" s="42"/>
      <c r="G50" s="42"/>
      <c r="H50" s="42"/>
      <c r="I50" s="42"/>
      <c r="J50" s="42"/>
      <c r="K50" s="42"/>
      <c r="L50" s="13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6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21</v>
      </c>
      <c r="D52" s="42"/>
      <c r="E52" s="42"/>
      <c r="F52" s="29" t="str">
        <f>F12</f>
        <v xml:space="preserve"> </v>
      </c>
      <c r="G52" s="42"/>
      <c r="H52" s="42"/>
      <c r="I52" s="34" t="s">
        <v>23</v>
      </c>
      <c r="J52" s="74" t="str">
        <f>IF(J12="","",J12)</f>
        <v>3. 6. 2025</v>
      </c>
      <c r="K52" s="42"/>
      <c r="L52" s="13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5.15" customHeight="1">
      <c r="A54" s="40"/>
      <c r="B54" s="41"/>
      <c r="C54" s="34" t="s">
        <v>25</v>
      </c>
      <c r="D54" s="42"/>
      <c r="E54" s="42"/>
      <c r="F54" s="29" t="str">
        <f>E15</f>
        <v xml:space="preserve"> </v>
      </c>
      <c r="G54" s="42"/>
      <c r="H54" s="42"/>
      <c r="I54" s="34" t="s">
        <v>30</v>
      </c>
      <c r="J54" s="38" t="str">
        <f>E21</f>
        <v xml:space="preserve"> </v>
      </c>
      <c r="K54" s="42"/>
      <c r="L54" s="13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28</v>
      </c>
      <c r="D55" s="42"/>
      <c r="E55" s="42"/>
      <c r="F55" s="29" t="str">
        <f>IF(E18="","",E18)</f>
        <v>Vyplň údaj</v>
      </c>
      <c r="G55" s="42"/>
      <c r="H55" s="42"/>
      <c r="I55" s="34" t="s">
        <v>32</v>
      </c>
      <c r="J55" s="38" t="str">
        <f>E24</f>
        <v xml:space="preserve"> </v>
      </c>
      <c r="K55" s="42"/>
      <c r="L55" s="13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63" t="s">
        <v>126</v>
      </c>
      <c r="D57" s="164"/>
      <c r="E57" s="164"/>
      <c r="F57" s="164"/>
      <c r="G57" s="164"/>
      <c r="H57" s="164"/>
      <c r="I57" s="164"/>
      <c r="J57" s="165" t="s">
        <v>127</v>
      </c>
      <c r="K57" s="164"/>
      <c r="L57" s="13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6" t="s">
        <v>67</v>
      </c>
      <c r="D59" s="42"/>
      <c r="E59" s="42"/>
      <c r="F59" s="42"/>
      <c r="G59" s="42"/>
      <c r="H59" s="42"/>
      <c r="I59" s="42"/>
      <c r="J59" s="104">
        <f>J84</f>
        <v>0</v>
      </c>
      <c r="K59" s="42"/>
      <c r="L59" s="13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128</v>
      </c>
    </row>
    <row r="60" s="9" customFormat="1" ht="24.96" customHeight="1">
      <c r="A60" s="9"/>
      <c r="B60" s="167"/>
      <c r="C60" s="168"/>
      <c r="D60" s="169" t="s">
        <v>233</v>
      </c>
      <c r="E60" s="170"/>
      <c r="F60" s="170"/>
      <c r="G60" s="170"/>
      <c r="H60" s="170"/>
      <c r="I60" s="170"/>
      <c r="J60" s="171">
        <f>J85</f>
        <v>0</v>
      </c>
      <c r="K60" s="168"/>
      <c r="L60" s="17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3"/>
      <c r="C61" s="174"/>
      <c r="D61" s="175" t="s">
        <v>567</v>
      </c>
      <c r="E61" s="176"/>
      <c r="F61" s="176"/>
      <c r="G61" s="176"/>
      <c r="H61" s="176"/>
      <c r="I61" s="176"/>
      <c r="J61" s="177">
        <f>J86</f>
        <v>0</v>
      </c>
      <c r="K61" s="174"/>
      <c r="L61" s="178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3"/>
      <c r="C62" s="174"/>
      <c r="D62" s="175" t="s">
        <v>570</v>
      </c>
      <c r="E62" s="176"/>
      <c r="F62" s="176"/>
      <c r="G62" s="176"/>
      <c r="H62" s="176"/>
      <c r="I62" s="176"/>
      <c r="J62" s="177">
        <f>J119</f>
        <v>0</v>
      </c>
      <c r="K62" s="174"/>
      <c r="L62" s="178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3"/>
      <c r="C63" s="174"/>
      <c r="D63" s="175" t="s">
        <v>572</v>
      </c>
      <c r="E63" s="176"/>
      <c r="F63" s="176"/>
      <c r="G63" s="176"/>
      <c r="H63" s="176"/>
      <c r="I63" s="176"/>
      <c r="J63" s="177">
        <f>J138</f>
        <v>0</v>
      </c>
      <c r="K63" s="174"/>
      <c r="L63" s="178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3"/>
      <c r="C64" s="174"/>
      <c r="D64" s="175" t="s">
        <v>573</v>
      </c>
      <c r="E64" s="176"/>
      <c r="F64" s="176"/>
      <c r="G64" s="176"/>
      <c r="H64" s="176"/>
      <c r="I64" s="176"/>
      <c r="J64" s="177">
        <f>J146</f>
        <v>0</v>
      </c>
      <c r="K64" s="174"/>
      <c r="L64" s="178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2" customFormat="1" ht="21.84" customHeight="1">
      <c r="A65" s="40"/>
      <c r="B65" s="41"/>
      <c r="C65" s="42"/>
      <c r="D65" s="42"/>
      <c r="E65" s="42"/>
      <c r="F65" s="42"/>
      <c r="G65" s="42"/>
      <c r="H65" s="42"/>
      <c r="I65" s="42"/>
      <c r="J65" s="42"/>
      <c r="K65" s="42"/>
      <c r="L65" s="136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</row>
    <row r="66" s="2" customFormat="1" ht="6.96" customHeight="1">
      <c r="A66" s="40"/>
      <c r="B66" s="61"/>
      <c r="C66" s="62"/>
      <c r="D66" s="62"/>
      <c r="E66" s="62"/>
      <c r="F66" s="62"/>
      <c r="G66" s="62"/>
      <c r="H66" s="62"/>
      <c r="I66" s="62"/>
      <c r="J66" s="62"/>
      <c r="K66" s="62"/>
      <c r="L66" s="136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</row>
    <row r="70" s="2" customFormat="1" ht="6.96" customHeight="1">
      <c r="A70" s="40"/>
      <c r="B70" s="63"/>
      <c r="C70" s="64"/>
      <c r="D70" s="64"/>
      <c r="E70" s="64"/>
      <c r="F70" s="64"/>
      <c r="G70" s="64"/>
      <c r="H70" s="64"/>
      <c r="I70" s="64"/>
      <c r="J70" s="64"/>
      <c r="K70" s="64"/>
      <c r="L70" s="136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</row>
    <row r="71" s="2" customFormat="1" ht="24.96" customHeight="1">
      <c r="A71" s="40"/>
      <c r="B71" s="41"/>
      <c r="C71" s="25" t="s">
        <v>135</v>
      </c>
      <c r="D71" s="42"/>
      <c r="E71" s="42"/>
      <c r="F71" s="42"/>
      <c r="G71" s="42"/>
      <c r="H71" s="42"/>
      <c r="I71" s="42"/>
      <c r="J71" s="42"/>
      <c r="K71" s="42"/>
      <c r="L71" s="136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</row>
    <row r="72" s="2" customFormat="1" ht="6.96" customHeight="1">
      <c r="A72" s="40"/>
      <c r="B72" s="41"/>
      <c r="C72" s="42"/>
      <c r="D72" s="42"/>
      <c r="E72" s="42"/>
      <c r="F72" s="42"/>
      <c r="G72" s="42"/>
      <c r="H72" s="42"/>
      <c r="I72" s="42"/>
      <c r="J72" s="42"/>
      <c r="K72" s="42"/>
      <c r="L72" s="136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3" s="2" customFormat="1" ht="12" customHeight="1">
      <c r="A73" s="40"/>
      <c r="B73" s="41"/>
      <c r="C73" s="34" t="s">
        <v>16</v>
      </c>
      <c r="D73" s="42"/>
      <c r="E73" s="42"/>
      <c r="F73" s="42"/>
      <c r="G73" s="42"/>
      <c r="H73" s="42"/>
      <c r="I73" s="42"/>
      <c r="J73" s="42"/>
      <c r="K73" s="42"/>
      <c r="L73" s="136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2" customFormat="1" ht="26.25" customHeight="1">
      <c r="A74" s="40"/>
      <c r="B74" s="41"/>
      <c r="C74" s="42"/>
      <c r="D74" s="42"/>
      <c r="E74" s="162" t="str">
        <f>E7</f>
        <v>PŘESTAVBA ŽELEZNIČNÍHO UZLU BRNO - PRODLOUŽENÍ UL. KALOVÁ</v>
      </c>
      <c r="F74" s="34"/>
      <c r="G74" s="34"/>
      <c r="H74" s="34"/>
      <c r="I74" s="42"/>
      <c r="J74" s="42"/>
      <c r="K74" s="42"/>
      <c r="L74" s="136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12" customHeight="1">
      <c r="A75" s="40"/>
      <c r="B75" s="41"/>
      <c r="C75" s="34" t="s">
        <v>123</v>
      </c>
      <c r="D75" s="42"/>
      <c r="E75" s="42"/>
      <c r="F75" s="42"/>
      <c r="G75" s="42"/>
      <c r="H75" s="42"/>
      <c r="I75" s="42"/>
      <c r="J75" s="42"/>
      <c r="K75" s="42"/>
      <c r="L75" s="136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30" customHeight="1">
      <c r="A76" s="40"/>
      <c r="B76" s="41"/>
      <c r="C76" s="42"/>
      <c r="D76" s="42"/>
      <c r="E76" s="71" t="str">
        <f>E9</f>
        <v>SO 101.2 - Dočasné napojení místní komunikace ul. Hradlová - chodník</v>
      </c>
      <c r="F76" s="42"/>
      <c r="G76" s="42"/>
      <c r="H76" s="42"/>
      <c r="I76" s="42"/>
      <c r="J76" s="42"/>
      <c r="K76" s="42"/>
      <c r="L76" s="136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6.96" customHeight="1">
      <c r="A77" s="40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13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12" customHeight="1">
      <c r="A78" s="40"/>
      <c r="B78" s="41"/>
      <c r="C78" s="34" t="s">
        <v>21</v>
      </c>
      <c r="D78" s="42"/>
      <c r="E78" s="42"/>
      <c r="F78" s="29" t="str">
        <f>F12</f>
        <v xml:space="preserve"> </v>
      </c>
      <c r="G78" s="42"/>
      <c r="H78" s="42"/>
      <c r="I78" s="34" t="s">
        <v>23</v>
      </c>
      <c r="J78" s="74" t="str">
        <f>IF(J12="","",J12)</f>
        <v>3. 6. 2025</v>
      </c>
      <c r="K78" s="42"/>
      <c r="L78" s="13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6.96" customHeight="1">
      <c r="A79" s="40"/>
      <c r="B79" s="41"/>
      <c r="C79" s="42"/>
      <c r="D79" s="42"/>
      <c r="E79" s="42"/>
      <c r="F79" s="42"/>
      <c r="G79" s="42"/>
      <c r="H79" s="42"/>
      <c r="I79" s="42"/>
      <c r="J79" s="42"/>
      <c r="K79" s="42"/>
      <c r="L79" s="13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15.15" customHeight="1">
      <c r="A80" s="40"/>
      <c r="B80" s="41"/>
      <c r="C80" s="34" t="s">
        <v>25</v>
      </c>
      <c r="D80" s="42"/>
      <c r="E80" s="42"/>
      <c r="F80" s="29" t="str">
        <f>E15</f>
        <v xml:space="preserve"> </v>
      </c>
      <c r="G80" s="42"/>
      <c r="H80" s="42"/>
      <c r="I80" s="34" t="s">
        <v>30</v>
      </c>
      <c r="J80" s="38" t="str">
        <f>E21</f>
        <v xml:space="preserve"> </v>
      </c>
      <c r="K80" s="42"/>
      <c r="L80" s="13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15.15" customHeight="1">
      <c r="A81" s="40"/>
      <c r="B81" s="41"/>
      <c r="C81" s="34" t="s">
        <v>28</v>
      </c>
      <c r="D81" s="42"/>
      <c r="E81" s="42"/>
      <c r="F81" s="29" t="str">
        <f>IF(E18="","",E18)</f>
        <v>Vyplň údaj</v>
      </c>
      <c r="G81" s="42"/>
      <c r="H81" s="42"/>
      <c r="I81" s="34" t="s">
        <v>32</v>
      </c>
      <c r="J81" s="38" t="str">
        <f>E24</f>
        <v xml:space="preserve"> </v>
      </c>
      <c r="K81" s="42"/>
      <c r="L81" s="136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10.32" customHeight="1">
      <c r="A82" s="40"/>
      <c r="B82" s="41"/>
      <c r="C82" s="42"/>
      <c r="D82" s="42"/>
      <c r="E82" s="42"/>
      <c r="F82" s="42"/>
      <c r="G82" s="42"/>
      <c r="H82" s="42"/>
      <c r="I82" s="42"/>
      <c r="J82" s="42"/>
      <c r="K82" s="42"/>
      <c r="L82" s="136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11" customFormat="1" ht="29.28" customHeight="1">
      <c r="A83" s="179"/>
      <c r="B83" s="180"/>
      <c r="C83" s="181" t="s">
        <v>136</v>
      </c>
      <c r="D83" s="182" t="s">
        <v>54</v>
      </c>
      <c r="E83" s="182" t="s">
        <v>50</v>
      </c>
      <c r="F83" s="182" t="s">
        <v>51</v>
      </c>
      <c r="G83" s="182" t="s">
        <v>137</v>
      </c>
      <c r="H83" s="182" t="s">
        <v>138</v>
      </c>
      <c r="I83" s="182" t="s">
        <v>139</v>
      </c>
      <c r="J83" s="182" t="s">
        <v>127</v>
      </c>
      <c r="K83" s="183" t="s">
        <v>140</v>
      </c>
      <c r="L83" s="184"/>
      <c r="M83" s="94" t="s">
        <v>19</v>
      </c>
      <c r="N83" s="95" t="s">
        <v>39</v>
      </c>
      <c r="O83" s="95" t="s">
        <v>141</v>
      </c>
      <c r="P83" s="95" t="s">
        <v>142</v>
      </c>
      <c r="Q83" s="95" t="s">
        <v>143</v>
      </c>
      <c r="R83" s="95" t="s">
        <v>144</v>
      </c>
      <c r="S83" s="95" t="s">
        <v>145</v>
      </c>
      <c r="T83" s="96" t="s">
        <v>146</v>
      </c>
      <c r="U83" s="179"/>
      <c r="V83" s="179"/>
      <c r="W83" s="179"/>
      <c r="X83" s="179"/>
      <c r="Y83" s="179"/>
      <c r="Z83" s="179"/>
      <c r="AA83" s="179"/>
      <c r="AB83" s="179"/>
      <c r="AC83" s="179"/>
      <c r="AD83" s="179"/>
      <c r="AE83" s="179"/>
    </row>
    <row r="84" s="2" customFormat="1" ht="22.8" customHeight="1">
      <c r="A84" s="40"/>
      <c r="B84" s="41"/>
      <c r="C84" s="101" t="s">
        <v>147</v>
      </c>
      <c r="D84" s="42"/>
      <c r="E84" s="42"/>
      <c r="F84" s="42"/>
      <c r="G84" s="42"/>
      <c r="H84" s="42"/>
      <c r="I84" s="42"/>
      <c r="J84" s="185">
        <f>BK84</f>
        <v>0</v>
      </c>
      <c r="K84" s="42"/>
      <c r="L84" s="46"/>
      <c r="M84" s="97"/>
      <c r="N84" s="186"/>
      <c r="O84" s="98"/>
      <c r="P84" s="187">
        <f>P85</f>
        <v>0</v>
      </c>
      <c r="Q84" s="98"/>
      <c r="R84" s="187">
        <f>R85</f>
        <v>0</v>
      </c>
      <c r="S84" s="98"/>
      <c r="T84" s="188">
        <f>T85</f>
        <v>0</v>
      </c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  <c r="AT84" s="19" t="s">
        <v>68</v>
      </c>
      <c r="AU84" s="19" t="s">
        <v>128</v>
      </c>
      <c r="BK84" s="189">
        <f>BK85</f>
        <v>0</v>
      </c>
    </row>
    <row r="85" s="12" customFormat="1" ht="25.92" customHeight="1">
      <c r="A85" s="12"/>
      <c r="B85" s="190"/>
      <c r="C85" s="191"/>
      <c r="D85" s="192" t="s">
        <v>68</v>
      </c>
      <c r="E85" s="193" t="s">
        <v>242</v>
      </c>
      <c r="F85" s="193" t="s">
        <v>243</v>
      </c>
      <c r="G85" s="191"/>
      <c r="H85" s="191"/>
      <c r="I85" s="194"/>
      <c r="J85" s="195">
        <f>BK85</f>
        <v>0</v>
      </c>
      <c r="K85" s="191"/>
      <c r="L85" s="196"/>
      <c r="M85" s="197"/>
      <c r="N85" s="198"/>
      <c r="O85" s="198"/>
      <c r="P85" s="199">
        <f>P86+P119+P138+P146</f>
        <v>0</v>
      </c>
      <c r="Q85" s="198"/>
      <c r="R85" s="199">
        <f>R86+R119+R138+R146</f>
        <v>0</v>
      </c>
      <c r="S85" s="198"/>
      <c r="T85" s="200">
        <f>T86+T119+T138+T146</f>
        <v>0</v>
      </c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R85" s="201" t="s">
        <v>77</v>
      </c>
      <c r="AT85" s="202" t="s">
        <v>68</v>
      </c>
      <c r="AU85" s="202" t="s">
        <v>69</v>
      </c>
      <c r="AY85" s="201" t="s">
        <v>150</v>
      </c>
      <c r="BK85" s="203">
        <f>BK86+BK119+BK138+BK146</f>
        <v>0</v>
      </c>
    </row>
    <row r="86" s="12" customFormat="1" ht="22.8" customHeight="1">
      <c r="A86" s="12"/>
      <c r="B86" s="190"/>
      <c r="C86" s="191"/>
      <c r="D86" s="192" t="s">
        <v>68</v>
      </c>
      <c r="E86" s="204" t="s">
        <v>77</v>
      </c>
      <c r="F86" s="204" t="s">
        <v>574</v>
      </c>
      <c r="G86" s="191"/>
      <c r="H86" s="191"/>
      <c r="I86" s="194"/>
      <c r="J86" s="205">
        <f>BK86</f>
        <v>0</v>
      </c>
      <c r="K86" s="191"/>
      <c r="L86" s="196"/>
      <c r="M86" s="197"/>
      <c r="N86" s="198"/>
      <c r="O86" s="198"/>
      <c r="P86" s="199">
        <f>SUM(P87:P118)</f>
        <v>0</v>
      </c>
      <c r="Q86" s="198"/>
      <c r="R86" s="199">
        <f>SUM(R87:R118)</f>
        <v>0</v>
      </c>
      <c r="S86" s="198"/>
      <c r="T86" s="200">
        <f>SUM(T87:T118)</f>
        <v>0</v>
      </c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R86" s="201" t="s">
        <v>77</v>
      </c>
      <c r="AT86" s="202" t="s">
        <v>68</v>
      </c>
      <c r="AU86" s="202" t="s">
        <v>77</v>
      </c>
      <c r="AY86" s="201" t="s">
        <v>150</v>
      </c>
      <c r="BK86" s="203">
        <f>SUM(BK87:BK118)</f>
        <v>0</v>
      </c>
    </row>
    <row r="87" s="2" customFormat="1" ht="24.15" customHeight="1">
      <c r="A87" s="40"/>
      <c r="B87" s="41"/>
      <c r="C87" s="206" t="s">
        <v>77</v>
      </c>
      <c r="D87" s="206" t="s">
        <v>153</v>
      </c>
      <c r="E87" s="207" t="s">
        <v>575</v>
      </c>
      <c r="F87" s="208" t="s">
        <v>576</v>
      </c>
      <c r="G87" s="209" t="s">
        <v>380</v>
      </c>
      <c r="H87" s="210">
        <v>30</v>
      </c>
      <c r="I87" s="211"/>
      <c r="J87" s="212">
        <f>ROUND(I87*H87,2)</f>
        <v>0</v>
      </c>
      <c r="K87" s="208" t="s">
        <v>157</v>
      </c>
      <c r="L87" s="46"/>
      <c r="M87" s="213" t="s">
        <v>19</v>
      </c>
      <c r="N87" s="214" t="s">
        <v>40</v>
      </c>
      <c r="O87" s="86"/>
      <c r="P87" s="215">
        <f>O87*H87</f>
        <v>0</v>
      </c>
      <c r="Q87" s="215">
        <v>0</v>
      </c>
      <c r="R87" s="215">
        <f>Q87*H87</f>
        <v>0</v>
      </c>
      <c r="S87" s="215">
        <v>0</v>
      </c>
      <c r="T87" s="216">
        <f>S87*H87</f>
        <v>0</v>
      </c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R87" s="217" t="s">
        <v>158</v>
      </c>
      <c r="AT87" s="217" t="s">
        <v>153</v>
      </c>
      <c r="AU87" s="217" t="s">
        <v>79</v>
      </c>
      <c r="AY87" s="19" t="s">
        <v>150</v>
      </c>
      <c r="BE87" s="218">
        <f>IF(N87="základní",J87,0)</f>
        <v>0</v>
      </c>
      <c r="BF87" s="218">
        <f>IF(N87="snížená",J87,0)</f>
        <v>0</v>
      </c>
      <c r="BG87" s="218">
        <f>IF(N87="zákl. přenesená",J87,0)</f>
        <v>0</v>
      </c>
      <c r="BH87" s="218">
        <f>IF(N87="sníž. přenesená",J87,0)</f>
        <v>0</v>
      </c>
      <c r="BI87" s="218">
        <f>IF(N87="nulová",J87,0)</f>
        <v>0</v>
      </c>
      <c r="BJ87" s="19" t="s">
        <v>77</v>
      </c>
      <c r="BK87" s="218">
        <f>ROUND(I87*H87,2)</f>
        <v>0</v>
      </c>
      <c r="BL87" s="19" t="s">
        <v>158</v>
      </c>
      <c r="BM87" s="217" t="s">
        <v>79</v>
      </c>
    </row>
    <row r="88" s="2" customFormat="1">
      <c r="A88" s="40"/>
      <c r="B88" s="41"/>
      <c r="C88" s="42"/>
      <c r="D88" s="219" t="s">
        <v>159</v>
      </c>
      <c r="E88" s="42"/>
      <c r="F88" s="220" t="s">
        <v>577</v>
      </c>
      <c r="G88" s="42"/>
      <c r="H88" s="42"/>
      <c r="I88" s="221"/>
      <c r="J88" s="42"/>
      <c r="K88" s="42"/>
      <c r="L88" s="46"/>
      <c r="M88" s="222"/>
      <c r="N88" s="223"/>
      <c r="O88" s="86"/>
      <c r="P88" s="86"/>
      <c r="Q88" s="86"/>
      <c r="R88" s="86"/>
      <c r="S88" s="86"/>
      <c r="T88" s="87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T88" s="19" t="s">
        <v>159</v>
      </c>
      <c r="AU88" s="19" t="s">
        <v>79</v>
      </c>
    </row>
    <row r="89" s="2" customFormat="1" ht="24.15" customHeight="1">
      <c r="A89" s="40"/>
      <c r="B89" s="41"/>
      <c r="C89" s="206" t="s">
        <v>79</v>
      </c>
      <c r="D89" s="206" t="s">
        <v>153</v>
      </c>
      <c r="E89" s="207" t="s">
        <v>632</v>
      </c>
      <c r="F89" s="208" t="s">
        <v>633</v>
      </c>
      <c r="G89" s="209" t="s">
        <v>380</v>
      </c>
      <c r="H89" s="210">
        <v>30</v>
      </c>
      <c r="I89" s="211"/>
      <c r="J89" s="212">
        <f>ROUND(I89*H89,2)</f>
        <v>0</v>
      </c>
      <c r="K89" s="208" t="s">
        <v>157</v>
      </c>
      <c r="L89" s="46"/>
      <c r="M89" s="213" t="s">
        <v>19</v>
      </c>
      <c r="N89" s="214" t="s">
        <v>40</v>
      </c>
      <c r="O89" s="86"/>
      <c r="P89" s="215">
        <f>O89*H89</f>
        <v>0</v>
      </c>
      <c r="Q89" s="215">
        <v>0</v>
      </c>
      <c r="R89" s="215">
        <f>Q89*H89</f>
        <v>0</v>
      </c>
      <c r="S89" s="215">
        <v>0</v>
      </c>
      <c r="T89" s="216">
        <f>S89*H89</f>
        <v>0</v>
      </c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R89" s="217" t="s">
        <v>158</v>
      </c>
      <c r="AT89" s="217" t="s">
        <v>153</v>
      </c>
      <c r="AU89" s="217" t="s">
        <v>79</v>
      </c>
      <c r="AY89" s="19" t="s">
        <v>150</v>
      </c>
      <c r="BE89" s="218">
        <f>IF(N89="základní",J89,0)</f>
        <v>0</v>
      </c>
      <c r="BF89" s="218">
        <f>IF(N89="snížená",J89,0)</f>
        <v>0</v>
      </c>
      <c r="BG89" s="218">
        <f>IF(N89="zákl. přenesená",J89,0)</f>
        <v>0</v>
      </c>
      <c r="BH89" s="218">
        <f>IF(N89="sníž. přenesená",J89,0)</f>
        <v>0</v>
      </c>
      <c r="BI89" s="218">
        <f>IF(N89="nulová",J89,0)</f>
        <v>0</v>
      </c>
      <c r="BJ89" s="19" t="s">
        <v>77</v>
      </c>
      <c r="BK89" s="218">
        <f>ROUND(I89*H89,2)</f>
        <v>0</v>
      </c>
      <c r="BL89" s="19" t="s">
        <v>158</v>
      </c>
      <c r="BM89" s="217" t="s">
        <v>158</v>
      </c>
    </row>
    <row r="90" s="2" customFormat="1">
      <c r="A90" s="40"/>
      <c r="B90" s="41"/>
      <c r="C90" s="42"/>
      <c r="D90" s="219" t="s">
        <v>159</v>
      </c>
      <c r="E90" s="42"/>
      <c r="F90" s="220" t="s">
        <v>634</v>
      </c>
      <c r="G90" s="42"/>
      <c r="H90" s="42"/>
      <c r="I90" s="221"/>
      <c r="J90" s="42"/>
      <c r="K90" s="42"/>
      <c r="L90" s="46"/>
      <c r="M90" s="222"/>
      <c r="N90" s="223"/>
      <c r="O90" s="86"/>
      <c r="P90" s="86"/>
      <c r="Q90" s="86"/>
      <c r="R90" s="86"/>
      <c r="S90" s="86"/>
      <c r="T90" s="87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T90" s="19" t="s">
        <v>159</v>
      </c>
      <c r="AU90" s="19" t="s">
        <v>79</v>
      </c>
    </row>
    <row r="91" s="13" customFormat="1">
      <c r="A91" s="13"/>
      <c r="B91" s="242"/>
      <c r="C91" s="243"/>
      <c r="D91" s="244" t="s">
        <v>593</v>
      </c>
      <c r="E91" s="245" t="s">
        <v>19</v>
      </c>
      <c r="F91" s="246" t="s">
        <v>1992</v>
      </c>
      <c r="G91" s="243"/>
      <c r="H91" s="247">
        <v>30</v>
      </c>
      <c r="I91" s="248"/>
      <c r="J91" s="243"/>
      <c r="K91" s="243"/>
      <c r="L91" s="249"/>
      <c r="M91" s="250"/>
      <c r="N91" s="251"/>
      <c r="O91" s="251"/>
      <c r="P91" s="251"/>
      <c r="Q91" s="251"/>
      <c r="R91" s="251"/>
      <c r="S91" s="251"/>
      <c r="T91" s="252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T91" s="253" t="s">
        <v>593</v>
      </c>
      <c r="AU91" s="253" t="s">
        <v>79</v>
      </c>
      <c r="AV91" s="13" t="s">
        <v>79</v>
      </c>
      <c r="AW91" s="13" t="s">
        <v>31</v>
      </c>
      <c r="AX91" s="13" t="s">
        <v>69</v>
      </c>
      <c r="AY91" s="253" t="s">
        <v>150</v>
      </c>
    </row>
    <row r="92" s="14" customFormat="1">
      <c r="A92" s="14"/>
      <c r="B92" s="254"/>
      <c r="C92" s="255"/>
      <c r="D92" s="244" t="s">
        <v>593</v>
      </c>
      <c r="E92" s="256" t="s">
        <v>19</v>
      </c>
      <c r="F92" s="257" t="s">
        <v>595</v>
      </c>
      <c r="G92" s="255"/>
      <c r="H92" s="258">
        <v>30</v>
      </c>
      <c r="I92" s="259"/>
      <c r="J92" s="255"/>
      <c r="K92" s="255"/>
      <c r="L92" s="260"/>
      <c r="M92" s="261"/>
      <c r="N92" s="262"/>
      <c r="O92" s="262"/>
      <c r="P92" s="262"/>
      <c r="Q92" s="262"/>
      <c r="R92" s="262"/>
      <c r="S92" s="262"/>
      <c r="T92" s="263"/>
      <c r="U92" s="14"/>
      <c r="V92" s="14"/>
      <c r="W92" s="14"/>
      <c r="X92" s="14"/>
      <c r="Y92" s="14"/>
      <c r="Z92" s="14"/>
      <c r="AA92" s="14"/>
      <c r="AB92" s="14"/>
      <c r="AC92" s="14"/>
      <c r="AD92" s="14"/>
      <c r="AE92" s="14"/>
      <c r="AT92" s="264" t="s">
        <v>593</v>
      </c>
      <c r="AU92" s="264" t="s">
        <v>79</v>
      </c>
      <c r="AV92" s="14" t="s">
        <v>158</v>
      </c>
      <c r="AW92" s="14" t="s">
        <v>31</v>
      </c>
      <c r="AX92" s="14" t="s">
        <v>77</v>
      </c>
      <c r="AY92" s="264" t="s">
        <v>150</v>
      </c>
    </row>
    <row r="93" s="2" customFormat="1" ht="33" customHeight="1">
      <c r="A93" s="40"/>
      <c r="B93" s="41"/>
      <c r="C93" s="206" t="s">
        <v>164</v>
      </c>
      <c r="D93" s="206" t="s">
        <v>153</v>
      </c>
      <c r="E93" s="207" t="s">
        <v>1780</v>
      </c>
      <c r="F93" s="208" t="s">
        <v>1781</v>
      </c>
      <c r="G93" s="209" t="s">
        <v>375</v>
      </c>
      <c r="H93" s="210">
        <v>33</v>
      </c>
      <c r="I93" s="211"/>
      <c r="J93" s="212">
        <f>ROUND(I93*H93,2)</f>
        <v>0</v>
      </c>
      <c r="K93" s="208" t="s">
        <v>157</v>
      </c>
      <c r="L93" s="46"/>
      <c r="M93" s="213" t="s">
        <v>19</v>
      </c>
      <c r="N93" s="214" t="s">
        <v>40</v>
      </c>
      <c r="O93" s="86"/>
      <c r="P93" s="215">
        <f>O93*H93</f>
        <v>0</v>
      </c>
      <c r="Q93" s="215">
        <v>0</v>
      </c>
      <c r="R93" s="215">
        <f>Q93*H93</f>
        <v>0</v>
      </c>
      <c r="S93" s="215">
        <v>0</v>
      </c>
      <c r="T93" s="216">
        <f>S93*H93</f>
        <v>0</v>
      </c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R93" s="217" t="s">
        <v>158</v>
      </c>
      <c r="AT93" s="217" t="s">
        <v>153</v>
      </c>
      <c r="AU93" s="217" t="s">
        <v>79</v>
      </c>
      <c r="AY93" s="19" t="s">
        <v>150</v>
      </c>
      <c r="BE93" s="218">
        <f>IF(N93="základní",J93,0)</f>
        <v>0</v>
      </c>
      <c r="BF93" s="218">
        <f>IF(N93="snížená",J93,0)</f>
        <v>0</v>
      </c>
      <c r="BG93" s="218">
        <f>IF(N93="zákl. přenesená",J93,0)</f>
        <v>0</v>
      </c>
      <c r="BH93" s="218">
        <f>IF(N93="sníž. přenesená",J93,0)</f>
        <v>0</v>
      </c>
      <c r="BI93" s="218">
        <f>IF(N93="nulová",J93,0)</f>
        <v>0</v>
      </c>
      <c r="BJ93" s="19" t="s">
        <v>77</v>
      </c>
      <c r="BK93" s="218">
        <f>ROUND(I93*H93,2)</f>
        <v>0</v>
      </c>
      <c r="BL93" s="19" t="s">
        <v>158</v>
      </c>
      <c r="BM93" s="217" t="s">
        <v>167</v>
      </c>
    </row>
    <row r="94" s="2" customFormat="1">
      <c r="A94" s="40"/>
      <c r="B94" s="41"/>
      <c r="C94" s="42"/>
      <c r="D94" s="219" t="s">
        <v>159</v>
      </c>
      <c r="E94" s="42"/>
      <c r="F94" s="220" t="s">
        <v>1782</v>
      </c>
      <c r="G94" s="42"/>
      <c r="H94" s="42"/>
      <c r="I94" s="221"/>
      <c r="J94" s="42"/>
      <c r="K94" s="42"/>
      <c r="L94" s="46"/>
      <c r="M94" s="222"/>
      <c r="N94" s="223"/>
      <c r="O94" s="86"/>
      <c r="P94" s="86"/>
      <c r="Q94" s="86"/>
      <c r="R94" s="86"/>
      <c r="S94" s="86"/>
      <c r="T94" s="87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T94" s="19" t="s">
        <v>159</v>
      </c>
      <c r="AU94" s="19" t="s">
        <v>79</v>
      </c>
    </row>
    <row r="95" s="13" customFormat="1">
      <c r="A95" s="13"/>
      <c r="B95" s="242"/>
      <c r="C95" s="243"/>
      <c r="D95" s="244" t="s">
        <v>593</v>
      </c>
      <c r="E95" s="245" t="s">
        <v>19</v>
      </c>
      <c r="F95" s="246" t="s">
        <v>1993</v>
      </c>
      <c r="G95" s="243"/>
      <c r="H95" s="247">
        <v>33</v>
      </c>
      <c r="I95" s="248"/>
      <c r="J95" s="243"/>
      <c r="K95" s="243"/>
      <c r="L95" s="249"/>
      <c r="M95" s="250"/>
      <c r="N95" s="251"/>
      <c r="O95" s="251"/>
      <c r="P95" s="251"/>
      <c r="Q95" s="251"/>
      <c r="R95" s="251"/>
      <c r="S95" s="251"/>
      <c r="T95" s="252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T95" s="253" t="s">
        <v>593</v>
      </c>
      <c r="AU95" s="253" t="s">
        <v>79</v>
      </c>
      <c r="AV95" s="13" t="s">
        <v>79</v>
      </c>
      <c r="AW95" s="13" t="s">
        <v>31</v>
      </c>
      <c r="AX95" s="13" t="s">
        <v>69</v>
      </c>
      <c r="AY95" s="253" t="s">
        <v>150</v>
      </c>
    </row>
    <row r="96" s="14" customFormat="1">
      <c r="A96" s="14"/>
      <c r="B96" s="254"/>
      <c r="C96" s="255"/>
      <c r="D96" s="244" t="s">
        <v>593</v>
      </c>
      <c r="E96" s="256" t="s">
        <v>19</v>
      </c>
      <c r="F96" s="257" t="s">
        <v>595</v>
      </c>
      <c r="G96" s="255"/>
      <c r="H96" s="258">
        <v>33</v>
      </c>
      <c r="I96" s="259"/>
      <c r="J96" s="255"/>
      <c r="K96" s="255"/>
      <c r="L96" s="260"/>
      <c r="M96" s="261"/>
      <c r="N96" s="262"/>
      <c r="O96" s="262"/>
      <c r="P96" s="262"/>
      <c r="Q96" s="262"/>
      <c r="R96" s="262"/>
      <c r="S96" s="262"/>
      <c r="T96" s="263"/>
      <c r="U96" s="14"/>
      <c r="V96" s="14"/>
      <c r="W96" s="14"/>
      <c r="X96" s="14"/>
      <c r="Y96" s="14"/>
      <c r="Z96" s="14"/>
      <c r="AA96" s="14"/>
      <c r="AB96" s="14"/>
      <c r="AC96" s="14"/>
      <c r="AD96" s="14"/>
      <c r="AE96" s="14"/>
      <c r="AT96" s="264" t="s">
        <v>593</v>
      </c>
      <c r="AU96" s="264" t="s">
        <v>79</v>
      </c>
      <c r="AV96" s="14" t="s">
        <v>158</v>
      </c>
      <c r="AW96" s="14" t="s">
        <v>31</v>
      </c>
      <c r="AX96" s="14" t="s">
        <v>77</v>
      </c>
      <c r="AY96" s="264" t="s">
        <v>150</v>
      </c>
    </row>
    <row r="97" s="2" customFormat="1" ht="62.7" customHeight="1">
      <c r="A97" s="40"/>
      <c r="B97" s="41"/>
      <c r="C97" s="206" t="s">
        <v>158</v>
      </c>
      <c r="D97" s="206" t="s">
        <v>153</v>
      </c>
      <c r="E97" s="207" t="s">
        <v>711</v>
      </c>
      <c r="F97" s="208" t="s">
        <v>712</v>
      </c>
      <c r="G97" s="209" t="s">
        <v>375</v>
      </c>
      <c r="H97" s="210">
        <v>12.5</v>
      </c>
      <c r="I97" s="211"/>
      <c r="J97" s="212">
        <f>ROUND(I97*H97,2)</f>
        <v>0</v>
      </c>
      <c r="K97" s="208" t="s">
        <v>157</v>
      </c>
      <c r="L97" s="46"/>
      <c r="M97" s="213" t="s">
        <v>19</v>
      </c>
      <c r="N97" s="214" t="s">
        <v>40</v>
      </c>
      <c r="O97" s="86"/>
      <c r="P97" s="215">
        <f>O97*H97</f>
        <v>0</v>
      </c>
      <c r="Q97" s="215">
        <v>0</v>
      </c>
      <c r="R97" s="215">
        <f>Q97*H97</f>
        <v>0</v>
      </c>
      <c r="S97" s="215">
        <v>0</v>
      </c>
      <c r="T97" s="216">
        <f>S97*H97</f>
        <v>0</v>
      </c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R97" s="217" t="s">
        <v>158</v>
      </c>
      <c r="AT97" s="217" t="s">
        <v>153</v>
      </c>
      <c r="AU97" s="217" t="s">
        <v>79</v>
      </c>
      <c r="AY97" s="19" t="s">
        <v>150</v>
      </c>
      <c r="BE97" s="218">
        <f>IF(N97="základní",J97,0)</f>
        <v>0</v>
      </c>
      <c r="BF97" s="218">
        <f>IF(N97="snížená",J97,0)</f>
        <v>0</v>
      </c>
      <c r="BG97" s="218">
        <f>IF(N97="zákl. přenesená",J97,0)</f>
        <v>0</v>
      </c>
      <c r="BH97" s="218">
        <f>IF(N97="sníž. přenesená",J97,0)</f>
        <v>0</v>
      </c>
      <c r="BI97" s="218">
        <f>IF(N97="nulová",J97,0)</f>
        <v>0</v>
      </c>
      <c r="BJ97" s="19" t="s">
        <v>77</v>
      </c>
      <c r="BK97" s="218">
        <f>ROUND(I97*H97,2)</f>
        <v>0</v>
      </c>
      <c r="BL97" s="19" t="s">
        <v>158</v>
      </c>
      <c r="BM97" s="217" t="s">
        <v>171</v>
      </c>
    </row>
    <row r="98" s="2" customFormat="1">
      <c r="A98" s="40"/>
      <c r="B98" s="41"/>
      <c r="C98" s="42"/>
      <c r="D98" s="219" t="s">
        <v>159</v>
      </c>
      <c r="E98" s="42"/>
      <c r="F98" s="220" t="s">
        <v>713</v>
      </c>
      <c r="G98" s="42"/>
      <c r="H98" s="42"/>
      <c r="I98" s="221"/>
      <c r="J98" s="42"/>
      <c r="K98" s="42"/>
      <c r="L98" s="46"/>
      <c r="M98" s="222"/>
      <c r="N98" s="223"/>
      <c r="O98" s="86"/>
      <c r="P98" s="86"/>
      <c r="Q98" s="86"/>
      <c r="R98" s="86"/>
      <c r="S98" s="86"/>
      <c r="T98" s="87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T98" s="19" t="s">
        <v>159</v>
      </c>
      <c r="AU98" s="19" t="s">
        <v>79</v>
      </c>
    </row>
    <row r="99" s="2" customFormat="1" ht="62.7" customHeight="1">
      <c r="A99" s="40"/>
      <c r="B99" s="41"/>
      <c r="C99" s="206" t="s">
        <v>149</v>
      </c>
      <c r="D99" s="206" t="s">
        <v>153</v>
      </c>
      <c r="E99" s="207" t="s">
        <v>714</v>
      </c>
      <c r="F99" s="208" t="s">
        <v>715</v>
      </c>
      <c r="G99" s="209" t="s">
        <v>375</v>
      </c>
      <c r="H99" s="210">
        <v>29</v>
      </c>
      <c r="I99" s="211"/>
      <c r="J99" s="212">
        <f>ROUND(I99*H99,2)</f>
        <v>0</v>
      </c>
      <c r="K99" s="208" t="s">
        <v>157</v>
      </c>
      <c r="L99" s="46"/>
      <c r="M99" s="213" t="s">
        <v>19</v>
      </c>
      <c r="N99" s="214" t="s">
        <v>40</v>
      </c>
      <c r="O99" s="86"/>
      <c r="P99" s="215">
        <f>O99*H99</f>
        <v>0</v>
      </c>
      <c r="Q99" s="215">
        <v>0</v>
      </c>
      <c r="R99" s="215">
        <f>Q99*H99</f>
        <v>0</v>
      </c>
      <c r="S99" s="215">
        <v>0</v>
      </c>
      <c r="T99" s="216">
        <f>S99*H99</f>
        <v>0</v>
      </c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R99" s="217" t="s">
        <v>158</v>
      </c>
      <c r="AT99" s="217" t="s">
        <v>153</v>
      </c>
      <c r="AU99" s="217" t="s">
        <v>79</v>
      </c>
      <c r="AY99" s="19" t="s">
        <v>150</v>
      </c>
      <c r="BE99" s="218">
        <f>IF(N99="základní",J99,0)</f>
        <v>0</v>
      </c>
      <c r="BF99" s="218">
        <f>IF(N99="snížená",J99,0)</f>
        <v>0</v>
      </c>
      <c r="BG99" s="218">
        <f>IF(N99="zákl. přenesená",J99,0)</f>
        <v>0</v>
      </c>
      <c r="BH99" s="218">
        <f>IF(N99="sníž. přenesená",J99,0)</f>
        <v>0</v>
      </c>
      <c r="BI99" s="218">
        <f>IF(N99="nulová",J99,0)</f>
        <v>0</v>
      </c>
      <c r="BJ99" s="19" t="s">
        <v>77</v>
      </c>
      <c r="BK99" s="218">
        <f>ROUND(I99*H99,2)</f>
        <v>0</v>
      </c>
      <c r="BL99" s="19" t="s">
        <v>158</v>
      </c>
      <c r="BM99" s="217" t="s">
        <v>175</v>
      </c>
    </row>
    <row r="100" s="2" customFormat="1">
      <c r="A100" s="40"/>
      <c r="B100" s="41"/>
      <c r="C100" s="42"/>
      <c r="D100" s="219" t="s">
        <v>159</v>
      </c>
      <c r="E100" s="42"/>
      <c r="F100" s="220" t="s">
        <v>716</v>
      </c>
      <c r="G100" s="42"/>
      <c r="H100" s="42"/>
      <c r="I100" s="221"/>
      <c r="J100" s="42"/>
      <c r="K100" s="42"/>
      <c r="L100" s="46"/>
      <c r="M100" s="222"/>
      <c r="N100" s="223"/>
      <c r="O100" s="86"/>
      <c r="P100" s="86"/>
      <c r="Q100" s="86"/>
      <c r="R100" s="86"/>
      <c r="S100" s="86"/>
      <c r="T100" s="87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T100" s="19" t="s">
        <v>159</v>
      </c>
      <c r="AU100" s="19" t="s">
        <v>79</v>
      </c>
    </row>
    <row r="101" s="2" customFormat="1" ht="44.25" customHeight="1">
      <c r="A101" s="40"/>
      <c r="B101" s="41"/>
      <c r="C101" s="206" t="s">
        <v>167</v>
      </c>
      <c r="D101" s="206" t="s">
        <v>153</v>
      </c>
      <c r="E101" s="207" t="s">
        <v>717</v>
      </c>
      <c r="F101" s="208" t="s">
        <v>718</v>
      </c>
      <c r="G101" s="209" t="s">
        <v>375</v>
      </c>
      <c r="H101" s="210">
        <v>4</v>
      </c>
      <c r="I101" s="211"/>
      <c r="J101" s="212">
        <f>ROUND(I101*H101,2)</f>
        <v>0</v>
      </c>
      <c r="K101" s="208" t="s">
        <v>157</v>
      </c>
      <c r="L101" s="46"/>
      <c r="M101" s="213" t="s">
        <v>19</v>
      </c>
      <c r="N101" s="214" t="s">
        <v>40</v>
      </c>
      <c r="O101" s="86"/>
      <c r="P101" s="215">
        <f>O101*H101</f>
        <v>0</v>
      </c>
      <c r="Q101" s="215">
        <v>0</v>
      </c>
      <c r="R101" s="215">
        <f>Q101*H101</f>
        <v>0</v>
      </c>
      <c r="S101" s="215">
        <v>0</v>
      </c>
      <c r="T101" s="216">
        <f>S101*H101</f>
        <v>0</v>
      </c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R101" s="217" t="s">
        <v>158</v>
      </c>
      <c r="AT101" s="217" t="s">
        <v>153</v>
      </c>
      <c r="AU101" s="217" t="s">
        <v>79</v>
      </c>
      <c r="AY101" s="19" t="s">
        <v>150</v>
      </c>
      <c r="BE101" s="218">
        <f>IF(N101="základní",J101,0)</f>
        <v>0</v>
      </c>
      <c r="BF101" s="218">
        <f>IF(N101="snížená",J101,0)</f>
        <v>0</v>
      </c>
      <c r="BG101" s="218">
        <f>IF(N101="zákl. přenesená",J101,0)</f>
        <v>0</v>
      </c>
      <c r="BH101" s="218">
        <f>IF(N101="sníž. přenesená",J101,0)</f>
        <v>0</v>
      </c>
      <c r="BI101" s="218">
        <f>IF(N101="nulová",J101,0)</f>
        <v>0</v>
      </c>
      <c r="BJ101" s="19" t="s">
        <v>77</v>
      </c>
      <c r="BK101" s="218">
        <f>ROUND(I101*H101,2)</f>
        <v>0</v>
      </c>
      <c r="BL101" s="19" t="s">
        <v>158</v>
      </c>
      <c r="BM101" s="217" t="s">
        <v>8</v>
      </c>
    </row>
    <row r="102" s="2" customFormat="1">
      <c r="A102" s="40"/>
      <c r="B102" s="41"/>
      <c r="C102" s="42"/>
      <c r="D102" s="219" t="s">
        <v>159</v>
      </c>
      <c r="E102" s="42"/>
      <c r="F102" s="220" t="s">
        <v>719</v>
      </c>
      <c r="G102" s="42"/>
      <c r="H102" s="42"/>
      <c r="I102" s="221"/>
      <c r="J102" s="42"/>
      <c r="K102" s="42"/>
      <c r="L102" s="46"/>
      <c r="M102" s="222"/>
      <c r="N102" s="223"/>
      <c r="O102" s="86"/>
      <c r="P102" s="86"/>
      <c r="Q102" s="86"/>
      <c r="R102" s="86"/>
      <c r="S102" s="86"/>
      <c r="T102" s="87"/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T102" s="19" t="s">
        <v>159</v>
      </c>
      <c r="AU102" s="19" t="s">
        <v>79</v>
      </c>
    </row>
    <row r="103" s="2" customFormat="1" ht="44.25" customHeight="1">
      <c r="A103" s="40"/>
      <c r="B103" s="41"/>
      <c r="C103" s="206" t="s">
        <v>180</v>
      </c>
      <c r="D103" s="206" t="s">
        <v>153</v>
      </c>
      <c r="E103" s="207" t="s">
        <v>720</v>
      </c>
      <c r="F103" s="208" t="s">
        <v>721</v>
      </c>
      <c r="G103" s="209" t="s">
        <v>375</v>
      </c>
      <c r="H103" s="210">
        <v>4</v>
      </c>
      <c r="I103" s="211"/>
      <c r="J103" s="212">
        <f>ROUND(I103*H103,2)</f>
        <v>0</v>
      </c>
      <c r="K103" s="208" t="s">
        <v>157</v>
      </c>
      <c r="L103" s="46"/>
      <c r="M103" s="213" t="s">
        <v>19</v>
      </c>
      <c r="N103" s="214" t="s">
        <v>40</v>
      </c>
      <c r="O103" s="86"/>
      <c r="P103" s="215">
        <f>O103*H103</f>
        <v>0</v>
      </c>
      <c r="Q103" s="215">
        <v>0</v>
      </c>
      <c r="R103" s="215">
        <f>Q103*H103</f>
        <v>0</v>
      </c>
      <c r="S103" s="215">
        <v>0</v>
      </c>
      <c r="T103" s="216">
        <f>S103*H103</f>
        <v>0</v>
      </c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R103" s="217" t="s">
        <v>158</v>
      </c>
      <c r="AT103" s="217" t="s">
        <v>153</v>
      </c>
      <c r="AU103" s="217" t="s">
        <v>79</v>
      </c>
      <c r="AY103" s="19" t="s">
        <v>150</v>
      </c>
      <c r="BE103" s="218">
        <f>IF(N103="základní",J103,0)</f>
        <v>0</v>
      </c>
      <c r="BF103" s="218">
        <f>IF(N103="snížená",J103,0)</f>
        <v>0</v>
      </c>
      <c r="BG103" s="218">
        <f>IF(N103="zákl. přenesená",J103,0)</f>
        <v>0</v>
      </c>
      <c r="BH103" s="218">
        <f>IF(N103="sníž. přenesená",J103,0)</f>
        <v>0</v>
      </c>
      <c r="BI103" s="218">
        <f>IF(N103="nulová",J103,0)</f>
        <v>0</v>
      </c>
      <c r="BJ103" s="19" t="s">
        <v>77</v>
      </c>
      <c r="BK103" s="218">
        <f>ROUND(I103*H103,2)</f>
        <v>0</v>
      </c>
      <c r="BL103" s="19" t="s">
        <v>158</v>
      </c>
      <c r="BM103" s="217" t="s">
        <v>183</v>
      </c>
    </row>
    <row r="104" s="2" customFormat="1">
      <c r="A104" s="40"/>
      <c r="B104" s="41"/>
      <c r="C104" s="42"/>
      <c r="D104" s="219" t="s">
        <v>159</v>
      </c>
      <c r="E104" s="42"/>
      <c r="F104" s="220" t="s">
        <v>722</v>
      </c>
      <c r="G104" s="42"/>
      <c r="H104" s="42"/>
      <c r="I104" s="221"/>
      <c r="J104" s="42"/>
      <c r="K104" s="42"/>
      <c r="L104" s="46"/>
      <c r="M104" s="222"/>
      <c r="N104" s="223"/>
      <c r="O104" s="86"/>
      <c r="P104" s="86"/>
      <c r="Q104" s="86"/>
      <c r="R104" s="86"/>
      <c r="S104" s="86"/>
      <c r="T104" s="87"/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T104" s="19" t="s">
        <v>159</v>
      </c>
      <c r="AU104" s="19" t="s">
        <v>79</v>
      </c>
    </row>
    <row r="105" s="15" customFormat="1">
      <c r="A105" s="15"/>
      <c r="B105" s="265"/>
      <c r="C105" s="266"/>
      <c r="D105" s="244" t="s">
        <v>593</v>
      </c>
      <c r="E105" s="267" t="s">
        <v>19</v>
      </c>
      <c r="F105" s="268" t="s">
        <v>723</v>
      </c>
      <c r="G105" s="266"/>
      <c r="H105" s="267" t="s">
        <v>19</v>
      </c>
      <c r="I105" s="269"/>
      <c r="J105" s="266"/>
      <c r="K105" s="266"/>
      <c r="L105" s="270"/>
      <c r="M105" s="271"/>
      <c r="N105" s="272"/>
      <c r="O105" s="272"/>
      <c r="P105" s="272"/>
      <c r="Q105" s="272"/>
      <c r="R105" s="272"/>
      <c r="S105" s="272"/>
      <c r="T105" s="273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T105" s="274" t="s">
        <v>593</v>
      </c>
      <c r="AU105" s="274" t="s">
        <v>79</v>
      </c>
      <c r="AV105" s="15" t="s">
        <v>77</v>
      </c>
      <c r="AW105" s="15" t="s">
        <v>31</v>
      </c>
      <c r="AX105" s="15" t="s">
        <v>69</v>
      </c>
      <c r="AY105" s="274" t="s">
        <v>150</v>
      </c>
    </row>
    <row r="106" s="13" customFormat="1">
      <c r="A106" s="13"/>
      <c r="B106" s="242"/>
      <c r="C106" s="243"/>
      <c r="D106" s="244" t="s">
        <v>593</v>
      </c>
      <c r="E106" s="245" t="s">
        <v>19</v>
      </c>
      <c r="F106" s="246" t="s">
        <v>1994</v>
      </c>
      <c r="G106" s="243"/>
      <c r="H106" s="247">
        <v>4</v>
      </c>
      <c r="I106" s="248"/>
      <c r="J106" s="243"/>
      <c r="K106" s="243"/>
      <c r="L106" s="249"/>
      <c r="M106" s="250"/>
      <c r="N106" s="251"/>
      <c r="O106" s="251"/>
      <c r="P106" s="251"/>
      <c r="Q106" s="251"/>
      <c r="R106" s="251"/>
      <c r="S106" s="251"/>
      <c r="T106" s="252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T106" s="253" t="s">
        <v>593</v>
      </c>
      <c r="AU106" s="253" t="s">
        <v>79</v>
      </c>
      <c r="AV106" s="13" t="s">
        <v>79</v>
      </c>
      <c r="AW106" s="13" t="s">
        <v>31</v>
      </c>
      <c r="AX106" s="13" t="s">
        <v>69</v>
      </c>
      <c r="AY106" s="253" t="s">
        <v>150</v>
      </c>
    </row>
    <row r="107" s="14" customFormat="1">
      <c r="A107" s="14"/>
      <c r="B107" s="254"/>
      <c r="C107" s="255"/>
      <c r="D107" s="244" t="s">
        <v>593</v>
      </c>
      <c r="E107" s="256" t="s">
        <v>19</v>
      </c>
      <c r="F107" s="257" t="s">
        <v>595</v>
      </c>
      <c r="G107" s="255"/>
      <c r="H107" s="258">
        <v>4</v>
      </c>
      <c r="I107" s="259"/>
      <c r="J107" s="255"/>
      <c r="K107" s="255"/>
      <c r="L107" s="260"/>
      <c r="M107" s="261"/>
      <c r="N107" s="262"/>
      <c r="O107" s="262"/>
      <c r="P107" s="262"/>
      <c r="Q107" s="262"/>
      <c r="R107" s="262"/>
      <c r="S107" s="262"/>
      <c r="T107" s="263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T107" s="264" t="s">
        <v>593</v>
      </c>
      <c r="AU107" s="264" t="s">
        <v>79</v>
      </c>
      <c r="AV107" s="14" t="s">
        <v>158</v>
      </c>
      <c r="AW107" s="14" t="s">
        <v>31</v>
      </c>
      <c r="AX107" s="14" t="s">
        <v>77</v>
      </c>
      <c r="AY107" s="264" t="s">
        <v>150</v>
      </c>
    </row>
    <row r="108" s="2" customFormat="1" ht="44.25" customHeight="1">
      <c r="A108" s="40"/>
      <c r="B108" s="41"/>
      <c r="C108" s="206" t="s">
        <v>171</v>
      </c>
      <c r="D108" s="206" t="s">
        <v>153</v>
      </c>
      <c r="E108" s="207" t="s">
        <v>725</v>
      </c>
      <c r="F108" s="208" t="s">
        <v>726</v>
      </c>
      <c r="G108" s="209" t="s">
        <v>258</v>
      </c>
      <c r="H108" s="210">
        <v>58</v>
      </c>
      <c r="I108" s="211"/>
      <c r="J108" s="212">
        <f>ROUND(I108*H108,2)</f>
        <v>0</v>
      </c>
      <c r="K108" s="208" t="s">
        <v>157</v>
      </c>
      <c r="L108" s="46"/>
      <c r="M108" s="213" t="s">
        <v>19</v>
      </c>
      <c r="N108" s="214" t="s">
        <v>40</v>
      </c>
      <c r="O108" s="86"/>
      <c r="P108" s="215">
        <f>O108*H108</f>
        <v>0</v>
      </c>
      <c r="Q108" s="215">
        <v>0</v>
      </c>
      <c r="R108" s="215">
        <f>Q108*H108</f>
        <v>0</v>
      </c>
      <c r="S108" s="215">
        <v>0</v>
      </c>
      <c r="T108" s="216">
        <f>S108*H108</f>
        <v>0</v>
      </c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R108" s="217" t="s">
        <v>158</v>
      </c>
      <c r="AT108" s="217" t="s">
        <v>153</v>
      </c>
      <c r="AU108" s="217" t="s">
        <v>79</v>
      </c>
      <c r="AY108" s="19" t="s">
        <v>150</v>
      </c>
      <c r="BE108" s="218">
        <f>IF(N108="základní",J108,0)</f>
        <v>0</v>
      </c>
      <c r="BF108" s="218">
        <f>IF(N108="snížená",J108,0)</f>
        <v>0</v>
      </c>
      <c r="BG108" s="218">
        <f>IF(N108="zákl. přenesená",J108,0)</f>
        <v>0</v>
      </c>
      <c r="BH108" s="218">
        <f>IF(N108="sníž. přenesená",J108,0)</f>
        <v>0</v>
      </c>
      <c r="BI108" s="218">
        <f>IF(N108="nulová",J108,0)</f>
        <v>0</v>
      </c>
      <c r="BJ108" s="19" t="s">
        <v>77</v>
      </c>
      <c r="BK108" s="218">
        <f>ROUND(I108*H108,2)</f>
        <v>0</v>
      </c>
      <c r="BL108" s="19" t="s">
        <v>158</v>
      </c>
      <c r="BM108" s="217" t="s">
        <v>187</v>
      </c>
    </row>
    <row r="109" s="2" customFormat="1">
      <c r="A109" s="40"/>
      <c r="B109" s="41"/>
      <c r="C109" s="42"/>
      <c r="D109" s="219" t="s">
        <v>159</v>
      </c>
      <c r="E109" s="42"/>
      <c r="F109" s="220" t="s">
        <v>727</v>
      </c>
      <c r="G109" s="42"/>
      <c r="H109" s="42"/>
      <c r="I109" s="221"/>
      <c r="J109" s="42"/>
      <c r="K109" s="42"/>
      <c r="L109" s="46"/>
      <c r="M109" s="222"/>
      <c r="N109" s="223"/>
      <c r="O109" s="86"/>
      <c r="P109" s="86"/>
      <c r="Q109" s="86"/>
      <c r="R109" s="86"/>
      <c r="S109" s="86"/>
      <c r="T109" s="87"/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T109" s="19" t="s">
        <v>159</v>
      </c>
      <c r="AU109" s="19" t="s">
        <v>79</v>
      </c>
    </row>
    <row r="110" s="15" customFormat="1">
      <c r="A110" s="15"/>
      <c r="B110" s="265"/>
      <c r="C110" s="266"/>
      <c r="D110" s="244" t="s">
        <v>593</v>
      </c>
      <c r="E110" s="267" t="s">
        <v>19</v>
      </c>
      <c r="F110" s="268" t="s">
        <v>728</v>
      </c>
      <c r="G110" s="266"/>
      <c r="H110" s="267" t="s">
        <v>19</v>
      </c>
      <c r="I110" s="269"/>
      <c r="J110" s="266"/>
      <c r="K110" s="266"/>
      <c r="L110" s="270"/>
      <c r="M110" s="271"/>
      <c r="N110" s="272"/>
      <c r="O110" s="272"/>
      <c r="P110" s="272"/>
      <c r="Q110" s="272"/>
      <c r="R110" s="272"/>
      <c r="S110" s="272"/>
      <c r="T110" s="273"/>
      <c r="U110" s="15"/>
      <c r="V110" s="15"/>
      <c r="W110" s="15"/>
      <c r="X110" s="15"/>
      <c r="Y110" s="15"/>
      <c r="Z110" s="15"/>
      <c r="AA110" s="15"/>
      <c r="AB110" s="15"/>
      <c r="AC110" s="15"/>
      <c r="AD110" s="15"/>
      <c r="AE110" s="15"/>
      <c r="AT110" s="274" t="s">
        <v>593</v>
      </c>
      <c r="AU110" s="274" t="s">
        <v>79</v>
      </c>
      <c r="AV110" s="15" t="s">
        <v>77</v>
      </c>
      <c r="AW110" s="15" t="s">
        <v>31</v>
      </c>
      <c r="AX110" s="15" t="s">
        <v>69</v>
      </c>
      <c r="AY110" s="274" t="s">
        <v>150</v>
      </c>
    </row>
    <row r="111" s="13" customFormat="1">
      <c r="A111" s="13"/>
      <c r="B111" s="242"/>
      <c r="C111" s="243"/>
      <c r="D111" s="244" t="s">
        <v>593</v>
      </c>
      <c r="E111" s="245" t="s">
        <v>19</v>
      </c>
      <c r="F111" s="246" t="s">
        <v>1995</v>
      </c>
      <c r="G111" s="243"/>
      <c r="H111" s="247">
        <v>58</v>
      </c>
      <c r="I111" s="248"/>
      <c r="J111" s="243"/>
      <c r="K111" s="243"/>
      <c r="L111" s="249"/>
      <c r="M111" s="250"/>
      <c r="N111" s="251"/>
      <c r="O111" s="251"/>
      <c r="P111" s="251"/>
      <c r="Q111" s="251"/>
      <c r="R111" s="251"/>
      <c r="S111" s="251"/>
      <c r="T111" s="252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T111" s="253" t="s">
        <v>593</v>
      </c>
      <c r="AU111" s="253" t="s">
        <v>79</v>
      </c>
      <c r="AV111" s="13" t="s">
        <v>79</v>
      </c>
      <c r="AW111" s="13" t="s">
        <v>31</v>
      </c>
      <c r="AX111" s="13" t="s">
        <v>69</v>
      </c>
      <c r="AY111" s="253" t="s">
        <v>150</v>
      </c>
    </row>
    <row r="112" s="14" customFormat="1">
      <c r="A112" s="14"/>
      <c r="B112" s="254"/>
      <c r="C112" s="255"/>
      <c r="D112" s="244" t="s">
        <v>593</v>
      </c>
      <c r="E112" s="256" t="s">
        <v>19</v>
      </c>
      <c r="F112" s="257" t="s">
        <v>595</v>
      </c>
      <c r="G112" s="255"/>
      <c r="H112" s="258">
        <v>58</v>
      </c>
      <c r="I112" s="259"/>
      <c r="J112" s="255"/>
      <c r="K112" s="255"/>
      <c r="L112" s="260"/>
      <c r="M112" s="261"/>
      <c r="N112" s="262"/>
      <c r="O112" s="262"/>
      <c r="P112" s="262"/>
      <c r="Q112" s="262"/>
      <c r="R112" s="262"/>
      <c r="S112" s="262"/>
      <c r="T112" s="263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T112" s="264" t="s">
        <v>593</v>
      </c>
      <c r="AU112" s="264" t="s">
        <v>79</v>
      </c>
      <c r="AV112" s="14" t="s">
        <v>158</v>
      </c>
      <c r="AW112" s="14" t="s">
        <v>31</v>
      </c>
      <c r="AX112" s="14" t="s">
        <v>77</v>
      </c>
      <c r="AY112" s="264" t="s">
        <v>150</v>
      </c>
    </row>
    <row r="113" s="2" customFormat="1" ht="37.8" customHeight="1">
      <c r="A113" s="40"/>
      <c r="B113" s="41"/>
      <c r="C113" s="206" t="s">
        <v>190</v>
      </c>
      <c r="D113" s="206" t="s">
        <v>153</v>
      </c>
      <c r="E113" s="207" t="s">
        <v>730</v>
      </c>
      <c r="F113" s="208" t="s">
        <v>731</v>
      </c>
      <c r="G113" s="209" t="s">
        <v>375</v>
      </c>
      <c r="H113" s="210">
        <v>37.5</v>
      </c>
      <c r="I113" s="211"/>
      <c r="J113" s="212">
        <f>ROUND(I113*H113,2)</f>
        <v>0</v>
      </c>
      <c r="K113" s="208" t="s">
        <v>157</v>
      </c>
      <c r="L113" s="46"/>
      <c r="M113" s="213" t="s">
        <v>19</v>
      </c>
      <c r="N113" s="214" t="s">
        <v>40</v>
      </c>
      <c r="O113" s="86"/>
      <c r="P113" s="215">
        <f>O113*H113</f>
        <v>0</v>
      </c>
      <c r="Q113" s="215">
        <v>0</v>
      </c>
      <c r="R113" s="215">
        <f>Q113*H113</f>
        <v>0</v>
      </c>
      <c r="S113" s="215">
        <v>0</v>
      </c>
      <c r="T113" s="216">
        <f>S113*H113</f>
        <v>0</v>
      </c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R113" s="217" t="s">
        <v>158</v>
      </c>
      <c r="AT113" s="217" t="s">
        <v>153</v>
      </c>
      <c r="AU113" s="217" t="s">
        <v>79</v>
      </c>
      <c r="AY113" s="19" t="s">
        <v>150</v>
      </c>
      <c r="BE113" s="218">
        <f>IF(N113="základní",J113,0)</f>
        <v>0</v>
      </c>
      <c r="BF113" s="218">
        <f>IF(N113="snížená",J113,0)</f>
        <v>0</v>
      </c>
      <c r="BG113" s="218">
        <f>IF(N113="zákl. přenesená",J113,0)</f>
        <v>0</v>
      </c>
      <c r="BH113" s="218">
        <f>IF(N113="sníž. přenesená",J113,0)</f>
        <v>0</v>
      </c>
      <c r="BI113" s="218">
        <f>IF(N113="nulová",J113,0)</f>
        <v>0</v>
      </c>
      <c r="BJ113" s="19" t="s">
        <v>77</v>
      </c>
      <c r="BK113" s="218">
        <f>ROUND(I113*H113,2)</f>
        <v>0</v>
      </c>
      <c r="BL113" s="19" t="s">
        <v>158</v>
      </c>
      <c r="BM113" s="217" t="s">
        <v>193</v>
      </c>
    </row>
    <row r="114" s="2" customFormat="1">
      <c r="A114" s="40"/>
      <c r="B114" s="41"/>
      <c r="C114" s="42"/>
      <c r="D114" s="219" t="s">
        <v>159</v>
      </c>
      <c r="E114" s="42"/>
      <c r="F114" s="220" t="s">
        <v>732</v>
      </c>
      <c r="G114" s="42"/>
      <c r="H114" s="42"/>
      <c r="I114" s="221"/>
      <c r="J114" s="42"/>
      <c r="K114" s="42"/>
      <c r="L114" s="46"/>
      <c r="M114" s="222"/>
      <c r="N114" s="223"/>
      <c r="O114" s="86"/>
      <c r="P114" s="86"/>
      <c r="Q114" s="86"/>
      <c r="R114" s="86"/>
      <c r="S114" s="86"/>
      <c r="T114" s="87"/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T114" s="19" t="s">
        <v>159</v>
      </c>
      <c r="AU114" s="19" t="s">
        <v>79</v>
      </c>
    </row>
    <row r="115" s="2" customFormat="1" ht="33" customHeight="1">
      <c r="A115" s="40"/>
      <c r="B115" s="41"/>
      <c r="C115" s="206" t="s">
        <v>175</v>
      </c>
      <c r="D115" s="206" t="s">
        <v>153</v>
      </c>
      <c r="E115" s="207" t="s">
        <v>761</v>
      </c>
      <c r="F115" s="208" t="s">
        <v>762</v>
      </c>
      <c r="G115" s="209" t="s">
        <v>380</v>
      </c>
      <c r="H115" s="210">
        <v>30</v>
      </c>
      <c r="I115" s="211"/>
      <c r="J115" s="212">
        <f>ROUND(I115*H115,2)</f>
        <v>0</v>
      </c>
      <c r="K115" s="208" t="s">
        <v>157</v>
      </c>
      <c r="L115" s="46"/>
      <c r="M115" s="213" t="s">
        <v>19</v>
      </c>
      <c r="N115" s="214" t="s">
        <v>40</v>
      </c>
      <c r="O115" s="86"/>
      <c r="P115" s="215">
        <f>O115*H115</f>
        <v>0</v>
      </c>
      <c r="Q115" s="215">
        <v>0</v>
      </c>
      <c r="R115" s="215">
        <f>Q115*H115</f>
        <v>0</v>
      </c>
      <c r="S115" s="215">
        <v>0</v>
      </c>
      <c r="T115" s="216">
        <f>S115*H115</f>
        <v>0</v>
      </c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R115" s="217" t="s">
        <v>158</v>
      </c>
      <c r="AT115" s="217" t="s">
        <v>153</v>
      </c>
      <c r="AU115" s="217" t="s">
        <v>79</v>
      </c>
      <c r="AY115" s="19" t="s">
        <v>150</v>
      </c>
      <c r="BE115" s="218">
        <f>IF(N115="základní",J115,0)</f>
        <v>0</v>
      </c>
      <c r="BF115" s="218">
        <f>IF(N115="snížená",J115,0)</f>
        <v>0</v>
      </c>
      <c r="BG115" s="218">
        <f>IF(N115="zákl. přenesená",J115,0)</f>
        <v>0</v>
      </c>
      <c r="BH115" s="218">
        <f>IF(N115="sníž. přenesená",J115,0)</f>
        <v>0</v>
      </c>
      <c r="BI115" s="218">
        <f>IF(N115="nulová",J115,0)</f>
        <v>0</v>
      </c>
      <c r="BJ115" s="19" t="s">
        <v>77</v>
      </c>
      <c r="BK115" s="218">
        <f>ROUND(I115*H115,2)</f>
        <v>0</v>
      </c>
      <c r="BL115" s="19" t="s">
        <v>158</v>
      </c>
      <c r="BM115" s="217" t="s">
        <v>199</v>
      </c>
    </row>
    <row r="116" s="2" customFormat="1">
      <c r="A116" s="40"/>
      <c r="B116" s="41"/>
      <c r="C116" s="42"/>
      <c r="D116" s="219" t="s">
        <v>159</v>
      </c>
      <c r="E116" s="42"/>
      <c r="F116" s="220" t="s">
        <v>763</v>
      </c>
      <c r="G116" s="42"/>
      <c r="H116" s="42"/>
      <c r="I116" s="221"/>
      <c r="J116" s="42"/>
      <c r="K116" s="42"/>
      <c r="L116" s="46"/>
      <c r="M116" s="222"/>
      <c r="N116" s="223"/>
      <c r="O116" s="86"/>
      <c r="P116" s="86"/>
      <c r="Q116" s="86"/>
      <c r="R116" s="86"/>
      <c r="S116" s="86"/>
      <c r="T116" s="87"/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T116" s="19" t="s">
        <v>159</v>
      </c>
      <c r="AU116" s="19" t="s">
        <v>79</v>
      </c>
    </row>
    <row r="117" s="13" customFormat="1">
      <c r="A117" s="13"/>
      <c r="B117" s="242"/>
      <c r="C117" s="243"/>
      <c r="D117" s="244" t="s">
        <v>593</v>
      </c>
      <c r="E117" s="245" t="s">
        <v>19</v>
      </c>
      <c r="F117" s="246" t="s">
        <v>1996</v>
      </c>
      <c r="G117" s="243"/>
      <c r="H117" s="247">
        <v>30</v>
      </c>
      <c r="I117" s="248"/>
      <c r="J117" s="243"/>
      <c r="K117" s="243"/>
      <c r="L117" s="249"/>
      <c r="M117" s="250"/>
      <c r="N117" s="251"/>
      <c r="O117" s="251"/>
      <c r="P117" s="251"/>
      <c r="Q117" s="251"/>
      <c r="R117" s="251"/>
      <c r="S117" s="251"/>
      <c r="T117" s="252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T117" s="253" t="s">
        <v>593</v>
      </c>
      <c r="AU117" s="253" t="s">
        <v>79</v>
      </c>
      <c r="AV117" s="13" t="s">
        <v>79</v>
      </c>
      <c r="AW117" s="13" t="s">
        <v>31</v>
      </c>
      <c r="AX117" s="13" t="s">
        <v>69</v>
      </c>
      <c r="AY117" s="253" t="s">
        <v>150</v>
      </c>
    </row>
    <row r="118" s="14" customFormat="1">
      <c r="A118" s="14"/>
      <c r="B118" s="254"/>
      <c r="C118" s="255"/>
      <c r="D118" s="244" t="s">
        <v>593</v>
      </c>
      <c r="E118" s="256" t="s">
        <v>19</v>
      </c>
      <c r="F118" s="257" t="s">
        <v>595</v>
      </c>
      <c r="G118" s="255"/>
      <c r="H118" s="258">
        <v>30</v>
      </c>
      <c r="I118" s="259"/>
      <c r="J118" s="255"/>
      <c r="K118" s="255"/>
      <c r="L118" s="260"/>
      <c r="M118" s="261"/>
      <c r="N118" s="262"/>
      <c r="O118" s="262"/>
      <c r="P118" s="262"/>
      <c r="Q118" s="262"/>
      <c r="R118" s="262"/>
      <c r="S118" s="262"/>
      <c r="T118" s="263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T118" s="264" t="s">
        <v>593</v>
      </c>
      <c r="AU118" s="264" t="s">
        <v>79</v>
      </c>
      <c r="AV118" s="14" t="s">
        <v>158</v>
      </c>
      <c r="AW118" s="14" t="s">
        <v>31</v>
      </c>
      <c r="AX118" s="14" t="s">
        <v>77</v>
      </c>
      <c r="AY118" s="264" t="s">
        <v>150</v>
      </c>
    </row>
    <row r="119" s="12" customFormat="1" ht="22.8" customHeight="1">
      <c r="A119" s="12"/>
      <c r="B119" s="190"/>
      <c r="C119" s="191"/>
      <c r="D119" s="192" t="s">
        <v>68</v>
      </c>
      <c r="E119" s="204" t="s">
        <v>149</v>
      </c>
      <c r="F119" s="204" t="s">
        <v>822</v>
      </c>
      <c r="G119" s="191"/>
      <c r="H119" s="191"/>
      <c r="I119" s="194"/>
      <c r="J119" s="205">
        <f>BK119</f>
        <v>0</v>
      </c>
      <c r="K119" s="191"/>
      <c r="L119" s="196"/>
      <c r="M119" s="197"/>
      <c r="N119" s="198"/>
      <c r="O119" s="198"/>
      <c r="P119" s="199">
        <f>SUM(P120:P137)</f>
        <v>0</v>
      </c>
      <c r="Q119" s="198"/>
      <c r="R119" s="199">
        <f>SUM(R120:R137)</f>
        <v>0</v>
      </c>
      <c r="S119" s="198"/>
      <c r="T119" s="200">
        <f>SUM(T120:T137)</f>
        <v>0</v>
      </c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R119" s="201" t="s">
        <v>77</v>
      </c>
      <c r="AT119" s="202" t="s">
        <v>68</v>
      </c>
      <c r="AU119" s="202" t="s">
        <v>77</v>
      </c>
      <c r="AY119" s="201" t="s">
        <v>150</v>
      </c>
      <c r="BK119" s="203">
        <f>SUM(BK120:BK137)</f>
        <v>0</v>
      </c>
    </row>
    <row r="120" s="2" customFormat="1" ht="33" customHeight="1">
      <c r="A120" s="40"/>
      <c r="B120" s="41"/>
      <c r="C120" s="206" t="s">
        <v>201</v>
      </c>
      <c r="D120" s="206" t="s">
        <v>153</v>
      </c>
      <c r="E120" s="207" t="s">
        <v>1057</v>
      </c>
      <c r="F120" s="208" t="s">
        <v>1058</v>
      </c>
      <c r="G120" s="209" t="s">
        <v>380</v>
      </c>
      <c r="H120" s="210">
        <v>30</v>
      </c>
      <c r="I120" s="211"/>
      <c r="J120" s="212">
        <f>ROUND(I120*H120,2)</f>
        <v>0</v>
      </c>
      <c r="K120" s="208" t="s">
        <v>157</v>
      </c>
      <c r="L120" s="46"/>
      <c r="M120" s="213" t="s">
        <v>19</v>
      </c>
      <c r="N120" s="214" t="s">
        <v>40</v>
      </c>
      <c r="O120" s="86"/>
      <c r="P120" s="215">
        <f>O120*H120</f>
        <v>0</v>
      </c>
      <c r="Q120" s="215">
        <v>0</v>
      </c>
      <c r="R120" s="215">
        <f>Q120*H120</f>
        <v>0</v>
      </c>
      <c r="S120" s="215">
        <v>0</v>
      </c>
      <c r="T120" s="216">
        <f>S120*H120</f>
        <v>0</v>
      </c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R120" s="217" t="s">
        <v>158</v>
      </c>
      <c r="AT120" s="217" t="s">
        <v>153</v>
      </c>
      <c r="AU120" s="217" t="s">
        <v>79</v>
      </c>
      <c r="AY120" s="19" t="s">
        <v>150</v>
      </c>
      <c r="BE120" s="218">
        <f>IF(N120="základní",J120,0)</f>
        <v>0</v>
      </c>
      <c r="BF120" s="218">
        <f>IF(N120="snížená",J120,0)</f>
        <v>0</v>
      </c>
      <c r="BG120" s="218">
        <f>IF(N120="zákl. přenesená",J120,0)</f>
        <v>0</v>
      </c>
      <c r="BH120" s="218">
        <f>IF(N120="sníž. přenesená",J120,0)</f>
        <v>0</v>
      </c>
      <c r="BI120" s="218">
        <f>IF(N120="nulová",J120,0)</f>
        <v>0</v>
      </c>
      <c r="BJ120" s="19" t="s">
        <v>77</v>
      </c>
      <c r="BK120" s="218">
        <f>ROUND(I120*H120,2)</f>
        <v>0</v>
      </c>
      <c r="BL120" s="19" t="s">
        <v>158</v>
      </c>
      <c r="BM120" s="217" t="s">
        <v>204</v>
      </c>
    </row>
    <row r="121" s="2" customFormat="1">
      <c r="A121" s="40"/>
      <c r="B121" s="41"/>
      <c r="C121" s="42"/>
      <c r="D121" s="219" t="s">
        <v>159</v>
      </c>
      <c r="E121" s="42"/>
      <c r="F121" s="220" t="s">
        <v>1059</v>
      </c>
      <c r="G121" s="42"/>
      <c r="H121" s="42"/>
      <c r="I121" s="221"/>
      <c r="J121" s="42"/>
      <c r="K121" s="42"/>
      <c r="L121" s="46"/>
      <c r="M121" s="222"/>
      <c r="N121" s="223"/>
      <c r="O121" s="86"/>
      <c r="P121" s="86"/>
      <c r="Q121" s="86"/>
      <c r="R121" s="86"/>
      <c r="S121" s="86"/>
      <c r="T121" s="87"/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T121" s="19" t="s">
        <v>159</v>
      </c>
      <c r="AU121" s="19" t="s">
        <v>79</v>
      </c>
    </row>
    <row r="122" s="2" customFormat="1" ht="78" customHeight="1">
      <c r="A122" s="40"/>
      <c r="B122" s="41"/>
      <c r="C122" s="206" t="s">
        <v>8</v>
      </c>
      <c r="D122" s="206" t="s">
        <v>153</v>
      </c>
      <c r="E122" s="207" t="s">
        <v>1060</v>
      </c>
      <c r="F122" s="208" t="s">
        <v>1061</v>
      </c>
      <c r="G122" s="209" t="s">
        <v>380</v>
      </c>
      <c r="H122" s="210">
        <v>30</v>
      </c>
      <c r="I122" s="211"/>
      <c r="J122" s="212">
        <f>ROUND(I122*H122,2)</f>
        <v>0</v>
      </c>
      <c r="K122" s="208" t="s">
        <v>157</v>
      </c>
      <c r="L122" s="46"/>
      <c r="M122" s="213" t="s">
        <v>19</v>
      </c>
      <c r="N122" s="214" t="s">
        <v>40</v>
      </c>
      <c r="O122" s="86"/>
      <c r="P122" s="215">
        <f>O122*H122</f>
        <v>0</v>
      </c>
      <c r="Q122" s="215">
        <v>0</v>
      </c>
      <c r="R122" s="215">
        <f>Q122*H122</f>
        <v>0</v>
      </c>
      <c r="S122" s="215">
        <v>0</v>
      </c>
      <c r="T122" s="216">
        <f>S122*H122</f>
        <v>0</v>
      </c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R122" s="217" t="s">
        <v>158</v>
      </c>
      <c r="AT122" s="217" t="s">
        <v>153</v>
      </c>
      <c r="AU122" s="217" t="s">
        <v>79</v>
      </c>
      <c r="AY122" s="19" t="s">
        <v>150</v>
      </c>
      <c r="BE122" s="218">
        <f>IF(N122="základní",J122,0)</f>
        <v>0</v>
      </c>
      <c r="BF122" s="218">
        <f>IF(N122="snížená",J122,0)</f>
        <v>0</v>
      </c>
      <c r="BG122" s="218">
        <f>IF(N122="zákl. přenesená",J122,0)</f>
        <v>0</v>
      </c>
      <c r="BH122" s="218">
        <f>IF(N122="sníž. přenesená",J122,0)</f>
        <v>0</v>
      </c>
      <c r="BI122" s="218">
        <f>IF(N122="nulová",J122,0)</f>
        <v>0</v>
      </c>
      <c r="BJ122" s="19" t="s">
        <v>77</v>
      </c>
      <c r="BK122" s="218">
        <f>ROUND(I122*H122,2)</f>
        <v>0</v>
      </c>
      <c r="BL122" s="19" t="s">
        <v>158</v>
      </c>
      <c r="BM122" s="217" t="s">
        <v>208</v>
      </c>
    </row>
    <row r="123" s="2" customFormat="1">
      <c r="A123" s="40"/>
      <c r="B123" s="41"/>
      <c r="C123" s="42"/>
      <c r="D123" s="219" t="s">
        <v>159</v>
      </c>
      <c r="E123" s="42"/>
      <c r="F123" s="220" t="s">
        <v>1062</v>
      </c>
      <c r="G123" s="42"/>
      <c r="H123" s="42"/>
      <c r="I123" s="221"/>
      <c r="J123" s="42"/>
      <c r="K123" s="42"/>
      <c r="L123" s="46"/>
      <c r="M123" s="222"/>
      <c r="N123" s="223"/>
      <c r="O123" s="86"/>
      <c r="P123" s="86"/>
      <c r="Q123" s="86"/>
      <c r="R123" s="86"/>
      <c r="S123" s="86"/>
      <c r="T123" s="87"/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T123" s="19" t="s">
        <v>159</v>
      </c>
      <c r="AU123" s="19" t="s">
        <v>79</v>
      </c>
    </row>
    <row r="124" s="15" customFormat="1">
      <c r="A124" s="15"/>
      <c r="B124" s="265"/>
      <c r="C124" s="266"/>
      <c r="D124" s="244" t="s">
        <v>593</v>
      </c>
      <c r="E124" s="267" t="s">
        <v>19</v>
      </c>
      <c r="F124" s="268" t="s">
        <v>1063</v>
      </c>
      <c r="G124" s="266"/>
      <c r="H124" s="267" t="s">
        <v>19</v>
      </c>
      <c r="I124" s="269"/>
      <c r="J124" s="266"/>
      <c r="K124" s="266"/>
      <c r="L124" s="270"/>
      <c r="M124" s="271"/>
      <c r="N124" s="272"/>
      <c r="O124" s="272"/>
      <c r="P124" s="272"/>
      <c r="Q124" s="272"/>
      <c r="R124" s="272"/>
      <c r="S124" s="272"/>
      <c r="T124" s="273"/>
      <c r="U124" s="15"/>
      <c r="V124" s="15"/>
      <c r="W124" s="15"/>
      <c r="X124" s="15"/>
      <c r="Y124" s="15"/>
      <c r="Z124" s="15"/>
      <c r="AA124" s="15"/>
      <c r="AB124" s="15"/>
      <c r="AC124" s="15"/>
      <c r="AD124" s="15"/>
      <c r="AE124" s="15"/>
      <c r="AT124" s="274" t="s">
        <v>593</v>
      </c>
      <c r="AU124" s="274" t="s">
        <v>79</v>
      </c>
      <c r="AV124" s="15" t="s">
        <v>77</v>
      </c>
      <c r="AW124" s="15" t="s">
        <v>31</v>
      </c>
      <c r="AX124" s="15" t="s">
        <v>69</v>
      </c>
      <c r="AY124" s="274" t="s">
        <v>150</v>
      </c>
    </row>
    <row r="125" s="13" customFormat="1">
      <c r="A125" s="13"/>
      <c r="B125" s="242"/>
      <c r="C125" s="243"/>
      <c r="D125" s="244" t="s">
        <v>593</v>
      </c>
      <c r="E125" s="245" t="s">
        <v>19</v>
      </c>
      <c r="F125" s="246" t="s">
        <v>1997</v>
      </c>
      <c r="G125" s="243"/>
      <c r="H125" s="247">
        <v>16</v>
      </c>
      <c r="I125" s="248"/>
      <c r="J125" s="243"/>
      <c r="K125" s="243"/>
      <c r="L125" s="249"/>
      <c r="M125" s="250"/>
      <c r="N125" s="251"/>
      <c r="O125" s="251"/>
      <c r="P125" s="251"/>
      <c r="Q125" s="251"/>
      <c r="R125" s="251"/>
      <c r="S125" s="251"/>
      <c r="T125" s="252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T125" s="253" t="s">
        <v>593</v>
      </c>
      <c r="AU125" s="253" t="s">
        <v>79</v>
      </c>
      <c r="AV125" s="13" t="s">
        <v>79</v>
      </c>
      <c r="AW125" s="13" t="s">
        <v>31</v>
      </c>
      <c r="AX125" s="13" t="s">
        <v>69</v>
      </c>
      <c r="AY125" s="253" t="s">
        <v>150</v>
      </c>
    </row>
    <row r="126" s="13" customFormat="1">
      <c r="A126" s="13"/>
      <c r="B126" s="242"/>
      <c r="C126" s="243"/>
      <c r="D126" s="244" t="s">
        <v>593</v>
      </c>
      <c r="E126" s="245" t="s">
        <v>19</v>
      </c>
      <c r="F126" s="246" t="s">
        <v>1998</v>
      </c>
      <c r="G126" s="243"/>
      <c r="H126" s="247">
        <v>7</v>
      </c>
      <c r="I126" s="248"/>
      <c r="J126" s="243"/>
      <c r="K126" s="243"/>
      <c r="L126" s="249"/>
      <c r="M126" s="250"/>
      <c r="N126" s="251"/>
      <c r="O126" s="251"/>
      <c r="P126" s="251"/>
      <c r="Q126" s="251"/>
      <c r="R126" s="251"/>
      <c r="S126" s="251"/>
      <c r="T126" s="252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T126" s="253" t="s">
        <v>593</v>
      </c>
      <c r="AU126" s="253" t="s">
        <v>79</v>
      </c>
      <c r="AV126" s="13" t="s">
        <v>79</v>
      </c>
      <c r="AW126" s="13" t="s">
        <v>31</v>
      </c>
      <c r="AX126" s="13" t="s">
        <v>69</v>
      </c>
      <c r="AY126" s="253" t="s">
        <v>150</v>
      </c>
    </row>
    <row r="127" s="13" customFormat="1">
      <c r="A127" s="13"/>
      <c r="B127" s="242"/>
      <c r="C127" s="243"/>
      <c r="D127" s="244" t="s">
        <v>593</v>
      </c>
      <c r="E127" s="245" t="s">
        <v>19</v>
      </c>
      <c r="F127" s="246" t="s">
        <v>1999</v>
      </c>
      <c r="G127" s="243"/>
      <c r="H127" s="247">
        <v>7</v>
      </c>
      <c r="I127" s="248"/>
      <c r="J127" s="243"/>
      <c r="K127" s="243"/>
      <c r="L127" s="249"/>
      <c r="M127" s="250"/>
      <c r="N127" s="251"/>
      <c r="O127" s="251"/>
      <c r="P127" s="251"/>
      <c r="Q127" s="251"/>
      <c r="R127" s="251"/>
      <c r="S127" s="251"/>
      <c r="T127" s="252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T127" s="253" t="s">
        <v>593</v>
      </c>
      <c r="AU127" s="253" t="s">
        <v>79</v>
      </c>
      <c r="AV127" s="13" t="s">
        <v>79</v>
      </c>
      <c r="AW127" s="13" t="s">
        <v>31</v>
      </c>
      <c r="AX127" s="13" t="s">
        <v>69</v>
      </c>
      <c r="AY127" s="253" t="s">
        <v>150</v>
      </c>
    </row>
    <row r="128" s="14" customFormat="1">
      <c r="A128" s="14"/>
      <c r="B128" s="254"/>
      <c r="C128" s="255"/>
      <c r="D128" s="244" t="s">
        <v>593</v>
      </c>
      <c r="E128" s="256" t="s">
        <v>19</v>
      </c>
      <c r="F128" s="257" t="s">
        <v>595</v>
      </c>
      <c r="G128" s="255"/>
      <c r="H128" s="258">
        <v>30</v>
      </c>
      <c r="I128" s="259"/>
      <c r="J128" s="255"/>
      <c r="K128" s="255"/>
      <c r="L128" s="260"/>
      <c r="M128" s="261"/>
      <c r="N128" s="262"/>
      <c r="O128" s="262"/>
      <c r="P128" s="262"/>
      <c r="Q128" s="262"/>
      <c r="R128" s="262"/>
      <c r="S128" s="262"/>
      <c r="T128" s="263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T128" s="264" t="s">
        <v>593</v>
      </c>
      <c r="AU128" s="264" t="s">
        <v>79</v>
      </c>
      <c r="AV128" s="14" t="s">
        <v>158</v>
      </c>
      <c r="AW128" s="14" t="s">
        <v>31</v>
      </c>
      <c r="AX128" s="14" t="s">
        <v>77</v>
      </c>
      <c r="AY128" s="264" t="s">
        <v>150</v>
      </c>
    </row>
    <row r="129" s="2" customFormat="1" ht="24.15" customHeight="1">
      <c r="A129" s="40"/>
      <c r="B129" s="41"/>
      <c r="C129" s="228" t="s">
        <v>212</v>
      </c>
      <c r="D129" s="228" t="s">
        <v>254</v>
      </c>
      <c r="E129" s="229" t="s">
        <v>1067</v>
      </c>
      <c r="F129" s="230" t="s">
        <v>1068</v>
      </c>
      <c r="G129" s="231" t="s">
        <v>380</v>
      </c>
      <c r="H129" s="232">
        <v>16.48</v>
      </c>
      <c r="I129" s="233"/>
      <c r="J129" s="234">
        <f>ROUND(I129*H129,2)</f>
        <v>0</v>
      </c>
      <c r="K129" s="230" t="s">
        <v>157</v>
      </c>
      <c r="L129" s="235"/>
      <c r="M129" s="236" t="s">
        <v>19</v>
      </c>
      <c r="N129" s="237" t="s">
        <v>40</v>
      </c>
      <c r="O129" s="86"/>
      <c r="P129" s="215">
        <f>O129*H129</f>
        <v>0</v>
      </c>
      <c r="Q129" s="215">
        <v>0</v>
      </c>
      <c r="R129" s="215">
        <f>Q129*H129</f>
        <v>0</v>
      </c>
      <c r="S129" s="215">
        <v>0</v>
      </c>
      <c r="T129" s="216">
        <f>S129*H129</f>
        <v>0</v>
      </c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R129" s="217" t="s">
        <v>171</v>
      </c>
      <c r="AT129" s="217" t="s">
        <v>254</v>
      </c>
      <c r="AU129" s="217" t="s">
        <v>79</v>
      </c>
      <c r="AY129" s="19" t="s">
        <v>150</v>
      </c>
      <c r="BE129" s="218">
        <f>IF(N129="základní",J129,0)</f>
        <v>0</v>
      </c>
      <c r="BF129" s="218">
        <f>IF(N129="snížená",J129,0)</f>
        <v>0</v>
      </c>
      <c r="BG129" s="218">
        <f>IF(N129="zákl. přenesená",J129,0)</f>
        <v>0</v>
      </c>
      <c r="BH129" s="218">
        <f>IF(N129="sníž. přenesená",J129,0)</f>
        <v>0</v>
      </c>
      <c r="BI129" s="218">
        <f>IF(N129="nulová",J129,0)</f>
        <v>0</v>
      </c>
      <c r="BJ129" s="19" t="s">
        <v>77</v>
      </c>
      <c r="BK129" s="218">
        <f>ROUND(I129*H129,2)</f>
        <v>0</v>
      </c>
      <c r="BL129" s="19" t="s">
        <v>158</v>
      </c>
      <c r="BM129" s="217" t="s">
        <v>215</v>
      </c>
    </row>
    <row r="130" s="13" customFormat="1">
      <c r="A130" s="13"/>
      <c r="B130" s="242"/>
      <c r="C130" s="243"/>
      <c r="D130" s="244" t="s">
        <v>593</v>
      </c>
      <c r="E130" s="245" t="s">
        <v>19</v>
      </c>
      <c r="F130" s="246" t="s">
        <v>2000</v>
      </c>
      <c r="G130" s="243"/>
      <c r="H130" s="247">
        <v>16.48</v>
      </c>
      <c r="I130" s="248"/>
      <c r="J130" s="243"/>
      <c r="K130" s="243"/>
      <c r="L130" s="249"/>
      <c r="M130" s="250"/>
      <c r="N130" s="251"/>
      <c r="O130" s="251"/>
      <c r="P130" s="251"/>
      <c r="Q130" s="251"/>
      <c r="R130" s="251"/>
      <c r="S130" s="251"/>
      <c r="T130" s="252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53" t="s">
        <v>593</v>
      </c>
      <c r="AU130" s="253" t="s">
        <v>79</v>
      </c>
      <c r="AV130" s="13" t="s">
        <v>79</v>
      </c>
      <c r="AW130" s="13" t="s">
        <v>31</v>
      </c>
      <c r="AX130" s="13" t="s">
        <v>69</v>
      </c>
      <c r="AY130" s="253" t="s">
        <v>150</v>
      </c>
    </row>
    <row r="131" s="14" customFormat="1">
      <c r="A131" s="14"/>
      <c r="B131" s="254"/>
      <c r="C131" s="255"/>
      <c r="D131" s="244" t="s">
        <v>593</v>
      </c>
      <c r="E131" s="256" t="s">
        <v>19</v>
      </c>
      <c r="F131" s="257" t="s">
        <v>595</v>
      </c>
      <c r="G131" s="255"/>
      <c r="H131" s="258">
        <v>16.48</v>
      </c>
      <c r="I131" s="259"/>
      <c r="J131" s="255"/>
      <c r="K131" s="255"/>
      <c r="L131" s="260"/>
      <c r="M131" s="261"/>
      <c r="N131" s="262"/>
      <c r="O131" s="262"/>
      <c r="P131" s="262"/>
      <c r="Q131" s="262"/>
      <c r="R131" s="262"/>
      <c r="S131" s="262"/>
      <c r="T131" s="263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T131" s="264" t="s">
        <v>593</v>
      </c>
      <c r="AU131" s="264" t="s">
        <v>79</v>
      </c>
      <c r="AV131" s="14" t="s">
        <v>158</v>
      </c>
      <c r="AW131" s="14" t="s">
        <v>31</v>
      </c>
      <c r="AX131" s="14" t="s">
        <v>77</v>
      </c>
      <c r="AY131" s="264" t="s">
        <v>150</v>
      </c>
    </row>
    <row r="132" s="2" customFormat="1" ht="24.15" customHeight="1">
      <c r="A132" s="40"/>
      <c r="B132" s="41"/>
      <c r="C132" s="228" t="s">
        <v>183</v>
      </c>
      <c r="D132" s="228" t="s">
        <v>254</v>
      </c>
      <c r="E132" s="229" t="s">
        <v>1070</v>
      </c>
      <c r="F132" s="230" t="s">
        <v>1071</v>
      </c>
      <c r="G132" s="231" t="s">
        <v>380</v>
      </c>
      <c r="H132" s="232">
        <v>7.21</v>
      </c>
      <c r="I132" s="233"/>
      <c r="J132" s="234">
        <f>ROUND(I132*H132,2)</f>
        <v>0</v>
      </c>
      <c r="K132" s="230" t="s">
        <v>157</v>
      </c>
      <c r="L132" s="235"/>
      <c r="M132" s="236" t="s">
        <v>19</v>
      </c>
      <c r="N132" s="237" t="s">
        <v>40</v>
      </c>
      <c r="O132" s="86"/>
      <c r="P132" s="215">
        <f>O132*H132</f>
        <v>0</v>
      </c>
      <c r="Q132" s="215">
        <v>0</v>
      </c>
      <c r="R132" s="215">
        <f>Q132*H132</f>
        <v>0</v>
      </c>
      <c r="S132" s="215">
        <v>0</v>
      </c>
      <c r="T132" s="216">
        <f>S132*H132</f>
        <v>0</v>
      </c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R132" s="217" t="s">
        <v>171</v>
      </c>
      <c r="AT132" s="217" t="s">
        <v>254</v>
      </c>
      <c r="AU132" s="217" t="s">
        <v>79</v>
      </c>
      <c r="AY132" s="19" t="s">
        <v>150</v>
      </c>
      <c r="BE132" s="218">
        <f>IF(N132="základní",J132,0)</f>
        <v>0</v>
      </c>
      <c r="BF132" s="218">
        <f>IF(N132="snížená",J132,0)</f>
        <v>0</v>
      </c>
      <c r="BG132" s="218">
        <f>IF(N132="zákl. přenesená",J132,0)</f>
        <v>0</v>
      </c>
      <c r="BH132" s="218">
        <f>IF(N132="sníž. přenesená",J132,0)</f>
        <v>0</v>
      </c>
      <c r="BI132" s="218">
        <f>IF(N132="nulová",J132,0)</f>
        <v>0</v>
      </c>
      <c r="BJ132" s="19" t="s">
        <v>77</v>
      </c>
      <c r="BK132" s="218">
        <f>ROUND(I132*H132,2)</f>
        <v>0</v>
      </c>
      <c r="BL132" s="19" t="s">
        <v>158</v>
      </c>
      <c r="BM132" s="217" t="s">
        <v>219</v>
      </c>
    </row>
    <row r="133" s="13" customFormat="1">
      <c r="A133" s="13"/>
      <c r="B133" s="242"/>
      <c r="C133" s="243"/>
      <c r="D133" s="244" t="s">
        <v>593</v>
      </c>
      <c r="E133" s="245" t="s">
        <v>19</v>
      </c>
      <c r="F133" s="246" t="s">
        <v>2001</v>
      </c>
      <c r="G133" s="243"/>
      <c r="H133" s="247">
        <v>7.21</v>
      </c>
      <c r="I133" s="248"/>
      <c r="J133" s="243"/>
      <c r="K133" s="243"/>
      <c r="L133" s="249"/>
      <c r="M133" s="250"/>
      <c r="N133" s="251"/>
      <c r="O133" s="251"/>
      <c r="P133" s="251"/>
      <c r="Q133" s="251"/>
      <c r="R133" s="251"/>
      <c r="S133" s="251"/>
      <c r="T133" s="252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53" t="s">
        <v>593</v>
      </c>
      <c r="AU133" s="253" t="s">
        <v>79</v>
      </c>
      <c r="AV133" s="13" t="s">
        <v>79</v>
      </c>
      <c r="AW133" s="13" t="s">
        <v>31</v>
      </c>
      <c r="AX133" s="13" t="s">
        <v>69</v>
      </c>
      <c r="AY133" s="253" t="s">
        <v>150</v>
      </c>
    </row>
    <row r="134" s="14" customFormat="1">
      <c r="A134" s="14"/>
      <c r="B134" s="254"/>
      <c r="C134" s="255"/>
      <c r="D134" s="244" t="s">
        <v>593</v>
      </c>
      <c r="E134" s="256" t="s">
        <v>19</v>
      </c>
      <c r="F134" s="257" t="s">
        <v>595</v>
      </c>
      <c r="G134" s="255"/>
      <c r="H134" s="258">
        <v>7.21</v>
      </c>
      <c r="I134" s="259"/>
      <c r="J134" s="255"/>
      <c r="K134" s="255"/>
      <c r="L134" s="260"/>
      <c r="M134" s="261"/>
      <c r="N134" s="262"/>
      <c r="O134" s="262"/>
      <c r="P134" s="262"/>
      <c r="Q134" s="262"/>
      <c r="R134" s="262"/>
      <c r="S134" s="262"/>
      <c r="T134" s="263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T134" s="264" t="s">
        <v>593</v>
      </c>
      <c r="AU134" s="264" t="s">
        <v>79</v>
      </c>
      <c r="AV134" s="14" t="s">
        <v>158</v>
      </c>
      <c r="AW134" s="14" t="s">
        <v>31</v>
      </c>
      <c r="AX134" s="14" t="s">
        <v>77</v>
      </c>
      <c r="AY134" s="264" t="s">
        <v>150</v>
      </c>
    </row>
    <row r="135" s="2" customFormat="1" ht="21.75" customHeight="1">
      <c r="A135" s="40"/>
      <c r="B135" s="41"/>
      <c r="C135" s="228" t="s">
        <v>221</v>
      </c>
      <c r="D135" s="228" t="s">
        <v>254</v>
      </c>
      <c r="E135" s="229" t="s">
        <v>1073</v>
      </c>
      <c r="F135" s="230" t="s">
        <v>1074</v>
      </c>
      <c r="G135" s="231" t="s">
        <v>380</v>
      </c>
      <c r="H135" s="232">
        <v>7.21</v>
      </c>
      <c r="I135" s="233"/>
      <c r="J135" s="234">
        <f>ROUND(I135*H135,2)</f>
        <v>0</v>
      </c>
      <c r="K135" s="230" t="s">
        <v>19</v>
      </c>
      <c r="L135" s="235"/>
      <c r="M135" s="236" t="s">
        <v>19</v>
      </c>
      <c r="N135" s="237" t="s">
        <v>40</v>
      </c>
      <c r="O135" s="86"/>
      <c r="P135" s="215">
        <f>O135*H135</f>
        <v>0</v>
      </c>
      <c r="Q135" s="215">
        <v>0</v>
      </c>
      <c r="R135" s="215">
        <f>Q135*H135</f>
        <v>0</v>
      </c>
      <c r="S135" s="215">
        <v>0</v>
      </c>
      <c r="T135" s="216">
        <f>S135*H135</f>
        <v>0</v>
      </c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R135" s="217" t="s">
        <v>171</v>
      </c>
      <c r="AT135" s="217" t="s">
        <v>254</v>
      </c>
      <c r="AU135" s="217" t="s">
        <v>79</v>
      </c>
      <c r="AY135" s="19" t="s">
        <v>150</v>
      </c>
      <c r="BE135" s="218">
        <f>IF(N135="základní",J135,0)</f>
        <v>0</v>
      </c>
      <c r="BF135" s="218">
        <f>IF(N135="snížená",J135,0)</f>
        <v>0</v>
      </c>
      <c r="BG135" s="218">
        <f>IF(N135="zákl. přenesená",J135,0)</f>
        <v>0</v>
      </c>
      <c r="BH135" s="218">
        <f>IF(N135="sníž. přenesená",J135,0)</f>
        <v>0</v>
      </c>
      <c r="BI135" s="218">
        <f>IF(N135="nulová",J135,0)</f>
        <v>0</v>
      </c>
      <c r="BJ135" s="19" t="s">
        <v>77</v>
      </c>
      <c r="BK135" s="218">
        <f>ROUND(I135*H135,2)</f>
        <v>0</v>
      </c>
      <c r="BL135" s="19" t="s">
        <v>158</v>
      </c>
      <c r="BM135" s="217" t="s">
        <v>224</v>
      </c>
    </row>
    <row r="136" s="13" customFormat="1">
      <c r="A136" s="13"/>
      <c r="B136" s="242"/>
      <c r="C136" s="243"/>
      <c r="D136" s="244" t="s">
        <v>593</v>
      </c>
      <c r="E136" s="245" t="s">
        <v>19</v>
      </c>
      <c r="F136" s="246" t="s">
        <v>2001</v>
      </c>
      <c r="G136" s="243"/>
      <c r="H136" s="247">
        <v>7.21</v>
      </c>
      <c r="I136" s="248"/>
      <c r="J136" s="243"/>
      <c r="K136" s="243"/>
      <c r="L136" s="249"/>
      <c r="M136" s="250"/>
      <c r="N136" s="251"/>
      <c r="O136" s="251"/>
      <c r="P136" s="251"/>
      <c r="Q136" s="251"/>
      <c r="R136" s="251"/>
      <c r="S136" s="251"/>
      <c r="T136" s="252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53" t="s">
        <v>593</v>
      </c>
      <c r="AU136" s="253" t="s">
        <v>79</v>
      </c>
      <c r="AV136" s="13" t="s">
        <v>79</v>
      </c>
      <c r="AW136" s="13" t="s">
        <v>31</v>
      </c>
      <c r="AX136" s="13" t="s">
        <v>69</v>
      </c>
      <c r="AY136" s="253" t="s">
        <v>150</v>
      </c>
    </row>
    <row r="137" s="14" customFormat="1">
      <c r="A137" s="14"/>
      <c r="B137" s="254"/>
      <c r="C137" s="255"/>
      <c r="D137" s="244" t="s">
        <v>593</v>
      </c>
      <c r="E137" s="256" t="s">
        <v>19</v>
      </c>
      <c r="F137" s="257" t="s">
        <v>595</v>
      </c>
      <c r="G137" s="255"/>
      <c r="H137" s="258">
        <v>7.21</v>
      </c>
      <c r="I137" s="259"/>
      <c r="J137" s="255"/>
      <c r="K137" s="255"/>
      <c r="L137" s="260"/>
      <c r="M137" s="261"/>
      <c r="N137" s="262"/>
      <c r="O137" s="262"/>
      <c r="P137" s="262"/>
      <c r="Q137" s="262"/>
      <c r="R137" s="262"/>
      <c r="S137" s="262"/>
      <c r="T137" s="263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T137" s="264" t="s">
        <v>593</v>
      </c>
      <c r="AU137" s="264" t="s">
        <v>79</v>
      </c>
      <c r="AV137" s="14" t="s">
        <v>158</v>
      </c>
      <c r="AW137" s="14" t="s">
        <v>31</v>
      </c>
      <c r="AX137" s="14" t="s">
        <v>77</v>
      </c>
      <c r="AY137" s="264" t="s">
        <v>150</v>
      </c>
    </row>
    <row r="138" s="12" customFormat="1" ht="22.8" customHeight="1">
      <c r="A138" s="12"/>
      <c r="B138" s="190"/>
      <c r="C138" s="191"/>
      <c r="D138" s="192" t="s">
        <v>68</v>
      </c>
      <c r="E138" s="204" t="s">
        <v>190</v>
      </c>
      <c r="F138" s="204" t="s">
        <v>879</v>
      </c>
      <c r="G138" s="191"/>
      <c r="H138" s="191"/>
      <c r="I138" s="194"/>
      <c r="J138" s="205">
        <f>BK138</f>
        <v>0</v>
      </c>
      <c r="K138" s="191"/>
      <c r="L138" s="196"/>
      <c r="M138" s="197"/>
      <c r="N138" s="198"/>
      <c r="O138" s="198"/>
      <c r="P138" s="199">
        <f>SUM(P139:P145)</f>
        <v>0</v>
      </c>
      <c r="Q138" s="198"/>
      <c r="R138" s="199">
        <f>SUM(R139:R145)</f>
        <v>0</v>
      </c>
      <c r="S138" s="198"/>
      <c r="T138" s="200">
        <f>SUM(T139:T145)</f>
        <v>0</v>
      </c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R138" s="201" t="s">
        <v>77</v>
      </c>
      <c r="AT138" s="202" t="s">
        <v>68</v>
      </c>
      <c r="AU138" s="202" t="s">
        <v>77</v>
      </c>
      <c r="AY138" s="201" t="s">
        <v>150</v>
      </c>
      <c r="BK138" s="203">
        <f>SUM(BK139:BK145)</f>
        <v>0</v>
      </c>
    </row>
    <row r="139" s="2" customFormat="1" ht="49.05" customHeight="1">
      <c r="A139" s="40"/>
      <c r="B139" s="41"/>
      <c r="C139" s="206" t="s">
        <v>187</v>
      </c>
      <c r="D139" s="206" t="s">
        <v>153</v>
      </c>
      <c r="E139" s="207" t="s">
        <v>1075</v>
      </c>
      <c r="F139" s="208" t="s">
        <v>1076</v>
      </c>
      <c r="G139" s="209" t="s">
        <v>310</v>
      </c>
      <c r="H139" s="210">
        <v>18</v>
      </c>
      <c r="I139" s="211"/>
      <c r="J139" s="212">
        <f>ROUND(I139*H139,2)</f>
        <v>0</v>
      </c>
      <c r="K139" s="208" t="s">
        <v>157</v>
      </c>
      <c r="L139" s="46"/>
      <c r="M139" s="213" t="s">
        <v>19</v>
      </c>
      <c r="N139" s="214" t="s">
        <v>40</v>
      </c>
      <c r="O139" s="86"/>
      <c r="P139" s="215">
        <f>O139*H139</f>
        <v>0</v>
      </c>
      <c r="Q139" s="215">
        <v>0</v>
      </c>
      <c r="R139" s="215">
        <f>Q139*H139</f>
        <v>0</v>
      </c>
      <c r="S139" s="215">
        <v>0</v>
      </c>
      <c r="T139" s="216">
        <f>S139*H139</f>
        <v>0</v>
      </c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R139" s="217" t="s">
        <v>158</v>
      </c>
      <c r="AT139" s="217" t="s">
        <v>153</v>
      </c>
      <c r="AU139" s="217" t="s">
        <v>79</v>
      </c>
      <c r="AY139" s="19" t="s">
        <v>150</v>
      </c>
      <c r="BE139" s="218">
        <f>IF(N139="základní",J139,0)</f>
        <v>0</v>
      </c>
      <c r="BF139" s="218">
        <f>IF(N139="snížená",J139,0)</f>
        <v>0</v>
      </c>
      <c r="BG139" s="218">
        <f>IF(N139="zákl. přenesená",J139,0)</f>
        <v>0</v>
      </c>
      <c r="BH139" s="218">
        <f>IF(N139="sníž. přenesená",J139,0)</f>
        <v>0</v>
      </c>
      <c r="BI139" s="218">
        <f>IF(N139="nulová",J139,0)</f>
        <v>0</v>
      </c>
      <c r="BJ139" s="19" t="s">
        <v>77</v>
      </c>
      <c r="BK139" s="218">
        <f>ROUND(I139*H139,2)</f>
        <v>0</v>
      </c>
      <c r="BL139" s="19" t="s">
        <v>158</v>
      </c>
      <c r="BM139" s="217" t="s">
        <v>230</v>
      </c>
    </row>
    <row r="140" s="2" customFormat="1">
      <c r="A140" s="40"/>
      <c r="B140" s="41"/>
      <c r="C140" s="42"/>
      <c r="D140" s="219" t="s">
        <v>159</v>
      </c>
      <c r="E140" s="42"/>
      <c r="F140" s="220" t="s">
        <v>1077</v>
      </c>
      <c r="G140" s="42"/>
      <c r="H140" s="42"/>
      <c r="I140" s="221"/>
      <c r="J140" s="42"/>
      <c r="K140" s="42"/>
      <c r="L140" s="46"/>
      <c r="M140" s="222"/>
      <c r="N140" s="223"/>
      <c r="O140" s="86"/>
      <c r="P140" s="86"/>
      <c r="Q140" s="86"/>
      <c r="R140" s="86"/>
      <c r="S140" s="86"/>
      <c r="T140" s="87"/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T140" s="19" t="s">
        <v>159</v>
      </c>
      <c r="AU140" s="19" t="s">
        <v>79</v>
      </c>
    </row>
    <row r="141" s="13" customFormat="1">
      <c r="A141" s="13"/>
      <c r="B141" s="242"/>
      <c r="C141" s="243"/>
      <c r="D141" s="244" t="s">
        <v>593</v>
      </c>
      <c r="E141" s="245" t="s">
        <v>19</v>
      </c>
      <c r="F141" s="246" t="s">
        <v>2002</v>
      </c>
      <c r="G141" s="243"/>
      <c r="H141" s="247">
        <v>18</v>
      </c>
      <c r="I141" s="248"/>
      <c r="J141" s="243"/>
      <c r="K141" s="243"/>
      <c r="L141" s="249"/>
      <c r="M141" s="250"/>
      <c r="N141" s="251"/>
      <c r="O141" s="251"/>
      <c r="P141" s="251"/>
      <c r="Q141" s="251"/>
      <c r="R141" s="251"/>
      <c r="S141" s="251"/>
      <c r="T141" s="252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53" t="s">
        <v>593</v>
      </c>
      <c r="AU141" s="253" t="s">
        <v>79</v>
      </c>
      <c r="AV141" s="13" t="s">
        <v>79</v>
      </c>
      <c r="AW141" s="13" t="s">
        <v>31</v>
      </c>
      <c r="AX141" s="13" t="s">
        <v>69</v>
      </c>
      <c r="AY141" s="253" t="s">
        <v>150</v>
      </c>
    </row>
    <row r="142" s="14" customFormat="1">
      <c r="A142" s="14"/>
      <c r="B142" s="254"/>
      <c r="C142" s="255"/>
      <c r="D142" s="244" t="s">
        <v>593</v>
      </c>
      <c r="E142" s="256" t="s">
        <v>19</v>
      </c>
      <c r="F142" s="257" t="s">
        <v>595</v>
      </c>
      <c r="G142" s="255"/>
      <c r="H142" s="258">
        <v>18</v>
      </c>
      <c r="I142" s="259"/>
      <c r="J142" s="255"/>
      <c r="K142" s="255"/>
      <c r="L142" s="260"/>
      <c r="M142" s="261"/>
      <c r="N142" s="262"/>
      <c r="O142" s="262"/>
      <c r="P142" s="262"/>
      <c r="Q142" s="262"/>
      <c r="R142" s="262"/>
      <c r="S142" s="262"/>
      <c r="T142" s="263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T142" s="264" t="s">
        <v>593</v>
      </c>
      <c r="AU142" s="264" t="s">
        <v>79</v>
      </c>
      <c r="AV142" s="14" t="s">
        <v>158</v>
      </c>
      <c r="AW142" s="14" t="s">
        <v>31</v>
      </c>
      <c r="AX142" s="14" t="s">
        <v>77</v>
      </c>
      <c r="AY142" s="264" t="s">
        <v>150</v>
      </c>
    </row>
    <row r="143" s="2" customFormat="1" ht="16.5" customHeight="1">
      <c r="A143" s="40"/>
      <c r="B143" s="41"/>
      <c r="C143" s="228" t="s">
        <v>304</v>
      </c>
      <c r="D143" s="228" t="s">
        <v>254</v>
      </c>
      <c r="E143" s="229" t="s">
        <v>1079</v>
      </c>
      <c r="F143" s="230" t="s">
        <v>1080</v>
      </c>
      <c r="G143" s="231" t="s">
        <v>310</v>
      </c>
      <c r="H143" s="232">
        <v>18.359999999999999</v>
      </c>
      <c r="I143" s="233"/>
      <c r="J143" s="234">
        <f>ROUND(I143*H143,2)</f>
        <v>0</v>
      </c>
      <c r="K143" s="230" t="s">
        <v>157</v>
      </c>
      <c r="L143" s="235"/>
      <c r="M143" s="236" t="s">
        <v>19</v>
      </c>
      <c r="N143" s="237" t="s">
        <v>40</v>
      </c>
      <c r="O143" s="86"/>
      <c r="P143" s="215">
        <f>O143*H143</f>
        <v>0</v>
      </c>
      <c r="Q143" s="215">
        <v>0</v>
      </c>
      <c r="R143" s="215">
        <f>Q143*H143</f>
        <v>0</v>
      </c>
      <c r="S143" s="215">
        <v>0</v>
      </c>
      <c r="T143" s="216">
        <f>S143*H143</f>
        <v>0</v>
      </c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R143" s="217" t="s">
        <v>171</v>
      </c>
      <c r="AT143" s="217" t="s">
        <v>254</v>
      </c>
      <c r="AU143" s="217" t="s">
        <v>79</v>
      </c>
      <c r="AY143" s="19" t="s">
        <v>150</v>
      </c>
      <c r="BE143" s="218">
        <f>IF(N143="základní",J143,0)</f>
        <v>0</v>
      </c>
      <c r="BF143" s="218">
        <f>IF(N143="snížená",J143,0)</f>
        <v>0</v>
      </c>
      <c r="BG143" s="218">
        <f>IF(N143="zákl. přenesená",J143,0)</f>
        <v>0</v>
      </c>
      <c r="BH143" s="218">
        <f>IF(N143="sníž. přenesená",J143,0)</f>
        <v>0</v>
      </c>
      <c r="BI143" s="218">
        <f>IF(N143="nulová",J143,0)</f>
        <v>0</v>
      </c>
      <c r="BJ143" s="19" t="s">
        <v>77</v>
      </c>
      <c r="BK143" s="218">
        <f>ROUND(I143*H143,2)</f>
        <v>0</v>
      </c>
      <c r="BL143" s="19" t="s">
        <v>158</v>
      </c>
      <c r="BM143" s="217" t="s">
        <v>307</v>
      </c>
    </row>
    <row r="144" s="13" customFormat="1">
      <c r="A144" s="13"/>
      <c r="B144" s="242"/>
      <c r="C144" s="243"/>
      <c r="D144" s="244" t="s">
        <v>593</v>
      </c>
      <c r="E144" s="245" t="s">
        <v>19</v>
      </c>
      <c r="F144" s="246" t="s">
        <v>2003</v>
      </c>
      <c r="G144" s="243"/>
      <c r="H144" s="247">
        <v>18.359999999999999</v>
      </c>
      <c r="I144" s="248"/>
      <c r="J144" s="243"/>
      <c r="K144" s="243"/>
      <c r="L144" s="249"/>
      <c r="M144" s="250"/>
      <c r="N144" s="251"/>
      <c r="O144" s="251"/>
      <c r="P144" s="251"/>
      <c r="Q144" s="251"/>
      <c r="R144" s="251"/>
      <c r="S144" s="251"/>
      <c r="T144" s="252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53" t="s">
        <v>593</v>
      </c>
      <c r="AU144" s="253" t="s">
        <v>79</v>
      </c>
      <c r="AV144" s="13" t="s">
        <v>79</v>
      </c>
      <c r="AW144" s="13" t="s">
        <v>31</v>
      </c>
      <c r="AX144" s="13" t="s">
        <v>69</v>
      </c>
      <c r="AY144" s="253" t="s">
        <v>150</v>
      </c>
    </row>
    <row r="145" s="14" customFormat="1">
      <c r="A145" s="14"/>
      <c r="B145" s="254"/>
      <c r="C145" s="255"/>
      <c r="D145" s="244" t="s">
        <v>593</v>
      </c>
      <c r="E145" s="256" t="s">
        <v>19</v>
      </c>
      <c r="F145" s="257" t="s">
        <v>595</v>
      </c>
      <c r="G145" s="255"/>
      <c r="H145" s="258">
        <v>18.359999999999999</v>
      </c>
      <c r="I145" s="259"/>
      <c r="J145" s="255"/>
      <c r="K145" s="255"/>
      <c r="L145" s="260"/>
      <c r="M145" s="261"/>
      <c r="N145" s="262"/>
      <c r="O145" s="262"/>
      <c r="P145" s="262"/>
      <c r="Q145" s="262"/>
      <c r="R145" s="262"/>
      <c r="S145" s="262"/>
      <c r="T145" s="263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T145" s="264" t="s">
        <v>593</v>
      </c>
      <c r="AU145" s="264" t="s">
        <v>79</v>
      </c>
      <c r="AV145" s="14" t="s">
        <v>158</v>
      </c>
      <c r="AW145" s="14" t="s">
        <v>31</v>
      </c>
      <c r="AX145" s="14" t="s">
        <v>77</v>
      </c>
      <c r="AY145" s="264" t="s">
        <v>150</v>
      </c>
    </row>
    <row r="146" s="12" customFormat="1" ht="22.8" customHeight="1">
      <c r="A146" s="12"/>
      <c r="B146" s="190"/>
      <c r="C146" s="191"/>
      <c r="D146" s="192" t="s">
        <v>68</v>
      </c>
      <c r="E146" s="204" t="s">
        <v>1035</v>
      </c>
      <c r="F146" s="204" t="s">
        <v>1036</v>
      </c>
      <c r="G146" s="191"/>
      <c r="H146" s="191"/>
      <c r="I146" s="194"/>
      <c r="J146" s="205">
        <f>BK146</f>
        <v>0</v>
      </c>
      <c r="K146" s="191"/>
      <c r="L146" s="196"/>
      <c r="M146" s="197"/>
      <c r="N146" s="198"/>
      <c r="O146" s="198"/>
      <c r="P146" s="199">
        <f>SUM(P147:P148)</f>
        <v>0</v>
      </c>
      <c r="Q146" s="198"/>
      <c r="R146" s="199">
        <f>SUM(R147:R148)</f>
        <v>0</v>
      </c>
      <c r="S146" s="198"/>
      <c r="T146" s="200">
        <f>SUM(T147:T148)</f>
        <v>0</v>
      </c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R146" s="201" t="s">
        <v>77</v>
      </c>
      <c r="AT146" s="202" t="s">
        <v>68</v>
      </c>
      <c r="AU146" s="202" t="s">
        <v>77</v>
      </c>
      <c r="AY146" s="201" t="s">
        <v>150</v>
      </c>
      <c r="BK146" s="203">
        <f>SUM(BK147:BK148)</f>
        <v>0</v>
      </c>
    </row>
    <row r="147" s="2" customFormat="1" ht="37.8" customHeight="1">
      <c r="A147" s="40"/>
      <c r="B147" s="41"/>
      <c r="C147" s="206" t="s">
        <v>193</v>
      </c>
      <c r="D147" s="206" t="s">
        <v>153</v>
      </c>
      <c r="E147" s="207" t="s">
        <v>1082</v>
      </c>
      <c r="F147" s="208" t="s">
        <v>1083</v>
      </c>
      <c r="G147" s="209" t="s">
        <v>258</v>
      </c>
      <c r="H147" s="210">
        <v>27.309000000000001</v>
      </c>
      <c r="I147" s="211"/>
      <c r="J147" s="212">
        <f>ROUND(I147*H147,2)</f>
        <v>0</v>
      </c>
      <c r="K147" s="208" t="s">
        <v>157</v>
      </c>
      <c r="L147" s="46"/>
      <c r="M147" s="213" t="s">
        <v>19</v>
      </c>
      <c r="N147" s="214" t="s">
        <v>40</v>
      </c>
      <c r="O147" s="86"/>
      <c r="P147" s="215">
        <f>O147*H147</f>
        <v>0</v>
      </c>
      <c r="Q147" s="215">
        <v>0</v>
      </c>
      <c r="R147" s="215">
        <f>Q147*H147</f>
        <v>0</v>
      </c>
      <c r="S147" s="215">
        <v>0</v>
      </c>
      <c r="T147" s="216">
        <f>S147*H147</f>
        <v>0</v>
      </c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R147" s="217" t="s">
        <v>158</v>
      </c>
      <c r="AT147" s="217" t="s">
        <v>153</v>
      </c>
      <c r="AU147" s="217" t="s">
        <v>79</v>
      </c>
      <c r="AY147" s="19" t="s">
        <v>150</v>
      </c>
      <c r="BE147" s="218">
        <f>IF(N147="základní",J147,0)</f>
        <v>0</v>
      </c>
      <c r="BF147" s="218">
        <f>IF(N147="snížená",J147,0)</f>
        <v>0</v>
      </c>
      <c r="BG147" s="218">
        <f>IF(N147="zákl. přenesená",J147,0)</f>
        <v>0</v>
      </c>
      <c r="BH147" s="218">
        <f>IF(N147="sníž. přenesená",J147,0)</f>
        <v>0</v>
      </c>
      <c r="BI147" s="218">
        <f>IF(N147="nulová",J147,0)</f>
        <v>0</v>
      </c>
      <c r="BJ147" s="19" t="s">
        <v>77</v>
      </c>
      <c r="BK147" s="218">
        <f>ROUND(I147*H147,2)</f>
        <v>0</v>
      </c>
      <c r="BL147" s="19" t="s">
        <v>158</v>
      </c>
      <c r="BM147" s="217" t="s">
        <v>311</v>
      </c>
    </row>
    <row r="148" s="2" customFormat="1">
      <c r="A148" s="40"/>
      <c r="B148" s="41"/>
      <c r="C148" s="42"/>
      <c r="D148" s="219" t="s">
        <v>159</v>
      </c>
      <c r="E148" s="42"/>
      <c r="F148" s="220" t="s">
        <v>1084</v>
      </c>
      <c r="G148" s="42"/>
      <c r="H148" s="42"/>
      <c r="I148" s="221"/>
      <c r="J148" s="42"/>
      <c r="K148" s="42"/>
      <c r="L148" s="46"/>
      <c r="M148" s="224"/>
      <c r="N148" s="225"/>
      <c r="O148" s="226"/>
      <c r="P148" s="226"/>
      <c r="Q148" s="226"/>
      <c r="R148" s="226"/>
      <c r="S148" s="226"/>
      <c r="T148" s="227"/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T148" s="19" t="s">
        <v>159</v>
      </c>
      <c r="AU148" s="19" t="s">
        <v>79</v>
      </c>
    </row>
    <row r="149" s="2" customFormat="1" ht="6.96" customHeight="1">
      <c r="A149" s="40"/>
      <c r="B149" s="61"/>
      <c r="C149" s="62"/>
      <c r="D149" s="62"/>
      <c r="E149" s="62"/>
      <c r="F149" s="62"/>
      <c r="G149" s="62"/>
      <c r="H149" s="62"/>
      <c r="I149" s="62"/>
      <c r="J149" s="62"/>
      <c r="K149" s="62"/>
      <c r="L149" s="46"/>
      <c r="M149" s="40"/>
      <c r="O149" s="40"/>
      <c r="P149" s="40"/>
      <c r="Q149" s="40"/>
      <c r="R149" s="40"/>
      <c r="S149" s="40"/>
      <c r="T149" s="40"/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</row>
  </sheetData>
  <sheetProtection sheet="1" autoFilter="0" formatColumns="0" formatRows="0" objects="1" scenarios="1" spinCount="100000" saltValue="4a/OHYt6wOD801QEBvWkOEYbc2MLrc6CUjMwLGa8cBRW/tYLPWOInYOHxNNQkgt0X/caM3/eri81gKp9suQtQA==" hashValue="feUjr1tWWVGzue3kY/TNg/tEWUyOxVJeMOLJMIXv9YrubIcP5+pXNYA8oPd0t6K3DwH4XF9ZM9Am5IMO/f5hLQ==" algorithmName="SHA-512" password="CBF1"/>
  <autoFilter ref="C83:K148"/>
  <mergeCells count="9">
    <mergeCell ref="E7:H7"/>
    <mergeCell ref="E9:H9"/>
    <mergeCell ref="E18:H18"/>
    <mergeCell ref="E27:H27"/>
    <mergeCell ref="E48:H48"/>
    <mergeCell ref="E50:H50"/>
    <mergeCell ref="E74:H74"/>
    <mergeCell ref="E76:H76"/>
    <mergeCell ref="L2:V2"/>
  </mergeCells>
  <hyperlinks>
    <hyperlink ref="F88" r:id="rId1" display="https://podminky.urs.cz/item/CS_URS_2024_02/111151102"/>
    <hyperlink ref="F90" r:id="rId2" display="https://podminky.urs.cz/item/CS_URS_2024_02/121151113"/>
    <hyperlink ref="F94" r:id="rId3" display="https://podminky.urs.cz/item/CS_URS_2024_02/122251104"/>
    <hyperlink ref="F98" r:id="rId4" display="https://podminky.urs.cz/item/CS_URS_2024_02/162351103"/>
    <hyperlink ref="F100" r:id="rId5" display="https://podminky.urs.cz/item/CS_URS_2024_02/162751117"/>
    <hyperlink ref="F102" r:id="rId6" display="https://podminky.urs.cz/item/CS_URS_2024_02/167151101"/>
    <hyperlink ref="F104" r:id="rId7" display="https://podminky.urs.cz/item/CS_URS_2024_02/171151103"/>
    <hyperlink ref="F109" r:id="rId8" display="https://podminky.urs.cz/item/CS_URS_2024_02/171201231"/>
    <hyperlink ref="F114" r:id="rId9" display="https://podminky.urs.cz/item/CS_URS_2024_02/171251201"/>
    <hyperlink ref="F116" r:id="rId10" display="https://podminky.urs.cz/item/CS_URS_2024_02/181951112"/>
    <hyperlink ref="F121" r:id="rId11" display="https://podminky.urs.cz/item/CS_URS_2024_02/564871011"/>
    <hyperlink ref="F123" r:id="rId12" display="https://podminky.urs.cz/item/CS_URS_2024_02/596211120"/>
    <hyperlink ref="F140" r:id="rId13" display="https://podminky.urs.cz/item/CS_URS_2024_02/916231213"/>
    <hyperlink ref="F148" r:id="rId14" display="https://podminky.urs.cz/item/CS_URS_2024_02/99822301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5"/>
</worksheet>
</file>

<file path=xl/worksheets/sheet1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121</v>
      </c>
    </row>
    <row r="3" s="1" customFormat="1" ht="6.96" customHeight="1">
      <c r="B3" s="130"/>
      <c r="C3" s="131"/>
      <c r="D3" s="131"/>
      <c r="E3" s="131"/>
      <c r="F3" s="131"/>
      <c r="G3" s="131"/>
      <c r="H3" s="131"/>
      <c r="I3" s="131"/>
      <c r="J3" s="131"/>
      <c r="K3" s="131"/>
      <c r="L3" s="22"/>
      <c r="AT3" s="19" t="s">
        <v>79</v>
      </c>
    </row>
    <row r="4" s="1" customFormat="1" ht="24.96" customHeight="1">
      <c r="B4" s="22"/>
      <c r="D4" s="132" t="s">
        <v>122</v>
      </c>
      <c r="L4" s="22"/>
      <c r="M4" s="13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34" t="s">
        <v>16</v>
      </c>
      <c r="L6" s="22"/>
    </row>
    <row r="7" s="1" customFormat="1" ht="26.25" customHeight="1">
      <c r="B7" s="22"/>
      <c r="E7" s="135" t="str">
        <f>'Rekapitulace stavby'!K6</f>
        <v>PŘESTAVBA ŽELEZNIČNÍHO UZLU BRNO - PRODLOUŽENÍ UL. KALOVÁ</v>
      </c>
      <c r="F7" s="134"/>
      <c r="G7" s="134"/>
      <c r="H7" s="134"/>
      <c r="L7" s="22"/>
    </row>
    <row r="8" s="2" customFormat="1" ht="12" customHeight="1">
      <c r="A8" s="40"/>
      <c r="B8" s="46"/>
      <c r="C8" s="40"/>
      <c r="D8" s="134" t="s">
        <v>123</v>
      </c>
      <c r="E8" s="40"/>
      <c r="F8" s="40"/>
      <c r="G8" s="40"/>
      <c r="H8" s="40"/>
      <c r="I8" s="40"/>
      <c r="J8" s="40"/>
      <c r="K8" s="40"/>
      <c r="L8" s="136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37" t="s">
        <v>2004</v>
      </c>
      <c r="F9" s="40"/>
      <c r="G9" s="40"/>
      <c r="H9" s="40"/>
      <c r="I9" s="40"/>
      <c r="J9" s="40"/>
      <c r="K9" s="40"/>
      <c r="L9" s="13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4" t="s">
        <v>18</v>
      </c>
      <c r="E11" s="40"/>
      <c r="F11" s="138" t="s">
        <v>19</v>
      </c>
      <c r="G11" s="40"/>
      <c r="H11" s="40"/>
      <c r="I11" s="134" t="s">
        <v>20</v>
      </c>
      <c r="J11" s="138" t="s">
        <v>19</v>
      </c>
      <c r="K11" s="40"/>
      <c r="L11" s="13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4" t="s">
        <v>21</v>
      </c>
      <c r="E12" s="40"/>
      <c r="F12" s="138" t="s">
        <v>22</v>
      </c>
      <c r="G12" s="40"/>
      <c r="H12" s="40"/>
      <c r="I12" s="134" t="s">
        <v>23</v>
      </c>
      <c r="J12" s="139" t="str">
        <f>'Rekapitulace stavby'!AN8</f>
        <v>3. 6. 2025</v>
      </c>
      <c r="K12" s="40"/>
      <c r="L12" s="13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4" t="s">
        <v>25</v>
      </c>
      <c r="E14" s="40"/>
      <c r="F14" s="40"/>
      <c r="G14" s="40"/>
      <c r="H14" s="40"/>
      <c r="I14" s="134" t="s">
        <v>26</v>
      </c>
      <c r="J14" s="138" t="str">
        <f>IF('Rekapitulace stavby'!AN10="","",'Rekapitulace stavby'!AN10)</f>
        <v/>
      </c>
      <c r="K14" s="40"/>
      <c r="L14" s="13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8" t="str">
        <f>IF('Rekapitulace stavby'!E11="","",'Rekapitulace stavby'!E11)</f>
        <v xml:space="preserve"> </v>
      </c>
      <c r="F15" s="40"/>
      <c r="G15" s="40"/>
      <c r="H15" s="40"/>
      <c r="I15" s="134" t="s">
        <v>27</v>
      </c>
      <c r="J15" s="138" t="str">
        <f>IF('Rekapitulace stavby'!AN11="","",'Rekapitulace stavby'!AN11)</f>
        <v/>
      </c>
      <c r="K15" s="40"/>
      <c r="L15" s="13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4" t="s">
        <v>28</v>
      </c>
      <c r="E17" s="40"/>
      <c r="F17" s="40"/>
      <c r="G17" s="40"/>
      <c r="H17" s="40"/>
      <c r="I17" s="134" t="s">
        <v>26</v>
      </c>
      <c r="J17" s="35" t="str">
        <f>'Rekapitulace stavby'!AN13</f>
        <v>Vyplň údaj</v>
      </c>
      <c r="K17" s="40"/>
      <c r="L17" s="13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8"/>
      <c r="G18" s="138"/>
      <c r="H18" s="138"/>
      <c r="I18" s="134" t="s">
        <v>27</v>
      </c>
      <c r="J18" s="35" t="str">
        <f>'Rekapitulace stavby'!AN14</f>
        <v>Vyplň údaj</v>
      </c>
      <c r="K18" s="40"/>
      <c r="L18" s="13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4" t="s">
        <v>30</v>
      </c>
      <c r="E20" s="40"/>
      <c r="F20" s="40"/>
      <c r="G20" s="40"/>
      <c r="H20" s="40"/>
      <c r="I20" s="134" t="s">
        <v>26</v>
      </c>
      <c r="J20" s="138" t="str">
        <f>IF('Rekapitulace stavby'!AN16="","",'Rekapitulace stavby'!AN16)</f>
        <v/>
      </c>
      <c r="K20" s="40"/>
      <c r="L20" s="13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8" t="str">
        <f>IF('Rekapitulace stavby'!E17="","",'Rekapitulace stavby'!E17)</f>
        <v xml:space="preserve"> </v>
      </c>
      <c r="F21" s="40"/>
      <c r="G21" s="40"/>
      <c r="H21" s="40"/>
      <c r="I21" s="134" t="s">
        <v>27</v>
      </c>
      <c r="J21" s="138" t="str">
        <f>IF('Rekapitulace stavby'!AN17="","",'Rekapitulace stavby'!AN17)</f>
        <v/>
      </c>
      <c r="K21" s="40"/>
      <c r="L21" s="13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4" t="s">
        <v>32</v>
      </c>
      <c r="E23" s="40"/>
      <c r="F23" s="40"/>
      <c r="G23" s="40"/>
      <c r="H23" s="40"/>
      <c r="I23" s="134" t="s">
        <v>26</v>
      </c>
      <c r="J23" s="138" t="str">
        <f>IF('Rekapitulace stavby'!AN19="","",'Rekapitulace stavby'!AN19)</f>
        <v/>
      </c>
      <c r="K23" s="40"/>
      <c r="L23" s="13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8" t="str">
        <f>IF('Rekapitulace stavby'!E20="","",'Rekapitulace stavby'!E20)</f>
        <v xml:space="preserve"> </v>
      </c>
      <c r="F24" s="40"/>
      <c r="G24" s="40"/>
      <c r="H24" s="40"/>
      <c r="I24" s="134" t="s">
        <v>27</v>
      </c>
      <c r="J24" s="138" t="str">
        <f>IF('Rekapitulace stavby'!AN20="","",'Rekapitulace stavby'!AN20)</f>
        <v/>
      </c>
      <c r="K24" s="40"/>
      <c r="L24" s="13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4" t="s">
        <v>33</v>
      </c>
      <c r="E26" s="40"/>
      <c r="F26" s="40"/>
      <c r="G26" s="40"/>
      <c r="H26" s="40"/>
      <c r="I26" s="40"/>
      <c r="J26" s="40"/>
      <c r="K26" s="40"/>
      <c r="L26" s="13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40"/>
      <c r="B27" s="141"/>
      <c r="C27" s="140"/>
      <c r="D27" s="140"/>
      <c r="E27" s="142" t="s">
        <v>19</v>
      </c>
      <c r="F27" s="142"/>
      <c r="G27" s="142"/>
      <c r="H27" s="142"/>
      <c r="I27" s="140"/>
      <c r="J27" s="140"/>
      <c r="K27" s="140"/>
      <c r="L27" s="143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4"/>
      <c r="E29" s="144"/>
      <c r="F29" s="144"/>
      <c r="G29" s="144"/>
      <c r="H29" s="144"/>
      <c r="I29" s="144"/>
      <c r="J29" s="144"/>
      <c r="K29" s="144"/>
      <c r="L29" s="136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5" t="s">
        <v>35</v>
      </c>
      <c r="E30" s="40"/>
      <c r="F30" s="40"/>
      <c r="G30" s="40"/>
      <c r="H30" s="40"/>
      <c r="I30" s="40"/>
      <c r="J30" s="146">
        <f>ROUND(J85, 2)</f>
        <v>0</v>
      </c>
      <c r="K30" s="40"/>
      <c r="L30" s="13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4"/>
      <c r="E31" s="144"/>
      <c r="F31" s="144"/>
      <c r="G31" s="144"/>
      <c r="H31" s="144"/>
      <c r="I31" s="144"/>
      <c r="J31" s="144"/>
      <c r="K31" s="144"/>
      <c r="L31" s="13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7" t="s">
        <v>37</v>
      </c>
      <c r="G32" s="40"/>
      <c r="H32" s="40"/>
      <c r="I32" s="147" t="s">
        <v>36</v>
      </c>
      <c r="J32" s="147" t="s">
        <v>38</v>
      </c>
      <c r="K32" s="40"/>
      <c r="L32" s="13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8" t="s">
        <v>39</v>
      </c>
      <c r="E33" s="134" t="s">
        <v>40</v>
      </c>
      <c r="F33" s="149">
        <f>ROUND((SUM(BE85:BE216)),  2)</f>
        <v>0</v>
      </c>
      <c r="G33" s="40"/>
      <c r="H33" s="40"/>
      <c r="I33" s="150">
        <v>0.20999999999999999</v>
      </c>
      <c r="J33" s="149">
        <f>ROUND(((SUM(BE85:BE216))*I33),  2)</f>
        <v>0</v>
      </c>
      <c r="K33" s="40"/>
      <c r="L33" s="13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4" t="s">
        <v>41</v>
      </c>
      <c r="F34" s="149">
        <f>ROUND((SUM(BF85:BF216)),  2)</f>
        <v>0</v>
      </c>
      <c r="G34" s="40"/>
      <c r="H34" s="40"/>
      <c r="I34" s="150">
        <v>0.12</v>
      </c>
      <c r="J34" s="149">
        <f>ROUND(((SUM(BF85:BF216))*I34),  2)</f>
        <v>0</v>
      </c>
      <c r="K34" s="40"/>
      <c r="L34" s="13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4" t="s">
        <v>42</v>
      </c>
      <c r="F35" s="149">
        <f>ROUND((SUM(BG85:BG216)),  2)</f>
        <v>0</v>
      </c>
      <c r="G35" s="40"/>
      <c r="H35" s="40"/>
      <c r="I35" s="150">
        <v>0.20999999999999999</v>
      </c>
      <c r="J35" s="149">
        <f>0</f>
        <v>0</v>
      </c>
      <c r="K35" s="40"/>
      <c r="L35" s="13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4" t="s">
        <v>43</v>
      </c>
      <c r="F36" s="149">
        <f>ROUND((SUM(BH85:BH216)),  2)</f>
        <v>0</v>
      </c>
      <c r="G36" s="40"/>
      <c r="H36" s="40"/>
      <c r="I36" s="150">
        <v>0.12</v>
      </c>
      <c r="J36" s="149">
        <f>0</f>
        <v>0</v>
      </c>
      <c r="K36" s="40"/>
      <c r="L36" s="13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4" t="s">
        <v>44</v>
      </c>
      <c r="F37" s="149">
        <f>ROUND((SUM(BI85:BI216)),  2)</f>
        <v>0</v>
      </c>
      <c r="G37" s="40"/>
      <c r="H37" s="40"/>
      <c r="I37" s="150">
        <v>0</v>
      </c>
      <c r="J37" s="149">
        <f>0</f>
        <v>0</v>
      </c>
      <c r="K37" s="40"/>
      <c r="L37" s="13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1"/>
      <c r="D39" s="152" t="s">
        <v>45</v>
      </c>
      <c r="E39" s="153"/>
      <c r="F39" s="153"/>
      <c r="G39" s="154" t="s">
        <v>46</v>
      </c>
      <c r="H39" s="155" t="s">
        <v>47</v>
      </c>
      <c r="I39" s="153"/>
      <c r="J39" s="156">
        <f>SUM(J30:J37)</f>
        <v>0</v>
      </c>
      <c r="K39" s="157"/>
      <c r="L39" s="13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8"/>
      <c r="C40" s="159"/>
      <c r="D40" s="159"/>
      <c r="E40" s="159"/>
      <c r="F40" s="159"/>
      <c r="G40" s="159"/>
      <c r="H40" s="159"/>
      <c r="I40" s="159"/>
      <c r="J40" s="159"/>
      <c r="K40" s="159"/>
      <c r="L40" s="13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0"/>
      <c r="C44" s="161"/>
      <c r="D44" s="161"/>
      <c r="E44" s="161"/>
      <c r="F44" s="161"/>
      <c r="G44" s="161"/>
      <c r="H44" s="161"/>
      <c r="I44" s="161"/>
      <c r="J44" s="161"/>
      <c r="K44" s="161"/>
      <c r="L44" s="136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125</v>
      </c>
      <c r="D45" s="42"/>
      <c r="E45" s="42"/>
      <c r="F45" s="42"/>
      <c r="G45" s="42"/>
      <c r="H45" s="42"/>
      <c r="I45" s="42"/>
      <c r="J45" s="42"/>
      <c r="K45" s="42"/>
      <c r="L45" s="136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3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26.25" customHeight="1">
      <c r="A48" s="40"/>
      <c r="B48" s="41"/>
      <c r="C48" s="42"/>
      <c r="D48" s="42"/>
      <c r="E48" s="162" t="str">
        <f>E7</f>
        <v>PŘESTAVBA ŽELEZNIČNÍHO UZLU BRNO - PRODLOUŽENÍ UL. KALOVÁ</v>
      </c>
      <c r="F48" s="34"/>
      <c r="G48" s="34"/>
      <c r="H48" s="34"/>
      <c r="I48" s="42"/>
      <c r="J48" s="42"/>
      <c r="K48" s="42"/>
      <c r="L48" s="13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123</v>
      </c>
      <c r="D49" s="42"/>
      <c r="E49" s="42"/>
      <c r="F49" s="42"/>
      <c r="G49" s="42"/>
      <c r="H49" s="42"/>
      <c r="I49" s="42"/>
      <c r="J49" s="42"/>
      <c r="K49" s="42"/>
      <c r="L49" s="13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SO 101.3 - Dočasná účelová komunikace</v>
      </c>
      <c r="F50" s="42"/>
      <c r="G50" s="42"/>
      <c r="H50" s="42"/>
      <c r="I50" s="42"/>
      <c r="J50" s="42"/>
      <c r="K50" s="42"/>
      <c r="L50" s="13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6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21</v>
      </c>
      <c r="D52" s="42"/>
      <c r="E52" s="42"/>
      <c r="F52" s="29" t="str">
        <f>F12</f>
        <v xml:space="preserve"> </v>
      </c>
      <c r="G52" s="42"/>
      <c r="H52" s="42"/>
      <c r="I52" s="34" t="s">
        <v>23</v>
      </c>
      <c r="J52" s="74" t="str">
        <f>IF(J12="","",J12)</f>
        <v>3. 6. 2025</v>
      </c>
      <c r="K52" s="42"/>
      <c r="L52" s="13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5.15" customHeight="1">
      <c r="A54" s="40"/>
      <c r="B54" s="41"/>
      <c r="C54" s="34" t="s">
        <v>25</v>
      </c>
      <c r="D54" s="42"/>
      <c r="E54" s="42"/>
      <c r="F54" s="29" t="str">
        <f>E15</f>
        <v xml:space="preserve"> </v>
      </c>
      <c r="G54" s="42"/>
      <c r="H54" s="42"/>
      <c r="I54" s="34" t="s">
        <v>30</v>
      </c>
      <c r="J54" s="38" t="str">
        <f>E21</f>
        <v xml:space="preserve"> </v>
      </c>
      <c r="K54" s="42"/>
      <c r="L54" s="13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28</v>
      </c>
      <c r="D55" s="42"/>
      <c r="E55" s="42"/>
      <c r="F55" s="29" t="str">
        <f>IF(E18="","",E18)</f>
        <v>Vyplň údaj</v>
      </c>
      <c r="G55" s="42"/>
      <c r="H55" s="42"/>
      <c r="I55" s="34" t="s">
        <v>32</v>
      </c>
      <c r="J55" s="38" t="str">
        <f>E24</f>
        <v xml:space="preserve"> </v>
      </c>
      <c r="K55" s="42"/>
      <c r="L55" s="13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63" t="s">
        <v>126</v>
      </c>
      <c r="D57" s="164"/>
      <c r="E57" s="164"/>
      <c r="F57" s="164"/>
      <c r="G57" s="164"/>
      <c r="H57" s="164"/>
      <c r="I57" s="164"/>
      <c r="J57" s="165" t="s">
        <v>127</v>
      </c>
      <c r="K57" s="164"/>
      <c r="L57" s="13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6" t="s">
        <v>67</v>
      </c>
      <c r="D59" s="42"/>
      <c r="E59" s="42"/>
      <c r="F59" s="42"/>
      <c r="G59" s="42"/>
      <c r="H59" s="42"/>
      <c r="I59" s="42"/>
      <c r="J59" s="104">
        <f>J85</f>
        <v>0</v>
      </c>
      <c r="K59" s="42"/>
      <c r="L59" s="13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128</v>
      </c>
    </row>
    <row r="60" s="9" customFormat="1" ht="24.96" customHeight="1">
      <c r="A60" s="9"/>
      <c r="B60" s="167"/>
      <c r="C60" s="168"/>
      <c r="D60" s="169" t="s">
        <v>233</v>
      </c>
      <c r="E60" s="170"/>
      <c r="F60" s="170"/>
      <c r="G60" s="170"/>
      <c r="H60" s="170"/>
      <c r="I60" s="170"/>
      <c r="J60" s="171">
        <f>J86</f>
        <v>0</v>
      </c>
      <c r="K60" s="168"/>
      <c r="L60" s="17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3"/>
      <c r="C61" s="174"/>
      <c r="D61" s="175" t="s">
        <v>567</v>
      </c>
      <c r="E61" s="176"/>
      <c r="F61" s="176"/>
      <c r="G61" s="176"/>
      <c r="H61" s="176"/>
      <c r="I61" s="176"/>
      <c r="J61" s="177">
        <f>J87</f>
        <v>0</v>
      </c>
      <c r="K61" s="174"/>
      <c r="L61" s="178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3"/>
      <c r="C62" s="174"/>
      <c r="D62" s="175" t="s">
        <v>570</v>
      </c>
      <c r="E62" s="176"/>
      <c r="F62" s="176"/>
      <c r="G62" s="176"/>
      <c r="H62" s="176"/>
      <c r="I62" s="176"/>
      <c r="J62" s="177">
        <f>J154</f>
        <v>0</v>
      </c>
      <c r="K62" s="174"/>
      <c r="L62" s="178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3"/>
      <c r="C63" s="174"/>
      <c r="D63" s="175" t="s">
        <v>572</v>
      </c>
      <c r="E63" s="176"/>
      <c r="F63" s="176"/>
      <c r="G63" s="176"/>
      <c r="H63" s="176"/>
      <c r="I63" s="176"/>
      <c r="J63" s="177">
        <f>J185</f>
        <v>0</v>
      </c>
      <c r="K63" s="174"/>
      <c r="L63" s="178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3"/>
      <c r="C64" s="174"/>
      <c r="D64" s="175" t="s">
        <v>234</v>
      </c>
      <c r="E64" s="176"/>
      <c r="F64" s="176"/>
      <c r="G64" s="176"/>
      <c r="H64" s="176"/>
      <c r="I64" s="176"/>
      <c r="J64" s="177">
        <f>J188</f>
        <v>0</v>
      </c>
      <c r="K64" s="174"/>
      <c r="L64" s="178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73"/>
      <c r="C65" s="174"/>
      <c r="D65" s="175" t="s">
        <v>573</v>
      </c>
      <c r="E65" s="176"/>
      <c r="F65" s="176"/>
      <c r="G65" s="176"/>
      <c r="H65" s="176"/>
      <c r="I65" s="176"/>
      <c r="J65" s="177">
        <f>J214</f>
        <v>0</v>
      </c>
      <c r="K65" s="174"/>
      <c r="L65" s="178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2" customFormat="1" ht="21.84" customHeight="1">
      <c r="A66" s="40"/>
      <c r="B66" s="41"/>
      <c r="C66" s="42"/>
      <c r="D66" s="42"/>
      <c r="E66" s="42"/>
      <c r="F66" s="42"/>
      <c r="G66" s="42"/>
      <c r="H66" s="42"/>
      <c r="I66" s="42"/>
      <c r="J66" s="42"/>
      <c r="K66" s="42"/>
      <c r="L66" s="136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</row>
    <row r="67" s="2" customFormat="1" ht="6.96" customHeight="1">
      <c r="A67" s="40"/>
      <c r="B67" s="61"/>
      <c r="C67" s="62"/>
      <c r="D67" s="62"/>
      <c r="E67" s="62"/>
      <c r="F67" s="62"/>
      <c r="G67" s="62"/>
      <c r="H67" s="62"/>
      <c r="I67" s="62"/>
      <c r="J67" s="62"/>
      <c r="K67" s="62"/>
      <c r="L67" s="136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</row>
    <row r="71" s="2" customFormat="1" ht="6.96" customHeight="1">
      <c r="A71" s="40"/>
      <c r="B71" s="63"/>
      <c r="C71" s="64"/>
      <c r="D71" s="64"/>
      <c r="E71" s="64"/>
      <c r="F71" s="64"/>
      <c r="G71" s="64"/>
      <c r="H71" s="64"/>
      <c r="I71" s="64"/>
      <c r="J71" s="64"/>
      <c r="K71" s="64"/>
      <c r="L71" s="136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</row>
    <row r="72" s="2" customFormat="1" ht="24.96" customHeight="1">
      <c r="A72" s="40"/>
      <c r="B72" s="41"/>
      <c r="C72" s="25" t="s">
        <v>135</v>
      </c>
      <c r="D72" s="42"/>
      <c r="E72" s="42"/>
      <c r="F72" s="42"/>
      <c r="G72" s="42"/>
      <c r="H72" s="42"/>
      <c r="I72" s="42"/>
      <c r="J72" s="42"/>
      <c r="K72" s="42"/>
      <c r="L72" s="136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3" s="2" customFormat="1" ht="6.96" customHeight="1">
      <c r="A73" s="40"/>
      <c r="B73" s="41"/>
      <c r="C73" s="42"/>
      <c r="D73" s="42"/>
      <c r="E73" s="42"/>
      <c r="F73" s="42"/>
      <c r="G73" s="42"/>
      <c r="H73" s="42"/>
      <c r="I73" s="42"/>
      <c r="J73" s="42"/>
      <c r="K73" s="42"/>
      <c r="L73" s="136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2" customFormat="1" ht="12" customHeight="1">
      <c r="A74" s="40"/>
      <c r="B74" s="41"/>
      <c r="C74" s="34" t="s">
        <v>16</v>
      </c>
      <c r="D74" s="42"/>
      <c r="E74" s="42"/>
      <c r="F74" s="42"/>
      <c r="G74" s="42"/>
      <c r="H74" s="42"/>
      <c r="I74" s="42"/>
      <c r="J74" s="42"/>
      <c r="K74" s="42"/>
      <c r="L74" s="136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26.25" customHeight="1">
      <c r="A75" s="40"/>
      <c r="B75" s="41"/>
      <c r="C75" s="42"/>
      <c r="D75" s="42"/>
      <c r="E75" s="162" t="str">
        <f>E7</f>
        <v>PŘESTAVBA ŽELEZNIČNÍHO UZLU BRNO - PRODLOUŽENÍ UL. KALOVÁ</v>
      </c>
      <c r="F75" s="34"/>
      <c r="G75" s="34"/>
      <c r="H75" s="34"/>
      <c r="I75" s="42"/>
      <c r="J75" s="42"/>
      <c r="K75" s="42"/>
      <c r="L75" s="136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12" customHeight="1">
      <c r="A76" s="40"/>
      <c r="B76" s="41"/>
      <c r="C76" s="34" t="s">
        <v>123</v>
      </c>
      <c r="D76" s="42"/>
      <c r="E76" s="42"/>
      <c r="F76" s="42"/>
      <c r="G76" s="42"/>
      <c r="H76" s="42"/>
      <c r="I76" s="42"/>
      <c r="J76" s="42"/>
      <c r="K76" s="42"/>
      <c r="L76" s="136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16.5" customHeight="1">
      <c r="A77" s="40"/>
      <c r="B77" s="41"/>
      <c r="C77" s="42"/>
      <c r="D77" s="42"/>
      <c r="E77" s="71" t="str">
        <f>E9</f>
        <v>SO 101.3 - Dočasná účelová komunikace</v>
      </c>
      <c r="F77" s="42"/>
      <c r="G77" s="42"/>
      <c r="H77" s="42"/>
      <c r="I77" s="42"/>
      <c r="J77" s="42"/>
      <c r="K77" s="42"/>
      <c r="L77" s="13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6.96" customHeight="1">
      <c r="A78" s="40"/>
      <c r="B78" s="41"/>
      <c r="C78" s="42"/>
      <c r="D78" s="42"/>
      <c r="E78" s="42"/>
      <c r="F78" s="42"/>
      <c r="G78" s="42"/>
      <c r="H78" s="42"/>
      <c r="I78" s="42"/>
      <c r="J78" s="42"/>
      <c r="K78" s="42"/>
      <c r="L78" s="13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12" customHeight="1">
      <c r="A79" s="40"/>
      <c r="B79" s="41"/>
      <c r="C79" s="34" t="s">
        <v>21</v>
      </c>
      <c r="D79" s="42"/>
      <c r="E79" s="42"/>
      <c r="F79" s="29" t="str">
        <f>F12</f>
        <v xml:space="preserve"> </v>
      </c>
      <c r="G79" s="42"/>
      <c r="H79" s="42"/>
      <c r="I79" s="34" t="s">
        <v>23</v>
      </c>
      <c r="J79" s="74" t="str">
        <f>IF(J12="","",J12)</f>
        <v>3. 6. 2025</v>
      </c>
      <c r="K79" s="42"/>
      <c r="L79" s="13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6.96" customHeight="1">
      <c r="A80" s="40"/>
      <c r="B80" s="41"/>
      <c r="C80" s="42"/>
      <c r="D80" s="42"/>
      <c r="E80" s="42"/>
      <c r="F80" s="42"/>
      <c r="G80" s="42"/>
      <c r="H80" s="42"/>
      <c r="I80" s="42"/>
      <c r="J80" s="42"/>
      <c r="K80" s="42"/>
      <c r="L80" s="13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15.15" customHeight="1">
      <c r="A81" s="40"/>
      <c r="B81" s="41"/>
      <c r="C81" s="34" t="s">
        <v>25</v>
      </c>
      <c r="D81" s="42"/>
      <c r="E81" s="42"/>
      <c r="F81" s="29" t="str">
        <f>E15</f>
        <v xml:space="preserve"> </v>
      </c>
      <c r="G81" s="42"/>
      <c r="H81" s="42"/>
      <c r="I81" s="34" t="s">
        <v>30</v>
      </c>
      <c r="J81" s="38" t="str">
        <f>E21</f>
        <v xml:space="preserve"> </v>
      </c>
      <c r="K81" s="42"/>
      <c r="L81" s="136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15.15" customHeight="1">
      <c r="A82" s="40"/>
      <c r="B82" s="41"/>
      <c r="C82" s="34" t="s">
        <v>28</v>
      </c>
      <c r="D82" s="42"/>
      <c r="E82" s="42"/>
      <c r="F82" s="29" t="str">
        <f>IF(E18="","",E18)</f>
        <v>Vyplň údaj</v>
      </c>
      <c r="G82" s="42"/>
      <c r="H82" s="42"/>
      <c r="I82" s="34" t="s">
        <v>32</v>
      </c>
      <c r="J82" s="38" t="str">
        <f>E24</f>
        <v xml:space="preserve"> </v>
      </c>
      <c r="K82" s="42"/>
      <c r="L82" s="136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10.32" customHeight="1">
      <c r="A83" s="40"/>
      <c r="B83" s="41"/>
      <c r="C83" s="42"/>
      <c r="D83" s="42"/>
      <c r="E83" s="42"/>
      <c r="F83" s="42"/>
      <c r="G83" s="42"/>
      <c r="H83" s="42"/>
      <c r="I83" s="42"/>
      <c r="J83" s="42"/>
      <c r="K83" s="42"/>
      <c r="L83" s="136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11" customFormat="1" ht="29.28" customHeight="1">
      <c r="A84" s="179"/>
      <c r="B84" s="180"/>
      <c r="C84" s="181" t="s">
        <v>136</v>
      </c>
      <c r="D84" s="182" t="s">
        <v>54</v>
      </c>
      <c r="E84" s="182" t="s">
        <v>50</v>
      </c>
      <c r="F84" s="182" t="s">
        <v>51</v>
      </c>
      <c r="G84" s="182" t="s">
        <v>137</v>
      </c>
      <c r="H84" s="182" t="s">
        <v>138</v>
      </c>
      <c r="I84" s="182" t="s">
        <v>139</v>
      </c>
      <c r="J84" s="182" t="s">
        <v>127</v>
      </c>
      <c r="K84" s="183" t="s">
        <v>140</v>
      </c>
      <c r="L84" s="184"/>
      <c r="M84" s="94" t="s">
        <v>19</v>
      </c>
      <c r="N84" s="95" t="s">
        <v>39</v>
      </c>
      <c r="O84" s="95" t="s">
        <v>141</v>
      </c>
      <c r="P84" s="95" t="s">
        <v>142</v>
      </c>
      <c r="Q84" s="95" t="s">
        <v>143</v>
      </c>
      <c r="R84" s="95" t="s">
        <v>144</v>
      </c>
      <c r="S84" s="95" t="s">
        <v>145</v>
      </c>
      <c r="T84" s="96" t="s">
        <v>146</v>
      </c>
      <c r="U84" s="179"/>
      <c r="V84" s="179"/>
      <c r="W84" s="179"/>
      <c r="X84" s="179"/>
      <c r="Y84" s="179"/>
      <c r="Z84" s="179"/>
      <c r="AA84" s="179"/>
      <c r="AB84" s="179"/>
      <c r="AC84" s="179"/>
      <c r="AD84" s="179"/>
      <c r="AE84" s="179"/>
    </row>
    <row r="85" s="2" customFormat="1" ht="22.8" customHeight="1">
      <c r="A85" s="40"/>
      <c r="B85" s="41"/>
      <c r="C85" s="101" t="s">
        <v>147</v>
      </c>
      <c r="D85" s="42"/>
      <c r="E85" s="42"/>
      <c r="F85" s="42"/>
      <c r="G85" s="42"/>
      <c r="H85" s="42"/>
      <c r="I85" s="42"/>
      <c r="J85" s="185">
        <f>BK85</f>
        <v>0</v>
      </c>
      <c r="K85" s="42"/>
      <c r="L85" s="46"/>
      <c r="M85" s="97"/>
      <c r="N85" s="186"/>
      <c r="O85" s="98"/>
      <c r="P85" s="187">
        <f>P86</f>
        <v>0</v>
      </c>
      <c r="Q85" s="98"/>
      <c r="R85" s="187">
        <f>R86</f>
        <v>0</v>
      </c>
      <c r="S85" s="98"/>
      <c r="T85" s="188">
        <f>T86</f>
        <v>0</v>
      </c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  <c r="AT85" s="19" t="s">
        <v>68</v>
      </c>
      <c r="AU85" s="19" t="s">
        <v>128</v>
      </c>
      <c r="BK85" s="189">
        <f>BK86</f>
        <v>0</v>
      </c>
    </row>
    <row r="86" s="12" customFormat="1" ht="25.92" customHeight="1">
      <c r="A86" s="12"/>
      <c r="B86" s="190"/>
      <c r="C86" s="191"/>
      <c r="D86" s="192" t="s">
        <v>68</v>
      </c>
      <c r="E86" s="193" t="s">
        <v>242</v>
      </c>
      <c r="F86" s="193" t="s">
        <v>243</v>
      </c>
      <c r="G86" s="191"/>
      <c r="H86" s="191"/>
      <c r="I86" s="194"/>
      <c r="J86" s="195">
        <f>BK86</f>
        <v>0</v>
      </c>
      <c r="K86" s="191"/>
      <c r="L86" s="196"/>
      <c r="M86" s="197"/>
      <c r="N86" s="198"/>
      <c r="O86" s="198"/>
      <c r="P86" s="199">
        <f>P87+P154+P185+P188+P214</f>
        <v>0</v>
      </c>
      <c r="Q86" s="198"/>
      <c r="R86" s="199">
        <f>R87+R154+R185+R188+R214</f>
        <v>0</v>
      </c>
      <c r="S86" s="198"/>
      <c r="T86" s="200">
        <f>T87+T154+T185+T188+T214</f>
        <v>0</v>
      </c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R86" s="201" t="s">
        <v>77</v>
      </c>
      <c r="AT86" s="202" t="s">
        <v>68</v>
      </c>
      <c r="AU86" s="202" t="s">
        <v>69</v>
      </c>
      <c r="AY86" s="201" t="s">
        <v>150</v>
      </c>
      <c r="BK86" s="203">
        <f>BK87+BK154+BK185+BK188+BK214</f>
        <v>0</v>
      </c>
    </row>
    <row r="87" s="12" customFormat="1" ht="22.8" customHeight="1">
      <c r="A87" s="12"/>
      <c r="B87" s="190"/>
      <c r="C87" s="191"/>
      <c r="D87" s="192" t="s">
        <v>68</v>
      </c>
      <c r="E87" s="204" t="s">
        <v>77</v>
      </c>
      <c r="F87" s="204" t="s">
        <v>574</v>
      </c>
      <c r="G87" s="191"/>
      <c r="H87" s="191"/>
      <c r="I87" s="194"/>
      <c r="J87" s="205">
        <f>BK87</f>
        <v>0</v>
      </c>
      <c r="K87" s="191"/>
      <c r="L87" s="196"/>
      <c r="M87" s="197"/>
      <c r="N87" s="198"/>
      <c r="O87" s="198"/>
      <c r="P87" s="199">
        <f>SUM(P88:P153)</f>
        <v>0</v>
      </c>
      <c r="Q87" s="198"/>
      <c r="R87" s="199">
        <f>SUM(R88:R153)</f>
        <v>0</v>
      </c>
      <c r="S87" s="198"/>
      <c r="T87" s="200">
        <f>SUM(T88:T153)</f>
        <v>0</v>
      </c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R87" s="201" t="s">
        <v>77</v>
      </c>
      <c r="AT87" s="202" t="s">
        <v>68</v>
      </c>
      <c r="AU87" s="202" t="s">
        <v>77</v>
      </c>
      <c r="AY87" s="201" t="s">
        <v>150</v>
      </c>
      <c r="BK87" s="203">
        <f>SUM(BK88:BK153)</f>
        <v>0</v>
      </c>
    </row>
    <row r="88" s="2" customFormat="1" ht="24.15" customHeight="1">
      <c r="A88" s="40"/>
      <c r="B88" s="41"/>
      <c r="C88" s="206" t="s">
        <v>77</v>
      </c>
      <c r="D88" s="206" t="s">
        <v>153</v>
      </c>
      <c r="E88" s="207" t="s">
        <v>575</v>
      </c>
      <c r="F88" s="208" t="s">
        <v>576</v>
      </c>
      <c r="G88" s="209" t="s">
        <v>380</v>
      </c>
      <c r="H88" s="210">
        <v>328</v>
      </c>
      <c r="I88" s="211"/>
      <c r="J88" s="212">
        <f>ROUND(I88*H88,2)</f>
        <v>0</v>
      </c>
      <c r="K88" s="208" t="s">
        <v>157</v>
      </c>
      <c r="L88" s="46"/>
      <c r="M88" s="213" t="s">
        <v>19</v>
      </c>
      <c r="N88" s="214" t="s">
        <v>40</v>
      </c>
      <c r="O88" s="86"/>
      <c r="P88" s="215">
        <f>O88*H88</f>
        <v>0</v>
      </c>
      <c r="Q88" s="215">
        <v>0</v>
      </c>
      <c r="R88" s="215">
        <f>Q88*H88</f>
        <v>0</v>
      </c>
      <c r="S88" s="215">
        <v>0</v>
      </c>
      <c r="T88" s="216">
        <f>S88*H88</f>
        <v>0</v>
      </c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R88" s="217" t="s">
        <v>158</v>
      </c>
      <c r="AT88" s="217" t="s">
        <v>153</v>
      </c>
      <c r="AU88" s="217" t="s">
        <v>79</v>
      </c>
      <c r="AY88" s="19" t="s">
        <v>150</v>
      </c>
      <c r="BE88" s="218">
        <f>IF(N88="základní",J88,0)</f>
        <v>0</v>
      </c>
      <c r="BF88" s="218">
        <f>IF(N88="snížená",J88,0)</f>
        <v>0</v>
      </c>
      <c r="BG88" s="218">
        <f>IF(N88="zákl. přenesená",J88,0)</f>
        <v>0</v>
      </c>
      <c r="BH88" s="218">
        <f>IF(N88="sníž. přenesená",J88,0)</f>
        <v>0</v>
      </c>
      <c r="BI88" s="218">
        <f>IF(N88="nulová",J88,0)</f>
        <v>0</v>
      </c>
      <c r="BJ88" s="19" t="s">
        <v>77</v>
      </c>
      <c r="BK88" s="218">
        <f>ROUND(I88*H88,2)</f>
        <v>0</v>
      </c>
      <c r="BL88" s="19" t="s">
        <v>158</v>
      </c>
      <c r="BM88" s="217" t="s">
        <v>79</v>
      </c>
    </row>
    <row r="89" s="2" customFormat="1">
      <c r="A89" s="40"/>
      <c r="B89" s="41"/>
      <c r="C89" s="42"/>
      <c r="D89" s="219" t="s">
        <v>159</v>
      </c>
      <c r="E89" s="42"/>
      <c r="F89" s="220" t="s">
        <v>577</v>
      </c>
      <c r="G89" s="42"/>
      <c r="H89" s="42"/>
      <c r="I89" s="221"/>
      <c r="J89" s="42"/>
      <c r="K89" s="42"/>
      <c r="L89" s="46"/>
      <c r="M89" s="222"/>
      <c r="N89" s="223"/>
      <c r="O89" s="86"/>
      <c r="P89" s="86"/>
      <c r="Q89" s="86"/>
      <c r="R89" s="86"/>
      <c r="S89" s="86"/>
      <c r="T89" s="87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T89" s="19" t="s">
        <v>159</v>
      </c>
      <c r="AU89" s="19" t="s">
        <v>79</v>
      </c>
    </row>
    <row r="90" s="2" customFormat="1" ht="66.75" customHeight="1">
      <c r="A90" s="40"/>
      <c r="B90" s="41"/>
      <c r="C90" s="206" t="s">
        <v>79</v>
      </c>
      <c r="D90" s="206" t="s">
        <v>153</v>
      </c>
      <c r="E90" s="207" t="s">
        <v>1834</v>
      </c>
      <c r="F90" s="208" t="s">
        <v>1835</v>
      </c>
      <c r="G90" s="209" t="s">
        <v>380</v>
      </c>
      <c r="H90" s="210">
        <v>96</v>
      </c>
      <c r="I90" s="211"/>
      <c r="J90" s="212">
        <f>ROUND(I90*H90,2)</f>
        <v>0</v>
      </c>
      <c r="K90" s="208" t="s">
        <v>157</v>
      </c>
      <c r="L90" s="46"/>
      <c r="M90" s="213" t="s">
        <v>19</v>
      </c>
      <c r="N90" s="214" t="s">
        <v>40</v>
      </c>
      <c r="O90" s="86"/>
      <c r="P90" s="215">
        <f>O90*H90</f>
        <v>0</v>
      </c>
      <c r="Q90" s="215">
        <v>0</v>
      </c>
      <c r="R90" s="215">
        <f>Q90*H90</f>
        <v>0</v>
      </c>
      <c r="S90" s="215">
        <v>0</v>
      </c>
      <c r="T90" s="216">
        <f>S90*H90</f>
        <v>0</v>
      </c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R90" s="217" t="s">
        <v>158</v>
      </c>
      <c r="AT90" s="217" t="s">
        <v>153</v>
      </c>
      <c r="AU90" s="217" t="s">
        <v>79</v>
      </c>
      <c r="AY90" s="19" t="s">
        <v>150</v>
      </c>
      <c r="BE90" s="218">
        <f>IF(N90="základní",J90,0)</f>
        <v>0</v>
      </c>
      <c r="BF90" s="218">
        <f>IF(N90="snížená",J90,0)</f>
        <v>0</v>
      </c>
      <c r="BG90" s="218">
        <f>IF(N90="zákl. přenesená",J90,0)</f>
        <v>0</v>
      </c>
      <c r="BH90" s="218">
        <f>IF(N90="sníž. přenesená",J90,0)</f>
        <v>0</v>
      </c>
      <c r="BI90" s="218">
        <f>IF(N90="nulová",J90,0)</f>
        <v>0</v>
      </c>
      <c r="BJ90" s="19" t="s">
        <v>77</v>
      </c>
      <c r="BK90" s="218">
        <f>ROUND(I90*H90,2)</f>
        <v>0</v>
      </c>
      <c r="BL90" s="19" t="s">
        <v>158</v>
      </c>
      <c r="BM90" s="217" t="s">
        <v>158</v>
      </c>
    </row>
    <row r="91" s="2" customFormat="1">
      <c r="A91" s="40"/>
      <c r="B91" s="41"/>
      <c r="C91" s="42"/>
      <c r="D91" s="219" t="s">
        <v>159</v>
      </c>
      <c r="E91" s="42"/>
      <c r="F91" s="220" t="s">
        <v>1836</v>
      </c>
      <c r="G91" s="42"/>
      <c r="H91" s="42"/>
      <c r="I91" s="221"/>
      <c r="J91" s="42"/>
      <c r="K91" s="42"/>
      <c r="L91" s="46"/>
      <c r="M91" s="222"/>
      <c r="N91" s="223"/>
      <c r="O91" s="86"/>
      <c r="P91" s="86"/>
      <c r="Q91" s="86"/>
      <c r="R91" s="86"/>
      <c r="S91" s="86"/>
      <c r="T91" s="87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T91" s="19" t="s">
        <v>159</v>
      </c>
      <c r="AU91" s="19" t="s">
        <v>79</v>
      </c>
    </row>
    <row r="92" s="13" customFormat="1">
      <c r="A92" s="13"/>
      <c r="B92" s="242"/>
      <c r="C92" s="243"/>
      <c r="D92" s="244" t="s">
        <v>593</v>
      </c>
      <c r="E92" s="245" t="s">
        <v>19</v>
      </c>
      <c r="F92" s="246" t="s">
        <v>2005</v>
      </c>
      <c r="G92" s="243"/>
      <c r="H92" s="247">
        <v>96</v>
      </c>
      <c r="I92" s="248"/>
      <c r="J92" s="243"/>
      <c r="K92" s="243"/>
      <c r="L92" s="249"/>
      <c r="M92" s="250"/>
      <c r="N92" s="251"/>
      <c r="O92" s="251"/>
      <c r="P92" s="251"/>
      <c r="Q92" s="251"/>
      <c r="R92" s="251"/>
      <c r="S92" s="251"/>
      <c r="T92" s="252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T92" s="253" t="s">
        <v>593</v>
      </c>
      <c r="AU92" s="253" t="s">
        <v>79</v>
      </c>
      <c r="AV92" s="13" t="s">
        <v>79</v>
      </c>
      <c r="AW92" s="13" t="s">
        <v>31</v>
      </c>
      <c r="AX92" s="13" t="s">
        <v>69</v>
      </c>
      <c r="AY92" s="253" t="s">
        <v>150</v>
      </c>
    </row>
    <row r="93" s="14" customFormat="1">
      <c r="A93" s="14"/>
      <c r="B93" s="254"/>
      <c r="C93" s="255"/>
      <c r="D93" s="244" t="s">
        <v>593</v>
      </c>
      <c r="E93" s="256" t="s">
        <v>19</v>
      </c>
      <c r="F93" s="257" t="s">
        <v>595</v>
      </c>
      <c r="G93" s="255"/>
      <c r="H93" s="258">
        <v>96</v>
      </c>
      <c r="I93" s="259"/>
      <c r="J93" s="255"/>
      <c r="K93" s="255"/>
      <c r="L93" s="260"/>
      <c r="M93" s="261"/>
      <c r="N93" s="262"/>
      <c r="O93" s="262"/>
      <c r="P93" s="262"/>
      <c r="Q93" s="262"/>
      <c r="R93" s="262"/>
      <c r="S93" s="262"/>
      <c r="T93" s="263"/>
      <c r="U93" s="14"/>
      <c r="V93" s="14"/>
      <c r="W93" s="14"/>
      <c r="X93" s="14"/>
      <c r="Y93" s="14"/>
      <c r="Z93" s="14"/>
      <c r="AA93" s="14"/>
      <c r="AB93" s="14"/>
      <c r="AC93" s="14"/>
      <c r="AD93" s="14"/>
      <c r="AE93" s="14"/>
      <c r="AT93" s="264" t="s">
        <v>593</v>
      </c>
      <c r="AU93" s="264" t="s">
        <v>79</v>
      </c>
      <c r="AV93" s="14" t="s">
        <v>158</v>
      </c>
      <c r="AW93" s="14" t="s">
        <v>31</v>
      </c>
      <c r="AX93" s="14" t="s">
        <v>77</v>
      </c>
      <c r="AY93" s="264" t="s">
        <v>150</v>
      </c>
    </row>
    <row r="94" s="2" customFormat="1" ht="44.25" customHeight="1">
      <c r="A94" s="40"/>
      <c r="B94" s="41"/>
      <c r="C94" s="206" t="s">
        <v>164</v>
      </c>
      <c r="D94" s="206" t="s">
        <v>153</v>
      </c>
      <c r="E94" s="207" t="s">
        <v>612</v>
      </c>
      <c r="F94" s="208" t="s">
        <v>613</v>
      </c>
      <c r="G94" s="209" t="s">
        <v>380</v>
      </c>
      <c r="H94" s="210">
        <v>84</v>
      </c>
      <c r="I94" s="211"/>
      <c r="J94" s="212">
        <f>ROUND(I94*H94,2)</f>
        <v>0</v>
      </c>
      <c r="K94" s="208" t="s">
        <v>157</v>
      </c>
      <c r="L94" s="46"/>
      <c r="M94" s="213" t="s">
        <v>19</v>
      </c>
      <c r="N94" s="214" t="s">
        <v>40</v>
      </c>
      <c r="O94" s="86"/>
      <c r="P94" s="215">
        <f>O94*H94</f>
        <v>0</v>
      </c>
      <c r="Q94" s="215">
        <v>0</v>
      </c>
      <c r="R94" s="215">
        <f>Q94*H94</f>
        <v>0</v>
      </c>
      <c r="S94" s="215">
        <v>0</v>
      </c>
      <c r="T94" s="216">
        <f>S94*H94</f>
        <v>0</v>
      </c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R94" s="217" t="s">
        <v>158</v>
      </c>
      <c r="AT94" s="217" t="s">
        <v>153</v>
      </c>
      <c r="AU94" s="217" t="s">
        <v>79</v>
      </c>
      <c r="AY94" s="19" t="s">
        <v>150</v>
      </c>
      <c r="BE94" s="218">
        <f>IF(N94="základní",J94,0)</f>
        <v>0</v>
      </c>
      <c r="BF94" s="218">
        <f>IF(N94="snížená",J94,0)</f>
        <v>0</v>
      </c>
      <c r="BG94" s="218">
        <f>IF(N94="zákl. přenesená",J94,0)</f>
        <v>0</v>
      </c>
      <c r="BH94" s="218">
        <f>IF(N94="sníž. přenesená",J94,0)</f>
        <v>0</v>
      </c>
      <c r="BI94" s="218">
        <f>IF(N94="nulová",J94,0)</f>
        <v>0</v>
      </c>
      <c r="BJ94" s="19" t="s">
        <v>77</v>
      </c>
      <c r="BK94" s="218">
        <f>ROUND(I94*H94,2)</f>
        <v>0</v>
      </c>
      <c r="BL94" s="19" t="s">
        <v>158</v>
      </c>
      <c r="BM94" s="217" t="s">
        <v>167</v>
      </c>
    </row>
    <row r="95" s="2" customFormat="1">
      <c r="A95" s="40"/>
      <c r="B95" s="41"/>
      <c r="C95" s="42"/>
      <c r="D95" s="219" t="s">
        <v>159</v>
      </c>
      <c r="E95" s="42"/>
      <c r="F95" s="220" t="s">
        <v>614</v>
      </c>
      <c r="G95" s="42"/>
      <c r="H95" s="42"/>
      <c r="I95" s="221"/>
      <c r="J95" s="42"/>
      <c r="K95" s="42"/>
      <c r="L95" s="46"/>
      <c r="M95" s="222"/>
      <c r="N95" s="223"/>
      <c r="O95" s="86"/>
      <c r="P95" s="86"/>
      <c r="Q95" s="86"/>
      <c r="R95" s="86"/>
      <c r="S95" s="86"/>
      <c r="T95" s="87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T95" s="19" t="s">
        <v>159</v>
      </c>
      <c r="AU95" s="19" t="s">
        <v>79</v>
      </c>
    </row>
    <row r="96" s="13" customFormat="1">
      <c r="A96" s="13"/>
      <c r="B96" s="242"/>
      <c r="C96" s="243"/>
      <c r="D96" s="244" t="s">
        <v>593</v>
      </c>
      <c r="E96" s="245" t="s">
        <v>19</v>
      </c>
      <c r="F96" s="246" t="s">
        <v>2006</v>
      </c>
      <c r="G96" s="243"/>
      <c r="H96" s="247">
        <v>84</v>
      </c>
      <c r="I96" s="248"/>
      <c r="J96" s="243"/>
      <c r="K96" s="243"/>
      <c r="L96" s="249"/>
      <c r="M96" s="250"/>
      <c r="N96" s="251"/>
      <c r="O96" s="251"/>
      <c r="P96" s="251"/>
      <c r="Q96" s="251"/>
      <c r="R96" s="251"/>
      <c r="S96" s="251"/>
      <c r="T96" s="252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T96" s="253" t="s">
        <v>593</v>
      </c>
      <c r="AU96" s="253" t="s">
        <v>79</v>
      </c>
      <c r="AV96" s="13" t="s">
        <v>79</v>
      </c>
      <c r="AW96" s="13" t="s">
        <v>31</v>
      </c>
      <c r="AX96" s="13" t="s">
        <v>69</v>
      </c>
      <c r="AY96" s="253" t="s">
        <v>150</v>
      </c>
    </row>
    <row r="97" s="14" customFormat="1">
      <c r="A97" s="14"/>
      <c r="B97" s="254"/>
      <c r="C97" s="255"/>
      <c r="D97" s="244" t="s">
        <v>593</v>
      </c>
      <c r="E97" s="256" t="s">
        <v>19</v>
      </c>
      <c r="F97" s="257" t="s">
        <v>595</v>
      </c>
      <c r="G97" s="255"/>
      <c r="H97" s="258">
        <v>84</v>
      </c>
      <c r="I97" s="259"/>
      <c r="J97" s="255"/>
      <c r="K97" s="255"/>
      <c r="L97" s="260"/>
      <c r="M97" s="261"/>
      <c r="N97" s="262"/>
      <c r="O97" s="262"/>
      <c r="P97" s="262"/>
      <c r="Q97" s="262"/>
      <c r="R97" s="262"/>
      <c r="S97" s="262"/>
      <c r="T97" s="263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T97" s="264" t="s">
        <v>593</v>
      </c>
      <c r="AU97" s="264" t="s">
        <v>79</v>
      </c>
      <c r="AV97" s="14" t="s">
        <v>158</v>
      </c>
      <c r="AW97" s="14" t="s">
        <v>31</v>
      </c>
      <c r="AX97" s="14" t="s">
        <v>77</v>
      </c>
      <c r="AY97" s="264" t="s">
        <v>150</v>
      </c>
    </row>
    <row r="98" s="2" customFormat="1" ht="44.25" customHeight="1">
      <c r="A98" s="40"/>
      <c r="B98" s="41"/>
      <c r="C98" s="206" t="s">
        <v>158</v>
      </c>
      <c r="D98" s="206" t="s">
        <v>153</v>
      </c>
      <c r="E98" s="207" t="s">
        <v>620</v>
      </c>
      <c r="F98" s="208" t="s">
        <v>621</v>
      </c>
      <c r="G98" s="209" t="s">
        <v>380</v>
      </c>
      <c r="H98" s="210">
        <v>90</v>
      </c>
      <c r="I98" s="211"/>
      <c r="J98" s="212">
        <f>ROUND(I98*H98,2)</f>
        <v>0</v>
      </c>
      <c r="K98" s="208" t="s">
        <v>157</v>
      </c>
      <c r="L98" s="46"/>
      <c r="M98" s="213" t="s">
        <v>19</v>
      </c>
      <c r="N98" s="214" t="s">
        <v>40</v>
      </c>
      <c r="O98" s="86"/>
      <c r="P98" s="215">
        <f>O98*H98</f>
        <v>0</v>
      </c>
      <c r="Q98" s="215">
        <v>0</v>
      </c>
      <c r="R98" s="215">
        <f>Q98*H98</f>
        <v>0</v>
      </c>
      <c r="S98" s="215">
        <v>0</v>
      </c>
      <c r="T98" s="216">
        <f>S98*H98</f>
        <v>0</v>
      </c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R98" s="217" t="s">
        <v>158</v>
      </c>
      <c r="AT98" s="217" t="s">
        <v>153</v>
      </c>
      <c r="AU98" s="217" t="s">
        <v>79</v>
      </c>
      <c r="AY98" s="19" t="s">
        <v>150</v>
      </c>
      <c r="BE98" s="218">
        <f>IF(N98="základní",J98,0)</f>
        <v>0</v>
      </c>
      <c r="BF98" s="218">
        <f>IF(N98="snížená",J98,0)</f>
        <v>0</v>
      </c>
      <c r="BG98" s="218">
        <f>IF(N98="zákl. přenesená",J98,0)</f>
        <v>0</v>
      </c>
      <c r="BH98" s="218">
        <f>IF(N98="sníž. přenesená",J98,0)</f>
        <v>0</v>
      </c>
      <c r="BI98" s="218">
        <f>IF(N98="nulová",J98,0)</f>
        <v>0</v>
      </c>
      <c r="BJ98" s="19" t="s">
        <v>77</v>
      </c>
      <c r="BK98" s="218">
        <f>ROUND(I98*H98,2)</f>
        <v>0</v>
      </c>
      <c r="BL98" s="19" t="s">
        <v>158</v>
      </c>
      <c r="BM98" s="217" t="s">
        <v>171</v>
      </c>
    </row>
    <row r="99" s="2" customFormat="1">
      <c r="A99" s="40"/>
      <c r="B99" s="41"/>
      <c r="C99" s="42"/>
      <c r="D99" s="219" t="s">
        <v>159</v>
      </c>
      <c r="E99" s="42"/>
      <c r="F99" s="220" t="s">
        <v>622</v>
      </c>
      <c r="G99" s="42"/>
      <c r="H99" s="42"/>
      <c r="I99" s="221"/>
      <c r="J99" s="42"/>
      <c r="K99" s="42"/>
      <c r="L99" s="46"/>
      <c r="M99" s="222"/>
      <c r="N99" s="223"/>
      <c r="O99" s="86"/>
      <c r="P99" s="86"/>
      <c r="Q99" s="86"/>
      <c r="R99" s="86"/>
      <c r="S99" s="86"/>
      <c r="T99" s="87"/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T99" s="19" t="s">
        <v>159</v>
      </c>
      <c r="AU99" s="19" t="s">
        <v>79</v>
      </c>
    </row>
    <row r="100" s="13" customFormat="1">
      <c r="A100" s="13"/>
      <c r="B100" s="242"/>
      <c r="C100" s="243"/>
      <c r="D100" s="244" t="s">
        <v>593</v>
      </c>
      <c r="E100" s="245" t="s">
        <v>19</v>
      </c>
      <c r="F100" s="246" t="s">
        <v>2007</v>
      </c>
      <c r="G100" s="243"/>
      <c r="H100" s="247">
        <v>90</v>
      </c>
      <c r="I100" s="248"/>
      <c r="J100" s="243"/>
      <c r="K100" s="243"/>
      <c r="L100" s="249"/>
      <c r="M100" s="250"/>
      <c r="N100" s="251"/>
      <c r="O100" s="251"/>
      <c r="P100" s="251"/>
      <c r="Q100" s="251"/>
      <c r="R100" s="251"/>
      <c r="S100" s="251"/>
      <c r="T100" s="252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T100" s="253" t="s">
        <v>593</v>
      </c>
      <c r="AU100" s="253" t="s">
        <v>79</v>
      </c>
      <c r="AV100" s="13" t="s">
        <v>79</v>
      </c>
      <c r="AW100" s="13" t="s">
        <v>31</v>
      </c>
      <c r="AX100" s="13" t="s">
        <v>69</v>
      </c>
      <c r="AY100" s="253" t="s">
        <v>150</v>
      </c>
    </row>
    <row r="101" s="14" customFormat="1">
      <c r="A101" s="14"/>
      <c r="B101" s="254"/>
      <c r="C101" s="255"/>
      <c r="D101" s="244" t="s">
        <v>593</v>
      </c>
      <c r="E101" s="256" t="s">
        <v>19</v>
      </c>
      <c r="F101" s="257" t="s">
        <v>595</v>
      </c>
      <c r="G101" s="255"/>
      <c r="H101" s="258">
        <v>90</v>
      </c>
      <c r="I101" s="259"/>
      <c r="J101" s="255"/>
      <c r="K101" s="255"/>
      <c r="L101" s="260"/>
      <c r="M101" s="261"/>
      <c r="N101" s="262"/>
      <c r="O101" s="262"/>
      <c r="P101" s="262"/>
      <c r="Q101" s="262"/>
      <c r="R101" s="262"/>
      <c r="S101" s="262"/>
      <c r="T101" s="263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T101" s="264" t="s">
        <v>593</v>
      </c>
      <c r="AU101" s="264" t="s">
        <v>79</v>
      </c>
      <c r="AV101" s="14" t="s">
        <v>158</v>
      </c>
      <c r="AW101" s="14" t="s">
        <v>31</v>
      </c>
      <c r="AX101" s="14" t="s">
        <v>77</v>
      </c>
      <c r="AY101" s="264" t="s">
        <v>150</v>
      </c>
    </row>
    <row r="102" s="2" customFormat="1" ht="24.15" customHeight="1">
      <c r="A102" s="40"/>
      <c r="B102" s="41"/>
      <c r="C102" s="206" t="s">
        <v>149</v>
      </c>
      <c r="D102" s="206" t="s">
        <v>153</v>
      </c>
      <c r="E102" s="207" t="s">
        <v>632</v>
      </c>
      <c r="F102" s="208" t="s">
        <v>633</v>
      </c>
      <c r="G102" s="209" t="s">
        <v>380</v>
      </c>
      <c r="H102" s="210">
        <v>328</v>
      </c>
      <c r="I102" s="211"/>
      <c r="J102" s="212">
        <f>ROUND(I102*H102,2)</f>
        <v>0</v>
      </c>
      <c r="K102" s="208" t="s">
        <v>157</v>
      </c>
      <c r="L102" s="46"/>
      <c r="M102" s="213" t="s">
        <v>19</v>
      </c>
      <c r="N102" s="214" t="s">
        <v>40</v>
      </c>
      <c r="O102" s="86"/>
      <c r="P102" s="215">
        <f>O102*H102</f>
        <v>0</v>
      </c>
      <c r="Q102" s="215">
        <v>0</v>
      </c>
      <c r="R102" s="215">
        <f>Q102*H102</f>
        <v>0</v>
      </c>
      <c r="S102" s="215">
        <v>0</v>
      </c>
      <c r="T102" s="216">
        <f>S102*H102</f>
        <v>0</v>
      </c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R102" s="217" t="s">
        <v>158</v>
      </c>
      <c r="AT102" s="217" t="s">
        <v>153</v>
      </c>
      <c r="AU102" s="217" t="s">
        <v>79</v>
      </c>
      <c r="AY102" s="19" t="s">
        <v>150</v>
      </c>
      <c r="BE102" s="218">
        <f>IF(N102="základní",J102,0)</f>
        <v>0</v>
      </c>
      <c r="BF102" s="218">
        <f>IF(N102="snížená",J102,0)</f>
        <v>0</v>
      </c>
      <c r="BG102" s="218">
        <f>IF(N102="zákl. přenesená",J102,0)</f>
        <v>0</v>
      </c>
      <c r="BH102" s="218">
        <f>IF(N102="sníž. přenesená",J102,0)</f>
        <v>0</v>
      </c>
      <c r="BI102" s="218">
        <f>IF(N102="nulová",J102,0)</f>
        <v>0</v>
      </c>
      <c r="BJ102" s="19" t="s">
        <v>77</v>
      </c>
      <c r="BK102" s="218">
        <f>ROUND(I102*H102,2)</f>
        <v>0</v>
      </c>
      <c r="BL102" s="19" t="s">
        <v>158</v>
      </c>
      <c r="BM102" s="217" t="s">
        <v>175</v>
      </c>
    </row>
    <row r="103" s="2" customFormat="1">
      <c r="A103" s="40"/>
      <c r="B103" s="41"/>
      <c r="C103" s="42"/>
      <c r="D103" s="219" t="s">
        <v>159</v>
      </c>
      <c r="E103" s="42"/>
      <c r="F103" s="220" t="s">
        <v>634</v>
      </c>
      <c r="G103" s="42"/>
      <c r="H103" s="42"/>
      <c r="I103" s="221"/>
      <c r="J103" s="42"/>
      <c r="K103" s="42"/>
      <c r="L103" s="46"/>
      <c r="M103" s="222"/>
      <c r="N103" s="223"/>
      <c r="O103" s="86"/>
      <c r="P103" s="86"/>
      <c r="Q103" s="86"/>
      <c r="R103" s="86"/>
      <c r="S103" s="86"/>
      <c r="T103" s="87"/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T103" s="19" t="s">
        <v>159</v>
      </c>
      <c r="AU103" s="19" t="s">
        <v>79</v>
      </c>
    </row>
    <row r="104" s="13" customFormat="1">
      <c r="A104" s="13"/>
      <c r="B104" s="242"/>
      <c r="C104" s="243"/>
      <c r="D104" s="244" t="s">
        <v>593</v>
      </c>
      <c r="E104" s="245" t="s">
        <v>19</v>
      </c>
      <c r="F104" s="246" t="s">
        <v>2008</v>
      </c>
      <c r="G104" s="243"/>
      <c r="H104" s="247">
        <v>328</v>
      </c>
      <c r="I104" s="248"/>
      <c r="J104" s="243"/>
      <c r="K104" s="243"/>
      <c r="L104" s="249"/>
      <c r="M104" s="250"/>
      <c r="N104" s="251"/>
      <c r="O104" s="251"/>
      <c r="P104" s="251"/>
      <c r="Q104" s="251"/>
      <c r="R104" s="251"/>
      <c r="S104" s="251"/>
      <c r="T104" s="252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T104" s="253" t="s">
        <v>593</v>
      </c>
      <c r="AU104" s="253" t="s">
        <v>79</v>
      </c>
      <c r="AV104" s="13" t="s">
        <v>79</v>
      </c>
      <c r="AW104" s="13" t="s">
        <v>31</v>
      </c>
      <c r="AX104" s="13" t="s">
        <v>69</v>
      </c>
      <c r="AY104" s="253" t="s">
        <v>150</v>
      </c>
    </row>
    <row r="105" s="14" customFormat="1">
      <c r="A105" s="14"/>
      <c r="B105" s="254"/>
      <c r="C105" s="255"/>
      <c r="D105" s="244" t="s">
        <v>593</v>
      </c>
      <c r="E105" s="256" t="s">
        <v>19</v>
      </c>
      <c r="F105" s="257" t="s">
        <v>595</v>
      </c>
      <c r="G105" s="255"/>
      <c r="H105" s="258">
        <v>328</v>
      </c>
      <c r="I105" s="259"/>
      <c r="J105" s="255"/>
      <c r="K105" s="255"/>
      <c r="L105" s="260"/>
      <c r="M105" s="261"/>
      <c r="N105" s="262"/>
      <c r="O105" s="262"/>
      <c r="P105" s="262"/>
      <c r="Q105" s="262"/>
      <c r="R105" s="262"/>
      <c r="S105" s="262"/>
      <c r="T105" s="263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T105" s="264" t="s">
        <v>593</v>
      </c>
      <c r="AU105" s="264" t="s">
        <v>79</v>
      </c>
      <c r="AV105" s="14" t="s">
        <v>158</v>
      </c>
      <c r="AW105" s="14" t="s">
        <v>31</v>
      </c>
      <c r="AX105" s="14" t="s">
        <v>77</v>
      </c>
      <c r="AY105" s="264" t="s">
        <v>150</v>
      </c>
    </row>
    <row r="106" s="2" customFormat="1" ht="33" customHeight="1">
      <c r="A106" s="40"/>
      <c r="B106" s="41"/>
      <c r="C106" s="206" t="s">
        <v>167</v>
      </c>
      <c r="D106" s="206" t="s">
        <v>153</v>
      </c>
      <c r="E106" s="207" t="s">
        <v>1780</v>
      </c>
      <c r="F106" s="208" t="s">
        <v>1781</v>
      </c>
      <c r="G106" s="209" t="s">
        <v>375</v>
      </c>
      <c r="H106" s="210">
        <v>200</v>
      </c>
      <c r="I106" s="211"/>
      <c r="J106" s="212">
        <f>ROUND(I106*H106,2)</f>
        <v>0</v>
      </c>
      <c r="K106" s="208" t="s">
        <v>157</v>
      </c>
      <c r="L106" s="46"/>
      <c r="M106" s="213" t="s">
        <v>19</v>
      </c>
      <c r="N106" s="214" t="s">
        <v>40</v>
      </c>
      <c r="O106" s="86"/>
      <c r="P106" s="215">
        <f>O106*H106</f>
        <v>0</v>
      </c>
      <c r="Q106" s="215">
        <v>0</v>
      </c>
      <c r="R106" s="215">
        <f>Q106*H106</f>
        <v>0</v>
      </c>
      <c r="S106" s="215">
        <v>0</v>
      </c>
      <c r="T106" s="216">
        <f>S106*H106</f>
        <v>0</v>
      </c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R106" s="217" t="s">
        <v>158</v>
      </c>
      <c r="AT106" s="217" t="s">
        <v>153</v>
      </c>
      <c r="AU106" s="217" t="s">
        <v>79</v>
      </c>
      <c r="AY106" s="19" t="s">
        <v>150</v>
      </c>
      <c r="BE106" s="218">
        <f>IF(N106="základní",J106,0)</f>
        <v>0</v>
      </c>
      <c r="BF106" s="218">
        <f>IF(N106="snížená",J106,0)</f>
        <v>0</v>
      </c>
      <c r="BG106" s="218">
        <f>IF(N106="zákl. přenesená",J106,0)</f>
        <v>0</v>
      </c>
      <c r="BH106" s="218">
        <f>IF(N106="sníž. přenesená",J106,0)</f>
        <v>0</v>
      </c>
      <c r="BI106" s="218">
        <f>IF(N106="nulová",J106,0)</f>
        <v>0</v>
      </c>
      <c r="BJ106" s="19" t="s">
        <v>77</v>
      </c>
      <c r="BK106" s="218">
        <f>ROUND(I106*H106,2)</f>
        <v>0</v>
      </c>
      <c r="BL106" s="19" t="s">
        <v>158</v>
      </c>
      <c r="BM106" s="217" t="s">
        <v>8</v>
      </c>
    </row>
    <row r="107" s="2" customFormat="1">
      <c r="A107" s="40"/>
      <c r="B107" s="41"/>
      <c r="C107" s="42"/>
      <c r="D107" s="219" t="s">
        <v>159</v>
      </c>
      <c r="E107" s="42"/>
      <c r="F107" s="220" t="s">
        <v>1782</v>
      </c>
      <c r="G107" s="42"/>
      <c r="H107" s="42"/>
      <c r="I107" s="221"/>
      <c r="J107" s="42"/>
      <c r="K107" s="42"/>
      <c r="L107" s="46"/>
      <c r="M107" s="222"/>
      <c r="N107" s="223"/>
      <c r="O107" s="86"/>
      <c r="P107" s="86"/>
      <c r="Q107" s="86"/>
      <c r="R107" s="86"/>
      <c r="S107" s="86"/>
      <c r="T107" s="87"/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T107" s="19" t="s">
        <v>159</v>
      </c>
      <c r="AU107" s="19" t="s">
        <v>79</v>
      </c>
    </row>
    <row r="108" s="13" customFormat="1">
      <c r="A108" s="13"/>
      <c r="B108" s="242"/>
      <c r="C108" s="243"/>
      <c r="D108" s="244" t="s">
        <v>593</v>
      </c>
      <c r="E108" s="245" t="s">
        <v>19</v>
      </c>
      <c r="F108" s="246" t="s">
        <v>2009</v>
      </c>
      <c r="G108" s="243"/>
      <c r="H108" s="247">
        <v>200</v>
      </c>
      <c r="I108" s="248"/>
      <c r="J108" s="243"/>
      <c r="K108" s="243"/>
      <c r="L108" s="249"/>
      <c r="M108" s="250"/>
      <c r="N108" s="251"/>
      <c r="O108" s="251"/>
      <c r="P108" s="251"/>
      <c r="Q108" s="251"/>
      <c r="R108" s="251"/>
      <c r="S108" s="251"/>
      <c r="T108" s="252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T108" s="253" t="s">
        <v>593</v>
      </c>
      <c r="AU108" s="253" t="s">
        <v>79</v>
      </c>
      <c r="AV108" s="13" t="s">
        <v>79</v>
      </c>
      <c r="AW108" s="13" t="s">
        <v>31</v>
      </c>
      <c r="AX108" s="13" t="s">
        <v>69</v>
      </c>
      <c r="AY108" s="253" t="s">
        <v>150</v>
      </c>
    </row>
    <row r="109" s="14" customFormat="1">
      <c r="A109" s="14"/>
      <c r="B109" s="254"/>
      <c r="C109" s="255"/>
      <c r="D109" s="244" t="s">
        <v>593</v>
      </c>
      <c r="E109" s="256" t="s">
        <v>19</v>
      </c>
      <c r="F109" s="257" t="s">
        <v>595</v>
      </c>
      <c r="G109" s="255"/>
      <c r="H109" s="258">
        <v>200</v>
      </c>
      <c r="I109" s="259"/>
      <c r="J109" s="255"/>
      <c r="K109" s="255"/>
      <c r="L109" s="260"/>
      <c r="M109" s="261"/>
      <c r="N109" s="262"/>
      <c r="O109" s="262"/>
      <c r="P109" s="262"/>
      <c r="Q109" s="262"/>
      <c r="R109" s="262"/>
      <c r="S109" s="262"/>
      <c r="T109" s="263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T109" s="264" t="s">
        <v>593</v>
      </c>
      <c r="AU109" s="264" t="s">
        <v>79</v>
      </c>
      <c r="AV109" s="14" t="s">
        <v>158</v>
      </c>
      <c r="AW109" s="14" t="s">
        <v>31</v>
      </c>
      <c r="AX109" s="14" t="s">
        <v>77</v>
      </c>
      <c r="AY109" s="264" t="s">
        <v>150</v>
      </c>
    </row>
    <row r="110" s="2" customFormat="1" ht="62.7" customHeight="1">
      <c r="A110" s="40"/>
      <c r="B110" s="41"/>
      <c r="C110" s="206" t="s">
        <v>180</v>
      </c>
      <c r="D110" s="206" t="s">
        <v>153</v>
      </c>
      <c r="E110" s="207" t="s">
        <v>711</v>
      </c>
      <c r="F110" s="208" t="s">
        <v>712</v>
      </c>
      <c r="G110" s="209" t="s">
        <v>375</v>
      </c>
      <c r="H110" s="210">
        <v>102.65000000000001</v>
      </c>
      <c r="I110" s="211"/>
      <c r="J110" s="212">
        <f>ROUND(I110*H110,2)</f>
        <v>0</v>
      </c>
      <c r="K110" s="208" t="s">
        <v>157</v>
      </c>
      <c r="L110" s="46"/>
      <c r="M110" s="213" t="s">
        <v>19</v>
      </c>
      <c r="N110" s="214" t="s">
        <v>40</v>
      </c>
      <c r="O110" s="86"/>
      <c r="P110" s="215">
        <f>O110*H110</f>
        <v>0</v>
      </c>
      <c r="Q110" s="215">
        <v>0</v>
      </c>
      <c r="R110" s="215">
        <f>Q110*H110</f>
        <v>0</v>
      </c>
      <c r="S110" s="215">
        <v>0</v>
      </c>
      <c r="T110" s="216">
        <f>S110*H110</f>
        <v>0</v>
      </c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R110" s="217" t="s">
        <v>158</v>
      </c>
      <c r="AT110" s="217" t="s">
        <v>153</v>
      </c>
      <c r="AU110" s="217" t="s">
        <v>79</v>
      </c>
      <c r="AY110" s="19" t="s">
        <v>150</v>
      </c>
      <c r="BE110" s="218">
        <f>IF(N110="základní",J110,0)</f>
        <v>0</v>
      </c>
      <c r="BF110" s="218">
        <f>IF(N110="snížená",J110,0)</f>
        <v>0</v>
      </c>
      <c r="BG110" s="218">
        <f>IF(N110="zákl. přenesená",J110,0)</f>
        <v>0</v>
      </c>
      <c r="BH110" s="218">
        <f>IF(N110="sníž. přenesená",J110,0)</f>
        <v>0</v>
      </c>
      <c r="BI110" s="218">
        <f>IF(N110="nulová",J110,0)</f>
        <v>0</v>
      </c>
      <c r="BJ110" s="19" t="s">
        <v>77</v>
      </c>
      <c r="BK110" s="218">
        <f>ROUND(I110*H110,2)</f>
        <v>0</v>
      </c>
      <c r="BL110" s="19" t="s">
        <v>158</v>
      </c>
      <c r="BM110" s="217" t="s">
        <v>183</v>
      </c>
    </row>
    <row r="111" s="2" customFormat="1">
      <c r="A111" s="40"/>
      <c r="B111" s="41"/>
      <c r="C111" s="42"/>
      <c r="D111" s="219" t="s">
        <v>159</v>
      </c>
      <c r="E111" s="42"/>
      <c r="F111" s="220" t="s">
        <v>713</v>
      </c>
      <c r="G111" s="42"/>
      <c r="H111" s="42"/>
      <c r="I111" s="221"/>
      <c r="J111" s="42"/>
      <c r="K111" s="42"/>
      <c r="L111" s="46"/>
      <c r="M111" s="222"/>
      <c r="N111" s="223"/>
      <c r="O111" s="86"/>
      <c r="P111" s="86"/>
      <c r="Q111" s="86"/>
      <c r="R111" s="86"/>
      <c r="S111" s="86"/>
      <c r="T111" s="87"/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T111" s="19" t="s">
        <v>159</v>
      </c>
      <c r="AU111" s="19" t="s">
        <v>79</v>
      </c>
    </row>
    <row r="112" s="2" customFormat="1" ht="62.7" customHeight="1">
      <c r="A112" s="40"/>
      <c r="B112" s="41"/>
      <c r="C112" s="206" t="s">
        <v>171</v>
      </c>
      <c r="D112" s="206" t="s">
        <v>153</v>
      </c>
      <c r="E112" s="207" t="s">
        <v>714</v>
      </c>
      <c r="F112" s="208" t="s">
        <v>715</v>
      </c>
      <c r="G112" s="209" t="s">
        <v>375</v>
      </c>
      <c r="H112" s="210">
        <v>190</v>
      </c>
      <c r="I112" s="211"/>
      <c r="J112" s="212">
        <f>ROUND(I112*H112,2)</f>
        <v>0</v>
      </c>
      <c r="K112" s="208" t="s">
        <v>157</v>
      </c>
      <c r="L112" s="46"/>
      <c r="M112" s="213" t="s">
        <v>19</v>
      </c>
      <c r="N112" s="214" t="s">
        <v>40</v>
      </c>
      <c r="O112" s="86"/>
      <c r="P112" s="215">
        <f>O112*H112</f>
        <v>0</v>
      </c>
      <c r="Q112" s="215">
        <v>0</v>
      </c>
      <c r="R112" s="215">
        <f>Q112*H112</f>
        <v>0</v>
      </c>
      <c r="S112" s="215">
        <v>0</v>
      </c>
      <c r="T112" s="216">
        <f>S112*H112</f>
        <v>0</v>
      </c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R112" s="217" t="s">
        <v>158</v>
      </c>
      <c r="AT112" s="217" t="s">
        <v>153</v>
      </c>
      <c r="AU112" s="217" t="s">
        <v>79</v>
      </c>
      <c r="AY112" s="19" t="s">
        <v>150</v>
      </c>
      <c r="BE112" s="218">
        <f>IF(N112="základní",J112,0)</f>
        <v>0</v>
      </c>
      <c r="BF112" s="218">
        <f>IF(N112="snížená",J112,0)</f>
        <v>0</v>
      </c>
      <c r="BG112" s="218">
        <f>IF(N112="zákl. přenesená",J112,0)</f>
        <v>0</v>
      </c>
      <c r="BH112" s="218">
        <f>IF(N112="sníž. přenesená",J112,0)</f>
        <v>0</v>
      </c>
      <c r="BI112" s="218">
        <f>IF(N112="nulová",J112,0)</f>
        <v>0</v>
      </c>
      <c r="BJ112" s="19" t="s">
        <v>77</v>
      </c>
      <c r="BK112" s="218">
        <f>ROUND(I112*H112,2)</f>
        <v>0</v>
      </c>
      <c r="BL112" s="19" t="s">
        <v>158</v>
      </c>
      <c r="BM112" s="217" t="s">
        <v>187</v>
      </c>
    </row>
    <row r="113" s="2" customFormat="1">
      <c r="A113" s="40"/>
      <c r="B113" s="41"/>
      <c r="C113" s="42"/>
      <c r="D113" s="219" t="s">
        <v>159</v>
      </c>
      <c r="E113" s="42"/>
      <c r="F113" s="220" t="s">
        <v>716</v>
      </c>
      <c r="G113" s="42"/>
      <c r="H113" s="42"/>
      <c r="I113" s="221"/>
      <c r="J113" s="42"/>
      <c r="K113" s="42"/>
      <c r="L113" s="46"/>
      <c r="M113" s="222"/>
      <c r="N113" s="223"/>
      <c r="O113" s="86"/>
      <c r="P113" s="86"/>
      <c r="Q113" s="86"/>
      <c r="R113" s="86"/>
      <c r="S113" s="86"/>
      <c r="T113" s="87"/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T113" s="19" t="s">
        <v>159</v>
      </c>
      <c r="AU113" s="19" t="s">
        <v>79</v>
      </c>
    </row>
    <row r="114" s="2" customFormat="1" ht="44.25" customHeight="1">
      <c r="A114" s="40"/>
      <c r="B114" s="41"/>
      <c r="C114" s="206" t="s">
        <v>190</v>
      </c>
      <c r="D114" s="206" t="s">
        <v>153</v>
      </c>
      <c r="E114" s="207" t="s">
        <v>717</v>
      </c>
      <c r="F114" s="208" t="s">
        <v>718</v>
      </c>
      <c r="G114" s="209" t="s">
        <v>375</v>
      </c>
      <c r="H114" s="210">
        <v>43.450000000000003</v>
      </c>
      <c r="I114" s="211"/>
      <c r="J114" s="212">
        <f>ROUND(I114*H114,2)</f>
        <v>0</v>
      </c>
      <c r="K114" s="208" t="s">
        <v>157</v>
      </c>
      <c r="L114" s="46"/>
      <c r="M114" s="213" t="s">
        <v>19</v>
      </c>
      <c r="N114" s="214" t="s">
        <v>40</v>
      </c>
      <c r="O114" s="86"/>
      <c r="P114" s="215">
        <f>O114*H114</f>
        <v>0</v>
      </c>
      <c r="Q114" s="215">
        <v>0</v>
      </c>
      <c r="R114" s="215">
        <f>Q114*H114</f>
        <v>0</v>
      </c>
      <c r="S114" s="215">
        <v>0</v>
      </c>
      <c r="T114" s="216">
        <f>S114*H114</f>
        <v>0</v>
      </c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R114" s="217" t="s">
        <v>158</v>
      </c>
      <c r="AT114" s="217" t="s">
        <v>153</v>
      </c>
      <c r="AU114" s="217" t="s">
        <v>79</v>
      </c>
      <c r="AY114" s="19" t="s">
        <v>150</v>
      </c>
      <c r="BE114" s="218">
        <f>IF(N114="základní",J114,0)</f>
        <v>0</v>
      </c>
      <c r="BF114" s="218">
        <f>IF(N114="snížená",J114,0)</f>
        <v>0</v>
      </c>
      <c r="BG114" s="218">
        <f>IF(N114="zákl. přenesená",J114,0)</f>
        <v>0</v>
      </c>
      <c r="BH114" s="218">
        <f>IF(N114="sníž. přenesená",J114,0)</f>
        <v>0</v>
      </c>
      <c r="BI114" s="218">
        <f>IF(N114="nulová",J114,0)</f>
        <v>0</v>
      </c>
      <c r="BJ114" s="19" t="s">
        <v>77</v>
      </c>
      <c r="BK114" s="218">
        <f>ROUND(I114*H114,2)</f>
        <v>0</v>
      </c>
      <c r="BL114" s="19" t="s">
        <v>158</v>
      </c>
      <c r="BM114" s="217" t="s">
        <v>193</v>
      </c>
    </row>
    <row r="115" s="2" customFormat="1">
      <c r="A115" s="40"/>
      <c r="B115" s="41"/>
      <c r="C115" s="42"/>
      <c r="D115" s="219" t="s">
        <v>159</v>
      </c>
      <c r="E115" s="42"/>
      <c r="F115" s="220" t="s">
        <v>719</v>
      </c>
      <c r="G115" s="42"/>
      <c r="H115" s="42"/>
      <c r="I115" s="221"/>
      <c r="J115" s="42"/>
      <c r="K115" s="42"/>
      <c r="L115" s="46"/>
      <c r="M115" s="222"/>
      <c r="N115" s="223"/>
      <c r="O115" s="86"/>
      <c r="P115" s="86"/>
      <c r="Q115" s="86"/>
      <c r="R115" s="86"/>
      <c r="S115" s="86"/>
      <c r="T115" s="87"/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T115" s="19" t="s">
        <v>159</v>
      </c>
      <c r="AU115" s="19" t="s">
        <v>79</v>
      </c>
    </row>
    <row r="116" s="2" customFormat="1" ht="44.25" customHeight="1">
      <c r="A116" s="40"/>
      <c r="B116" s="41"/>
      <c r="C116" s="206" t="s">
        <v>175</v>
      </c>
      <c r="D116" s="206" t="s">
        <v>153</v>
      </c>
      <c r="E116" s="207" t="s">
        <v>720</v>
      </c>
      <c r="F116" s="208" t="s">
        <v>721</v>
      </c>
      <c r="G116" s="209" t="s">
        <v>375</v>
      </c>
      <c r="H116" s="210">
        <v>10</v>
      </c>
      <c r="I116" s="211"/>
      <c r="J116" s="212">
        <f>ROUND(I116*H116,2)</f>
        <v>0</v>
      </c>
      <c r="K116" s="208" t="s">
        <v>157</v>
      </c>
      <c r="L116" s="46"/>
      <c r="M116" s="213" t="s">
        <v>19</v>
      </c>
      <c r="N116" s="214" t="s">
        <v>40</v>
      </c>
      <c r="O116" s="86"/>
      <c r="P116" s="215">
        <f>O116*H116</f>
        <v>0</v>
      </c>
      <c r="Q116" s="215">
        <v>0</v>
      </c>
      <c r="R116" s="215">
        <f>Q116*H116</f>
        <v>0</v>
      </c>
      <c r="S116" s="215">
        <v>0</v>
      </c>
      <c r="T116" s="216">
        <f>S116*H116</f>
        <v>0</v>
      </c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R116" s="217" t="s">
        <v>158</v>
      </c>
      <c r="AT116" s="217" t="s">
        <v>153</v>
      </c>
      <c r="AU116" s="217" t="s">
        <v>79</v>
      </c>
      <c r="AY116" s="19" t="s">
        <v>150</v>
      </c>
      <c r="BE116" s="218">
        <f>IF(N116="základní",J116,0)</f>
        <v>0</v>
      </c>
      <c r="BF116" s="218">
        <f>IF(N116="snížená",J116,0)</f>
        <v>0</v>
      </c>
      <c r="BG116" s="218">
        <f>IF(N116="zákl. přenesená",J116,0)</f>
        <v>0</v>
      </c>
      <c r="BH116" s="218">
        <f>IF(N116="sníž. přenesená",J116,0)</f>
        <v>0</v>
      </c>
      <c r="BI116" s="218">
        <f>IF(N116="nulová",J116,0)</f>
        <v>0</v>
      </c>
      <c r="BJ116" s="19" t="s">
        <v>77</v>
      </c>
      <c r="BK116" s="218">
        <f>ROUND(I116*H116,2)</f>
        <v>0</v>
      </c>
      <c r="BL116" s="19" t="s">
        <v>158</v>
      </c>
      <c r="BM116" s="217" t="s">
        <v>199</v>
      </c>
    </row>
    <row r="117" s="2" customFormat="1">
      <c r="A117" s="40"/>
      <c r="B117" s="41"/>
      <c r="C117" s="42"/>
      <c r="D117" s="219" t="s">
        <v>159</v>
      </c>
      <c r="E117" s="42"/>
      <c r="F117" s="220" t="s">
        <v>722</v>
      </c>
      <c r="G117" s="42"/>
      <c r="H117" s="42"/>
      <c r="I117" s="221"/>
      <c r="J117" s="42"/>
      <c r="K117" s="42"/>
      <c r="L117" s="46"/>
      <c r="M117" s="222"/>
      <c r="N117" s="223"/>
      <c r="O117" s="86"/>
      <c r="P117" s="86"/>
      <c r="Q117" s="86"/>
      <c r="R117" s="86"/>
      <c r="S117" s="86"/>
      <c r="T117" s="87"/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T117" s="19" t="s">
        <v>159</v>
      </c>
      <c r="AU117" s="19" t="s">
        <v>79</v>
      </c>
    </row>
    <row r="118" s="15" customFormat="1">
      <c r="A118" s="15"/>
      <c r="B118" s="265"/>
      <c r="C118" s="266"/>
      <c r="D118" s="244" t="s">
        <v>593</v>
      </c>
      <c r="E118" s="267" t="s">
        <v>19</v>
      </c>
      <c r="F118" s="268" t="s">
        <v>723</v>
      </c>
      <c r="G118" s="266"/>
      <c r="H118" s="267" t="s">
        <v>19</v>
      </c>
      <c r="I118" s="269"/>
      <c r="J118" s="266"/>
      <c r="K118" s="266"/>
      <c r="L118" s="270"/>
      <c r="M118" s="271"/>
      <c r="N118" s="272"/>
      <c r="O118" s="272"/>
      <c r="P118" s="272"/>
      <c r="Q118" s="272"/>
      <c r="R118" s="272"/>
      <c r="S118" s="272"/>
      <c r="T118" s="273"/>
      <c r="U118" s="15"/>
      <c r="V118" s="15"/>
      <c r="W118" s="15"/>
      <c r="X118" s="15"/>
      <c r="Y118" s="15"/>
      <c r="Z118" s="15"/>
      <c r="AA118" s="15"/>
      <c r="AB118" s="15"/>
      <c r="AC118" s="15"/>
      <c r="AD118" s="15"/>
      <c r="AE118" s="15"/>
      <c r="AT118" s="274" t="s">
        <v>593</v>
      </c>
      <c r="AU118" s="274" t="s">
        <v>79</v>
      </c>
      <c r="AV118" s="15" t="s">
        <v>77</v>
      </c>
      <c r="AW118" s="15" t="s">
        <v>31</v>
      </c>
      <c r="AX118" s="15" t="s">
        <v>69</v>
      </c>
      <c r="AY118" s="274" t="s">
        <v>150</v>
      </c>
    </row>
    <row r="119" s="13" customFormat="1">
      <c r="A119" s="13"/>
      <c r="B119" s="242"/>
      <c r="C119" s="243"/>
      <c r="D119" s="244" t="s">
        <v>593</v>
      </c>
      <c r="E119" s="245" t="s">
        <v>19</v>
      </c>
      <c r="F119" s="246" t="s">
        <v>1842</v>
      </c>
      <c r="G119" s="243"/>
      <c r="H119" s="247">
        <v>10</v>
      </c>
      <c r="I119" s="248"/>
      <c r="J119" s="243"/>
      <c r="K119" s="243"/>
      <c r="L119" s="249"/>
      <c r="M119" s="250"/>
      <c r="N119" s="251"/>
      <c r="O119" s="251"/>
      <c r="P119" s="251"/>
      <c r="Q119" s="251"/>
      <c r="R119" s="251"/>
      <c r="S119" s="251"/>
      <c r="T119" s="252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T119" s="253" t="s">
        <v>593</v>
      </c>
      <c r="AU119" s="253" t="s">
        <v>79</v>
      </c>
      <c r="AV119" s="13" t="s">
        <v>79</v>
      </c>
      <c r="AW119" s="13" t="s">
        <v>31</v>
      </c>
      <c r="AX119" s="13" t="s">
        <v>69</v>
      </c>
      <c r="AY119" s="253" t="s">
        <v>150</v>
      </c>
    </row>
    <row r="120" s="14" customFormat="1">
      <c r="A120" s="14"/>
      <c r="B120" s="254"/>
      <c r="C120" s="255"/>
      <c r="D120" s="244" t="s">
        <v>593</v>
      </c>
      <c r="E120" s="256" t="s">
        <v>19</v>
      </c>
      <c r="F120" s="257" t="s">
        <v>595</v>
      </c>
      <c r="G120" s="255"/>
      <c r="H120" s="258">
        <v>10</v>
      </c>
      <c r="I120" s="259"/>
      <c r="J120" s="255"/>
      <c r="K120" s="255"/>
      <c r="L120" s="260"/>
      <c r="M120" s="261"/>
      <c r="N120" s="262"/>
      <c r="O120" s="262"/>
      <c r="P120" s="262"/>
      <c r="Q120" s="262"/>
      <c r="R120" s="262"/>
      <c r="S120" s="262"/>
      <c r="T120" s="263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  <c r="AT120" s="264" t="s">
        <v>593</v>
      </c>
      <c r="AU120" s="264" t="s">
        <v>79</v>
      </c>
      <c r="AV120" s="14" t="s">
        <v>158</v>
      </c>
      <c r="AW120" s="14" t="s">
        <v>31</v>
      </c>
      <c r="AX120" s="14" t="s">
        <v>77</v>
      </c>
      <c r="AY120" s="264" t="s">
        <v>150</v>
      </c>
    </row>
    <row r="121" s="2" customFormat="1" ht="44.25" customHeight="1">
      <c r="A121" s="40"/>
      <c r="B121" s="41"/>
      <c r="C121" s="206" t="s">
        <v>201</v>
      </c>
      <c r="D121" s="206" t="s">
        <v>153</v>
      </c>
      <c r="E121" s="207" t="s">
        <v>725</v>
      </c>
      <c r="F121" s="208" t="s">
        <v>726</v>
      </c>
      <c r="G121" s="209" t="s">
        <v>258</v>
      </c>
      <c r="H121" s="210">
        <v>380</v>
      </c>
      <c r="I121" s="211"/>
      <c r="J121" s="212">
        <f>ROUND(I121*H121,2)</f>
        <v>0</v>
      </c>
      <c r="K121" s="208" t="s">
        <v>157</v>
      </c>
      <c r="L121" s="46"/>
      <c r="M121" s="213" t="s">
        <v>19</v>
      </c>
      <c r="N121" s="214" t="s">
        <v>40</v>
      </c>
      <c r="O121" s="86"/>
      <c r="P121" s="215">
        <f>O121*H121</f>
        <v>0</v>
      </c>
      <c r="Q121" s="215">
        <v>0</v>
      </c>
      <c r="R121" s="215">
        <f>Q121*H121</f>
        <v>0</v>
      </c>
      <c r="S121" s="215">
        <v>0</v>
      </c>
      <c r="T121" s="216">
        <f>S121*H121</f>
        <v>0</v>
      </c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R121" s="217" t="s">
        <v>158</v>
      </c>
      <c r="AT121" s="217" t="s">
        <v>153</v>
      </c>
      <c r="AU121" s="217" t="s">
        <v>79</v>
      </c>
      <c r="AY121" s="19" t="s">
        <v>150</v>
      </c>
      <c r="BE121" s="218">
        <f>IF(N121="základní",J121,0)</f>
        <v>0</v>
      </c>
      <c r="BF121" s="218">
        <f>IF(N121="snížená",J121,0)</f>
        <v>0</v>
      </c>
      <c r="BG121" s="218">
        <f>IF(N121="zákl. přenesená",J121,0)</f>
        <v>0</v>
      </c>
      <c r="BH121" s="218">
        <f>IF(N121="sníž. přenesená",J121,0)</f>
        <v>0</v>
      </c>
      <c r="BI121" s="218">
        <f>IF(N121="nulová",J121,0)</f>
        <v>0</v>
      </c>
      <c r="BJ121" s="19" t="s">
        <v>77</v>
      </c>
      <c r="BK121" s="218">
        <f>ROUND(I121*H121,2)</f>
        <v>0</v>
      </c>
      <c r="BL121" s="19" t="s">
        <v>158</v>
      </c>
      <c r="BM121" s="217" t="s">
        <v>204</v>
      </c>
    </row>
    <row r="122" s="2" customFormat="1">
      <c r="A122" s="40"/>
      <c r="B122" s="41"/>
      <c r="C122" s="42"/>
      <c r="D122" s="219" t="s">
        <v>159</v>
      </c>
      <c r="E122" s="42"/>
      <c r="F122" s="220" t="s">
        <v>727</v>
      </c>
      <c r="G122" s="42"/>
      <c r="H122" s="42"/>
      <c r="I122" s="221"/>
      <c r="J122" s="42"/>
      <c r="K122" s="42"/>
      <c r="L122" s="46"/>
      <c r="M122" s="222"/>
      <c r="N122" s="223"/>
      <c r="O122" s="86"/>
      <c r="P122" s="86"/>
      <c r="Q122" s="86"/>
      <c r="R122" s="86"/>
      <c r="S122" s="86"/>
      <c r="T122" s="87"/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T122" s="19" t="s">
        <v>159</v>
      </c>
      <c r="AU122" s="19" t="s">
        <v>79</v>
      </c>
    </row>
    <row r="123" s="15" customFormat="1">
      <c r="A123" s="15"/>
      <c r="B123" s="265"/>
      <c r="C123" s="266"/>
      <c r="D123" s="244" t="s">
        <v>593</v>
      </c>
      <c r="E123" s="267" t="s">
        <v>19</v>
      </c>
      <c r="F123" s="268" t="s">
        <v>728</v>
      </c>
      <c r="G123" s="266"/>
      <c r="H123" s="267" t="s">
        <v>19</v>
      </c>
      <c r="I123" s="269"/>
      <c r="J123" s="266"/>
      <c r="K123" s="266"/>
      <c r="L123" s="270"/>
      <c r="M123" s="271"/>
      <c r="N123" s="272"/>
      <c r="O123" s="272"/>
      <c r="P123" s="272"/>
      <c r="Q123" s="272"/>
      <c r="R123" s="272"/>
      <c r="S123" s="272"/>
      <c r="T123" s="273"/>
      <c r="U123" s="15"/>
      <c r="V123" s="15"/>
      <c r="W123" s="15"/>
      <c r="X123" s="15"/>
      <c r="Y123" s="15"/>
      <c r="Z123" s="15"/>
      <c r="AA123" s="15"/>
      <c r="AB123" s="15"/>
      <c r="AC123" s="15"/>
      <c r="AD123" s="15"/>
      <c r="AE123" s="15"/>
      <c r="AT123" s="274" t="s">
        <v>593</v>
      </c>
      <c r="AU123" s="274" t="s">
        <v>79</v>
      </c>
      <c r="AV123" s="15" t="s">
        <v>77</v>
      </c>
      <c r="AW123" s="15" t="s">
        <v>31</v>
      </c>
      <c r="AX123" s="15" t="s">
        <v>69</v>
      </c>
      <c r="AY123" s="274" t="s">
        <v>150</v>
      </c>
    </row>
    <row r="124" s="13" customFormat="1">
      <c r="A124" s="13"/>
      <c r="B124" s="242"/>
      <c r="C124" s="243"/>
      <c r="D124" s="244" t="s">
        <v>593</v>
      </c>
      <c r="E124" s="245" t="s">
        <v>19</v>
      </c>
      <c r="F124" s="246" t="s">
        <v>2010</v>
      </c>
      <c r="G124" s="243"/>
      <c r="H124" s="247">
        <v>380</v>
      </c>
      <c r="I124" s="248"/>
      <c r="J124" s="243"/>
      <c r="K124" s="243"/>
      <c r="L124" s="249"/>
      <c r="M124" s="250"/>
      <c r="N124" s="251"/>
      <c r="O124" s="251"/>
      <c r="P124" s="251"/>
      <c r="Q124" s="251"/>
      <c r="R124" s="251"/>
      <c r="S124" s="251"/>
      <c r="T124" s="252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T124" s="253" t="s">
        <v>593</v>
      </c>
      <c r="AU124" s="253" t="s">
        <v>79</v>
      </c>
      <c r="AV124" s="13" t="s">
        <v>79</v>
      </c>
      <c r="AW124" s="13" t="s">
        <v>31</v>
      </c>
      <c r="AX124" s="13" t="s">
        <v>69</v>
      </c>
      <c r="AY124" s="253" t="s">
        <v>150</v>
      </c>
    </row>
    <row r="125" s="14" customFormat="1">
      <c r="A125" s="14"/>
      <c r="B125" s="254"/>
      <c r="C125" s="255"/>
      <c r="D125" s="244" t="s">
        <v>593</v>
      </c>
      <c r="E125" s="256" t="s">
        <v>19</v>
      </c>
      <c r="F125" s="257" t="s">
        <v>595</v>
      </c>
      <c r="G125" s="255"/>
      <c r="H125" s="258">
        <v>380</v>
      </c>
      <c r="I125" s="259"/>
      <c r="J125" s="255"/>
      <c r="K125" s="255"/>
      <c r="L125" s="260"/>
      <c r="M125" s="261"/>
      <c r="N125" s="262"/>
      <c r="O125" s="262"/>
      <c r="P125" s="262"/>
      <c r="Q125" s="262"/>
      <c r="R125" s="262"/>
      <c r="S125" s="262"/>
      <c r="T125" s="263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T125" s="264" t="s">
        <v>593</v>
      </c>
      <c r="AU125" s="264" t="s">
        <v>79</v>
      </c>
      <c r="AV125" s="14" t="s">
        <v>158</v>
      </c>
      <c r="AW125" s="14" t="s">
        <v>31</v>
      </c>
      <c r="AX125" s="14" t="s">
        <v>77</v>
      </c>
      <c r="AY125" s="264" t="s">
        <v>150</v>
      </c>
    </row>
    <row r="126" s="2" customFormat="1" ht="37.8" customHeight="1">
      <c r="A126" s="40"/>
      <c r="B126" s="41"/>
      <c r="C126" s="206" t="s">
        <v>8</v>
      </c>
      <c r="D126" s="206" t="s">
        <v>153</v>
      </c>
      <c r="E126" s="207" t="s">
        <v>730</v>
      </c>
      <c r="F126" s="208" t="s">
        <v>731</v>
      </c>
      <c r="G126" s="209" t="s">
        <v>375</v>
      </c>
      <c r="H126" s="210">
        <v>249.19999999999999</v>
      </c>
      <c r="I126" s="211"/>
      <c r="J126" s="212">
        <f>ROUND(I126*H126,2)</f>
        <v>0</v>
      </c>
      <c r="K126" s="208" t="s">
        <v>157</v>
      </c>
      <c r="L126" s="46"/>
      <c r="M126" s="213" t="s">
        <v>19</v>
      </c>
      <c r="N126" s="214" t="s">
        <v>40</v>
      </c>
      <c r="O126" s="86"/>
      <c r="P126" s="215">
        <f>O126*H126</f>
        <v>0</v>
      </c>
      <c r="Q126" s="215">
        <v>0</v>
      </c>
      <c r="R126" s="215">
        <f>Q126*H126</f>
        <v>0</v>
      </c>
      <c r="S126" s="215">
        <v>0</v>
      </c>
      <c r="T126" s="216">
        <f>S126*H126</f>
        <v>0</v>
      </c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R126" s="217" t="s">
        <v>158</v>
      </c>
      <c r="AT126" s="217" t="s">
        <v>153</v>
      </c>
      <c r="AU126" s="217" t="s">
        <v>79</v>
      </c>
      <c r="AY126" s="19" t="s">
        <v>150</v>
      </c>
      <c r="BE126" s="218">
        <f>IF(N126="základní",J126,0)</f>
        <v>0</v>
      </c>
      <c r="BF126" s="218">
        <f>IF(N126="snížená",J126,0)</f>
        <v>0</v>
      </c>
      <c r="BG126" s="218">
        <f>IF(N126="zákl. přenesená",J126,0)</f>
        <v>0</v>
      </c>
      <c r="BH126" s="218">
        <f>IF(N126="sníž. přenesená",J126,0)</f>
        <v>0</v>
      </c>
      <c r="BI126" s="218">
        <f>IF(N126="nulová",J126,0)</f>
        <v>0</v>
      </c>
      <c r="BJ126" s="19" t="s">
        <v>77</v>
      </c>
      <c r="BK126" s="218">
        <f>ROUND(I126*H126,2)</f>
        <v>0</v>
      </c>
      <c r="BL126" s="19" t="s">
        <v>158</v>
      </c>
      <c r="BM126" s="217" t="s">
        <v>208</v>
      </c>
    </row>
    <row r="127" s="2" customFormat="1">
      <c r="A127" s="40"/>
      <c r="B127" s="41"/>
      <c r="C127" s="42"/>
      <c r="D127" s="219" t="s">
        <v>159</v>
      </c>
      <c r="E127" s="42"/>
      <c r="F127" s="220" t="s">
        <v>732</v>
      </c>
      <c r="G127" s="42"/>
      <c r="H127" s="42"/>
      <c r="I127" s="221"/>
      <c r="J127" s="42"/>
      <c r="K127" s="42"/>
      <c r="L127" s="46"/>
      <c r="M127" s="222"/>
      <c r="N127" s="223"/>
      <c r="O127" s="86"/>
      <c r="P127" s="86"/>
      <c r="Q127" s="86"/>
      <c r="R127" s="86"/>
      <c r="S127" s="86"/>
      <c r="T127" s="87"/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T127" s="19" t="s">
        <v>159</v>
      </c>
      <c r="AU127" s="19" t="s">
        <v>79</v>
      </c>
    </row>
    <row r="128" s="2" customFormat="1" ht="37.8" customHeight="1">
      <c r="A128" s="40"/>
      <c r="B128" s="41"/>
      <c r="C128" s="206" t="s">
        <v>212</v>
      </c>
      <c r="D128" s="206" t="s">
        <v>153</v>
      </c>
      <c r="E128" s="207" t="s">
        <v>746</v>
      </c>
      <c r="F128" s="208" t="s">
        <v>747</v>
      </c>
      <c r="G128" s="209" t="s">
        <v>380</v>
      </c>
      <c r="H128" s="210">
        <v>223</v>
      </c>
      <c r="I128" s="211"/>
      <c r="J128" s="212">
        <f>ROUND(I128*H128,2)</f>
        <v>0</v>
      </c>
      <c r="K128" s="208" t="s">
        <v>157</v>
      </c>
      <c r="L128" s="46"/>
      <c r="M128" s="213" t="s">
        <v>19</v>
      </c>
      <c r="N128" s="214" t="s">
        <v>40</v>
      </c>
      <c r="O128" s="86"/>
      <c r="P128" s="215">
        <f>O128*H128</f>
        <v>0</v>
      </c>
      <c r="Q128" s="215">
        <v>0</v>
      </c>
      <c r="R128" s="215">
        <f>Q128*H128</f>
        <v>0</v>
      </c>
      <c r="S128" s="215">
        <v>0</v>
      </c>
      <c r="T128" s="216">
        <f>S128*H128</f>
        <v>0</v>
      </c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R128" s="217" t="s">
        <v>158</v>
      </c>
      <c r="AT128" s="217" t="s">
        <v>153</v>
      </c>
      <c r="AU128" s="217" t="s">
        <v>79</v>
      </c>
      <c r="AY128" s="19" t="s">
        <v>150</v>
      </c>
      <c r="BE128" s="218">
        <f>IF(N128="základní",J128,0)</f>
        <v>0</v>
      </c>
      <c r="BF128" s="218">
        <f>IF(N128="snížená",J128,0)</f>
        <v>0</v>
      </c>
      <c r="BG128" s="218">
        <f>IF(N128="zákl. přenesená",J128,0)</f>
        <v>0</v>
      </c>
      <c r="BH128" s="218">
        <f>IF(N128="sníž. přenesená",J128,0)</f>
        <v>0</v>
      </c>
      <c r="BI128" s="218">
        <f>IF(N128="nulová",J128,0)</f>
        <v>0</v>
      </c>
      <c r="BJ128" s="19" t="s">
        <v>77</v>
      </c>
      <c r="BK128" s="218">
        <f>ROUND(I128*H128,2)</f>
        <v>0</v>
      </c>
      <c r="BL128" s="19" t="s">
        <v>158</v>
      </c>
      <c r="BM128" s="217" t="s">
        <v>215</v>
      </c>
    </row>
    <row r="129" s="2" customFormat="1">
      <c r="A129" s="40"/>
      <c r="B129" s="41"/>
      <c r="C129" s="42"/>
      <c r="D129" s="219" t="s">
        <v>159</v>
      </c>
      <c r="E129" s="42"/>
      <c r="F129" s="220" t="s">
        <v>748</v>
      </c>
      <c r="G129" s="42"/>
      <c r="H129" s="42"/>
      <c r="I129" s="221"/>
      <c r="J129" s="42"/>
      <c r="K129" s="42"/>
      <c r="L129" s="46"/>
      <c r="M129" s="222"/>
      <c r="N129" s="223"/>
      <c r="O129" s="86"/>
      <c r="P129" s="86"/>
      <c r="Q129" s="86"/>
      <c r="R129" s="86"/>
      <c r="S129" s="86"/>
      <c r="T129" s="87"/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T129" s="19" t="s">
        <v>159</v>
      </c>
      <c r="AU129" s="19" t="s">
        <v>79</v>
      </c>
    </row>
    <row r="130" s="13" customFormat="1">
      <c r="A130" s="13"/>
      <c r="B130" s="242"/>
      <c r="C130" s="243"/>
      <c r="D130" s="244" t="s">
        <v>593</v>
      </c>
      <c r="E130" s="245" t="s">
        <v>19</v>
      </c>
      <c r="F130" s="246" t="s">
        <v>2011</v>
      </c>
      <c r="G130" s="243"/>
      <c r="H130" s="247">
        <v>223</v>
      </c>
      <c r="I130" s="248"/>
      <c r="J130" s="243"/>
      <c r="K130" s="243"/>
      <c r="L130" s="249"/>
      <c r="M130" s="250"/>
      <c r="N130" s="251"/>
      <c r="O130" s="251"/>
      <c r="P130" s="251"/>
      <c r="Q130" s="251"/>
      <c r="R130" s="251"/>
      <c r="S130" s="251"/>
      <c r="T130" s="252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53" t="s">
        <v>593</v>
      </c>
      <c r="AU130" s="253" t="s">
        <v>79</v>
      </c>
      <c r="AV130" s="13" t="s">
        <v>79</v>
      </c>
      <c r="AW130" s="13" t="s">
        <v>31</v>
      </c>
      <c r="AX130" s="13" t="s">
        <v>69</v>
      </c>
      <c r="AY130" s="253" t="s">
        <v>150</v>
      </c>
    </row>
    <row r="131" s="14" customFormat="1">
      <c r="A131" s="14"/>
      <c r="B131" s="254"/>
      <c r="C131" s="255"/>
      <c r="D131" s="244" t="s">
        <v>593</v>
      </c>
      <c r="E131" s="256" t="s">
        <v>19</v>
      </c>
      <c r="F131" s="257" t="s">
        <v>595</v>
      </c>
      <c r="G131" s="255"/>
      <c r="H131" s="258">
        <v>223</v>
      </c>
      <c r="I131" s="259"/>
      <c r="J131" s="255"/>
      <c r="K131" s="255"/>
      <c r="L131" s="260"/>
      <c r="M131" s="261"/>
      <c r="N131" s="262"/>
      <c r="O131" s="262"/>
      <c r="P131" s="262"/>
      <c r="Q131" s="262"/>
      <c r="R131" s="262"/>
      <c r="S131" s="262"/>
      <c r="T131" s="263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T131" s="264" t="s">
        <v>593</v>
      </c>
      <c r="AU131" s="264" t="s">
        <v>79</v>
      </c>
      <c r="AV131" s="14" t="s">
        <v>158</v>
      </c>
      <c r="AW131" s="14" t="s">
        <v>31</v>
      </c>
      <c r="AX131" s="14" t="s">
        <v>77</v>
      </c>
      <c r="AY131" s="264" t="s">
        <v>150</v>
      </c>
    </row>
    <row r="132" s="2" customFormat="1" ht="37.8" customHeight="1">
      <c r="A132" s="40"/>
      <c r="B132" s="41"/>
      <c r="C132" s="206" t="s">
        <v>183</v>
      </c>
      <c r="D132" s="206" t="s">
        <v>153</v>
      </c>
      <c r="E132" s="207" t="s">
        <v>752</v>
      </c>
      <c r="F132" s="208" t="s">
        <v>753</v>
      </c>
      <c r="G132" s="209" t="s">
        <v>380</v>
      </c>
      <c r="H132" s="210">
        <v>223</v>
      </c>
      <c r="I132" s="211"/>
      <c r="J132" s="212">
        <f>ROUND(I132*H132,2)</f>
        <v>0</v>
      </c>
      <c r="K132" s="208" t="s">
        <v>157</v>
      </c>
      <c r="L132" s="46"/>
      <c r="M132" s="213" t="s">
        <v>19</v>
      </c>
      <c r="N132" s="214" t="s">
        <v>40</v>
      </c>
      <c r="O132" s="86"/>
      <c r="P132" s="215">
        <f>O132*H132</f>
        <v>0</v>
      </c>
      <c r="Q132" s="215">
        <v>0</v>
      </c>
      <c r="R132" s="215">
        <f>Q132*H132</f>
        <v>0</v>
      </c>
      <c r="S132" s="215">
        <v>0</v>
      </c>
      <c r="T132" s="216">
        <f>S132*H132</f>
        <v>0</v>
      </c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R132" s="217" t="s">
        <v>158</v>
      </c>
      <c r="AT132" s="217" t="s">
        <v>153</v>
      </c>
      <c r="AU132" s="217" t="s">
        <v>79</v>
      </c>
      <c r="AY132" s="19" t="s">
        <v>150</v>
      </c>
      <c r="BE132" s="218">
        <f>IF(N132="základní",J132,0)</f>
        <v>0</v>
      </c>
      <c r="BF132" s="218">
        <f>IF(N132="snížená",J132,0)</f>
        <v>0</v>
      </c>
      <c r="BG132" s="218">
        <f>IF(N132="zákl. přenesená",J132,0)</f>
        <v>0</v>
      </c>
      <c r="BH132" s="218">
        <f>IF(N132="sníž. přenesená",J132,0)</f>
        <v>0</v>
      </c>
      <c r="BI132" s="218">
        <f>IF(N132="nulová",J132,0)</f>
        <v>0</v>
      </c>
      <c r="BJ132" s="19" t="s">
        <v>77</v>
      </c>
      <c r="BK132" s="218">
        <f>ROUND(I132*H132,2)</f>
        <v>0</v>
      </c>
      <c r="BL132" s="19" t="s">
        <v>158</v>
      </c>
      <c r="BM132" s="217" t="s">
        <v>219</v>
      </c>
    </row>
    <row r="133" s="2" customFormat="1">
      <c r="A133" s="40"/>
      <c r="B133" s="41"/>
      <c r="C133" s="42"/>
      <c r="D133" s="219" t="s">
        <v>159</v>
      </c>
      <c r="E133" s="42"/>
      <c r="F133" s="220" t="s">
        <v>754</v>
      </c>
      <c r="G133" s="42"/>
      <c r="H133" s="42"/>
      <c r="I133" s="221"/>
      <c r="J133" s="42"/>
      <c r="K133" s="42"/>
      <c r="L133" s="46"/>
      <c r="M133" s="222"/>
      <c r="N133" s="223"/>
      <c r="O133" s="86"/>
      <c r="P133" s="86"/>
      <c r="Q133" s="86"/>
      <c r="R133" s="86"/>
      <c r="S133" s="86"/>
      <c r="T133" s="87"/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T133" s="19" t="s">
        <v>159</v>
      </c>
      <c r="AU133" s="19" t="s">
        <v>79</v>
      </c>
    </row>
    <row r="134" s="2" customFormat="1" ht="16.5" customHeight="1">
      <c r="A134" s="40"/>
      <c r="B134" s="41"/>
      <c r="C134" s="228" t="s">
        <v>221</v>
      </c>
      <c r="D134" s="228" t="s">
        <v>254</v>
      </c>
      <c r="E134" s="229" t="s">
        <v>755</v>
      </c>
      <c r="F134" s="230" t="s">
        <v>756</v>
      </c>
      <c r="G134" s="231" t="s">
        <v>319</v>
      </c>
      <c r="H134" s="232">
        <v>4.46</v>
      </c>
      <c r="I134" s="233"/>
      <c r="J134" s="234">
        <f>ROUND(I134*H134,2)</f>
        <v>0</v>
      </c>
      <c r="K134" s="230" t="s">
        <v>157</v>
      </c>
      <c r="L134" s="235"/>
      <c r="M134" s="236" t="s">
        <v>19</v>
      </c>
      <c r="N134" s="237" t="s">
        <v>40</v>
      </c>
      <c r="O134" s="86"/>
      <c r="P134" s="215">
        <f>O134*H134</f>
        <v>0</v>
      </c>
      <c r="Q134" s="215">
        <v>0</v>
      </c>
      <c r="R134" s="215">
        <f>Q134*H134</f>
        <v>0</v>
      </c>
      <c r="S134" s="215">
        <v>0</v>
      </c>
      <c r="T134" s="216">
        <f>S134*H134</f>
        <v>0</v>
      </c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R134" s="217" t="s">
        <v>171</v>
      </c>
      <c r="AT134" s="217" t="s">
        <v>254</v>
      </c>
      <c r="AU134" s="217" t="s">
        <v>79</v>
      </c>
      <c r="AY134" s="19" t="s">
        <v>150</v>
      </c>
      <c r="BE134" s="218">
        <f>IF(N134="základní",J134,0)</f>
        <v>0</v>
      </c>
      <c r="BF134" s="218">
        <f>IF(N134="snížená",J134,0)</f>
        <v>0</v>
      </c>
      <c r="BG134" s="218">
        <f>IF(N134="zákl. přenesená",J134,0)</f>
        <v>0</v>
      </c>
      <c r="BH134" s="218">
        <f>IF(N134="sníž. přenesená",J134,0)</f>
        <v>0</v>
      </c>
      <c r="BI134" s="218">
        <f>IF(N134="nulová",J134,0)</f>
        <v>0</v>
      </c>
      <c r="BJ134" s="19" t="s">
        <v>77</v>
      </c>
      <c r="BK134" s="218">
        <f>ROUND(I134*H134,2)</f>
        <v>0</v>
      </c>
      <c r="BL134" s="19" t="s">
        <v>158</v>
      </c>
      <c r="BM134" s="217" t="s">
        <v>224</v>
      </c>
    </row>
    <row r="135" s="13" customFormat="1">
      <c r="A135" s="13"/>
      <c r="B135" s="242"/>
      <c r="C135" s="243"/>
      <c r="D135" s="244" t="s">
        <v>593</v>
      </c>
      <c r="E135" s="245" t="s">
        <v>19</v>
      </c>
      <c r="F135" s="246" t="s">
        <v>2012</v>
      </c>
      <c r="G135" s="243"/>
      <c r="H135" s="247">
        <v>4.46</v>
      </c>
      <c r="I135" s="248"/>
      <c r="J135" s="243"/>
      <c r="K135" s="243"/>
      <c r="L135" s="249"/>
      <c r="M135" s="250"/>
      <c r="N135" s="251"/>
      <c r="O135" s="251"/>
      <c r="P135" s="251"/>
      <c r="Q135" s="251"/>
      <c r="R135" s="251"/>
      <c r="S135" s="251"/>
      <c r="T135" s="252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53" t="s">
        <v>593</v>
      </c>
      <c r="AU135" s="253" t="s">
        <v>79</v>
      </c>
      <c r="AV135" s="13" t="s">
        <v>79</v>
      </c>
      <c r="AW135" s="13" t="s">
        <v>31</v>
      </c>
      <c r="AX135" s="13" t="s">
        <v>69</v>
      </c>
      <c r="AY135" s="253" t="s">
        <v>150</v>
      </c>
    </row>
    <row r="136" s="14" customFormat="1">
      <c r="A136" s="14"/>
      <c r="B136" s="254"/>
      <c r="C136" s="255"/>
      <c r="D136" s="244" t="s">
        <v>593</v>
      </c>
      <c r="E136" s="256" t="s">
        <v>19</v>
      </c>
      <c r="F136" s="257" t="s">
        <v>595</v>
      </c>
      <c r="G136" s="255"/>
      <c r="H136" s="258">
        <v>4.46</v>
      </c>
      <c r="I136" s="259"/>
      <c r="J136" s="255"/>
      <c r="K136" s="255"/>
      <c r="L136" s="260"/>
      <c r="M136" s="261"/>
      <c r="N136" s="262"/>
      <c r="O136" s="262"/>
      <c r="P136" s="262"/>
      <c r="Q136" s="262"/>
      <c r="R136" s="262"/>
      <c r="S136" s="262"/>
      <c r="T136" s="263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T136" s="264" t="s">
        <v>593</v>
      </c>
      <c r="AU136" s="264" t="s">
        <v>79</v>
      </c>
      <c r="AV136" s="14" t="s">
        <v>158</v>
      </c>
      <c r="AW136" s="14" t="s">
        <v>31</v>
      </c>
      <c r="AX136" s="14" t="s">
        <v>77</v>
      </c>
      <c r="AY136" s="264" t="s">
        <v>150</v>
      </c>
    </row>
    <row r="137" s="2" customFormat="1" ht="33" customHeight="1">
      <c r="A137" s="40"/>
      <c r="B137" s="41"/>
      <c r="C137" s="206" t="s">
        <v>187</v>
      </c>
      <c r="D137" s="206" t="s">
        <v>153</v>
      </c>
      <c r="E137" s="207" t="s">
        <v>758</v>
      </c>
      <c r="F137" s="208" t="s">
        <v>759</v>
      </c>
      <c r="G137" s="209" t="s">
        <v>380</v>
      </c>
      <c r="H137" s="210">
        <v>223</v>
      </c>
      <c r="I137" s="211"/>
      <c r="J137" s="212">
        <f>ROUND(I137*H137,2)</f>
        <v>0</v>
      </c>
      <c r="K137" s="208" t="s">
        <v>157</v>
      </c>
      <c r="L137" s="46"/>
      <c r="M137" s="213" t="s">
        <v>19</v>
      </c>
      <c r="N137" s="214" t="s">
        <v>40</v>
      </c>
      <c r="O137" s="86"/>
      <c r="P137" s="215">
        <f>O137*H137</f>
        <v>0</v>
      </c>
      <c r="Q137" s="215">
        <v>0</v>
      </c>
      <c r="R137" s="215">
        <f>Q137*H137</f>
        <v>0</v>
      </c>
      <c r="S137" s="215">
        <v>0</v>
      </c>
      <c r="T137" s="216">
        <f>S137*H137</f>
        <v>0</v>
      </c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R137" s="217" t="s">
        <v>158</v>
      </c>
      <c r="AT137" s="217" t="s">
        <v>153</v>
      </c>
      <c r="AU137" s="217" t="s">
        <v>79</v>
      </c>
      <c r="AY137" s="19" t="s">
        <v>150</v>
      </c>
      <c r="BE137" s="218">
        <f>IF(N137="základní",J137,0)</f>
        <v>0</v>
      </c>
      <c r="BF137" s="218">
        <f>IF(N137="snížená",J137,0)</f>
        <v>0</v>
      </c>
      <c r="BG137" s="218">
        <f>IF(N137="zákl. přenesená",J137,0)</f>
        <v>0</v>
      </c>
      <c r="BH137" s="218">
        <f>IF(N137="sníž. přenesená",J137,0)</f>
        <v>0</v>
      </c>
      <c r="BI137" s="218">
        <f>IF(N137="nulová",J137,0)</f>
        <v>0</v>
      </c>
      <c r="BJ137" s="19" t="s">
        <v>77</v>
      </c>
      <c r="BK137" s="218">
        <f>ROUND(I137*H137,2)</f>
        <v>0</v>
      </c>
      <c r="BL137" s="19" t="s">
        <v>158</v>
      </c>
      <c r="BM137" s="217" t="s">
        <v>230</v>
      </c>
    </row>
    <row r="138" s="2" customFormat="1">
      <c r="A138" s="40"/>
      <c r="B138" s="41"/>
      <c r="C138" s="42"/>
      <c r="D138" s="219" t="s">
        <v>159</v>
      </c>
      <c r="E138" s="42"/>
      <c r="F138" s="220" t="s">
        <v>760</v>
      </c>
      <c r="G138" s="42"/>
      <c r="H138" s="42"/>
      <c r="I138" s="221"/>
      <c r="J138" s="42"/>
      <c r="K138" s="42"/>
      <c r="L138" s="46"/>
      <c r="M138" s="222"/>
      <c r="N138" s="223"/>
      <c r="O138" s="86"/>
      <c r="P138" s="86"/>
      <c r="Q138" s="86"/>
      <c r="R138" s="86"/>
      <c r="S138" s="86"/>
      <c r="T138" s="87"/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T138" s="19" t="s">
        <v>159</v>
      </c>
      <c r="AU138" s="19" t="s">
        <v>79</v>
      </c>
    </row>
    <row r="139" s="2" customFormat="1" ht="33" customHeight="1">
      <c r="A139" s="40"/>
      <c r="B139" s="41"/>
      <c r="C139" s="206" t="s">
        <v>304</v>
      </c>
      <c r="D139" s="206" t="s">
        <v>153</v>
      </c>
      <c r="E139" s="207" t="s">
        <v>761</v>
      </c>
      <c r="F139" s="208" t="s">
        <v>762</v>
      </c>
      <c r="G139" s="209" t="s">
        <v>380</v>
      </c>
      <c r="H139" s="210">
        <v>210</v>
      </c>
      <c r="I139" s="211"/>
      <c r="J139" s="212">
        <f>ROUND(I139*H139,2)</f>
        <v>0</v>
      </c>
      <c r="K139" s="208" t="s">
        <v>157</v>
      </c>
      <c r="L139" s="46"/>
      <c r="M139" s="213" t="s">
        <v>19</v>
      </c>
      <c r="N139" s="214" t="s">
        <v>40</v>
      </c>
      <c r="O139" s="86"/>
      <c r="P139" s="215">
        <f>O139*H139</f>
        <v>0</v>
      </c>
      <c r="Q139" s="215">
        <v>0</v>
      </c>
      <c r="R139" s="215">
        <f>Q139*H139</f>
        <v>0</v>
      </c>
      <c r="S139" s="215">
        <v>0</v>
      </c>
      <c r="T139" s="216">
        <f>S139*H139</f>
        <v>0</v>
      </c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R139" s="217" t="s">
        <v>158</v>
      </c>
      <c r="AT139" s="217" t="s">
        <v>153</v>
      </c>
      <c r="AU139" s="217" t="s">
        <v>79</v>
      </c>
      <c r="AY139" s="19" t="s">
        <v>150</v>
      </c>
      <c r="BE139" s="218">
        <f>IF(N139="základní",J139,0)</f>
        <v>0</v>
      </c>
      <c r="BF139" s="218">
        <f>IF(N139="snížená",J139,0)</f>
        <v>0</v>
      </c>
      <c r="BG139" s="218">
        <f>IF(N139="zákl. přenesená",J139,0)</f>
        <v>0</v>
      </c>
      <c r="BH139" s="218">
        <f>IF(N139="sníž. přenesená",J139,0)</f>
        <v>0</v>
      </c>
      <c r="BI139" s="218">
        <f>IF(N139="nulová",J139,0)</f>
        <v>0</v>
      </c>
      <c r="BJ139" s="19" t="s">
        <v>77</v>
      </c>
      <c r="BK139" s="218">
        <f>ROUND(I139*H139,2)</f>
        <v>0</v>
      </c>
      <c r="BL139" s="19" t="s">
        <v>158</v>
      </c>
      <c r="BM139" s="217" t="s">
        <v>307</v>
      </c>
    </row>
    <row r="140" s="2" customFormat="1">
      <c r="A140" s="40"/>
      <c r="B140" s="41"/>
      <c r="C140" s="42"/>
      <c r="D140" s="219" t="s">
        <v>159</v>
      </c>
      <c r="E140" s="42"/>
      <c r="F140" s="220" t="s">
        <v>763</v>
      </c>
      <c r="G140" s="42"/>
      <c r="H140" s="42"/>
      <c r="I140" s="221"/>
      <c r="J140" s="42"/>
      <c r="K140" s="42"/>
      <c r="L140" s="46"/>
      <c r="M140" s="222"/>
      <c r="N140" s="223"/>
      <c r="O140" s="86"/>
      <c r="P140" s="86"/>
      <c r="Q140" s="86"/>
      <c r="R140" s="86"/>
      <c r="S140" s="86"/>
      <c r="T140" s="87"/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T140" s="19" t="s">
        <v>159</v>
      </c>
      <c r="AU140" s="19" t="s">
        <v>79</v>
      </c>
    </row>
    <row r="141" s="13" customFormat="1">
      <c r="A141" s="13"/>
      <c r="B141" s="242"/>
      <c r="C141" s="243"/>
      <c r="D141" s="244" t="s">
        <v>593</v>
      </c>
      <c r="E141" s="245" t="s">
        <v>19</v>
      </c>
      <c r="F141" s="246" t="s">
        <v>2013</v>
      </c>
      <c r="G141" s="243"/>
      <c r="H141" s="247">
        <v>210</v>
      </c>
      <c r="I141" s="248"/>
      <c r="J141" s="243"/>
      <c r="K141" s="243"/>
      <c r="L141" s="249"/>
      <c r="M141" s="250"/>
      <c r="N141" s="251"/>
      <c r="O141" s="251"/>
      <c r="P141" s="251"/>
      <c r="Q141" s="251"/>
      <c r="R141" s="251"/>
      <c r="S141" s="251"/>
      <c r="T141" s="252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53" t="s">
        <v>593</v>
      </c>
      <c r="AU141" s="253" t="s">
        <v>79</v>
      </c>
      <c r="AV141" s="13" t="s">
        <v>79</v>
      </c>
      <c r="AW141" s="13" t="s">
        <v>31</v>
      </c>
      <c r="AX141" s="13" t="s">
        <v>69</v>
      </c>
      <c r="AY141" s="253" t="s">
        <v>150</v>
      </c>
    </row>
    <row r="142" s="14" customFormat="1">
      <c r="A142" s="14"/>
      <c r="B142" s="254"/>
      <c r="C142" s="255"/>
      <c r="D142" s="244" t="s">
        <v>593</v>
      </c>
      <c r="E142" s="256" t="s">
        <v>19</v>
      </c>
      <c r="F142" s="257" t="s">
        <v>595</v>
      </c>
      <c r="G142" s="255"/>
      <c r="H142" s="258">
        <v>210</v>
      </c>
      <c r="I142" s="259"/>
      <c r="J142" s="255"/>
      <c r="K142" s="255"/>
      <c r="L142" s="260"/>
      <c r="M142" s="261"/>
      <c r="N142" s="262"/>
      <c r="O142" s="262"/>
      <c r="P142" s="262"/>
      <c r="Q142" s="262"/>
      <c r="R142" s="262"/>
      <c r="S142" s="262"/>
      <c r="T142" s="263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T142" s="264" t="s">
        <v>593</v>
      </c>
      <c r="AU142" s="264" t="s">
        <v>79</v>
      </c>
      <c r="AV142" s="14" t="s">
        <v>158</v>
      </c>
      <c r="AW142" s="14" t="s">
        <v>31</v>
      </c>
      <c r="AX142" s="14" t="s">
        <v>77</v>
      </c>
      <c r="AY142" s="264" t="s">
        <v>150</v>
      </c>
    </row>
    <row r="143" s="2" customFormat="1" ht="49.05" customHeight="1">
      <c r="A143" s="40"/>
      <c r="B143" s="41"/>
      <c r="C143" s="206" t="s">
        <v>193</v>
      </c>
      <c r="D143" s="206" t="s">
        <v>153</v>
      </c>
      <c r="E143" s="207" t="s">
        <v>765</v>
      </c>
      <c r="F143" s="208" t="s">
        <v>766</v>
      </c>
      <c r="G143" s="209" t="s">
        <v>380</v>
      </c>
      <c r="H143" s="210">
        <v>70</v>
      </c>
      <c r="I143" s="211"/>
      <c r="J143" s="212">
        <f>ROUND(I143*H143,2)</f>
        <v>0</v>
      </c>
      <c r="K143" s="208" t="s">
        <v>157</v>
      </c>
      <c r="L143" s="46"/>
      <c r="M143" s="213" t="s">
        <v>19</v>
      </c>
      <c r="N143" s="214" t="s">
        <v>40</v>
      </c>
      <c r="O143" s="86"/>
      <c r="P143" s="215">
        <f>O143*H143</f>
        <v>0</v>
      </c>
      <c r="Q143" s="215">
        <v>0</v>
      </c>
      <c r="R143" s="215">
        <f>Q143*H143</f>
        <v>0</v>
      </c>
      <c r="S143" s="215">
        <v>0</v>
      </c>
      <c r="T143" s="216">
        <f>S143*H143</f>
        <v>0</v>
      </c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R143" s="217" t="s">
        <v>158</v>
      </c>
      <c r="AT143" s="217" t="s">
        <v>153</v>
      </c>
      <c r="AU143" s="217" t="s">
        <v>79</v>
      </c>
      <c r="AY143" s="19" t="s">
        <v>150</v>
      </c>
      <c r="BE143" s="218">
        <f>IF(N143="základní",J143,0)</f>
        <v>0</v>
      </c>
      <c r="BF143" s="218">
        <f>IF(N143="snížená",J143,0)</f>
        <v>0</v>
      </c>
      <c r="BG143" s="218">
        <f>IF(N143="zákl. přenesená",J143,0)</f>
        <v>0</v>
      </c>
      <c r="BH143" s="218">
        <f>IF(N143="sníž. přenesená",J143,0)</f>
        <v>0</v>
      </c>
      <c r="BI143" s="218">
        <f>IF(N143="nulová",J143,0)</f>
        <v>0</v>
      </c>
      <c r="BJ143" s="19" t="s">
        <v>77</v>
      </c>
      <c r="BK143" s="218">
        <f>ROUND(I143*H143,2)</f>
        <v>0</v>
      </c>
      <c r="BL143" s="19" t="s">
        <v>158</v>
      </c>
      <c r="BM143" s="217" t="s">
        <v>311</v>
      </c>
    </row>
    <row r="144" s="2" customFormat="1">
      <c r="A144" s="40"/>
      <c r="B144" s="41"/>
      <c r="C144" s="42"/>
      <c r="D144" s="219" t="s">
        <v>159</v>
      </c>
      <c r="E144" s="42"/>
      <c r="F144" s="220" t="s">
        <v>767</v>
      </c>
      <c r="G144" s="42"/>
      <c r="H144" s="42"/>
      <c r="I144" s="221"/>
      <c r="J144" s="42"/>
      <c r="K144" s="42"/>
      <c r="L144" s="46"/>
      <c r="M144" s="222"/>
      <c r="N144" s="223"/>
      <c r="O144" s="86"/>
      <c r="P144" s="86"/>
      <c r="Q144" s="86"/>
      <c r="R144" s="86"/>
      <c r="S144" s="86"/>
      <c r="T144" s="87"/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T144" s="19" t="s">
        <v>159</v>
      </c>
      <c r="AU144" s="19" t="s">
        <v>79</v>
      </c>
    </row>
    <row r="145" s="2" customFormat="1" ht="21.75" customHeight="1">
      <c r="A145" s="40"/>
      <c r="B145" s="41"/>
      <c r="C145" s="206" t="s">
        <v>312</v>
      </c>
      <c r="D145" s="206" t="s">
        <v>153</v>
      </c>
      <c r="E145" s="207" t="s">
        <v>768</v>
      </c>
      <c r="F145" s="208" t="s">
        <v>769</v>
      </c>
      <c r="G145" s="209" t="s">
        <v>375</v>
      </c>
      <c r="H145" s="210">
        <v>13.380000000000001</v>
      </c>
      <c r="I145" s="211"/>
      <c r="J145" s="212">
        <f>ROUND(I145*H145,2)</f>
        <v>0</v>
      </c>
      <c r="K145" s="208" t="s">
        <v>157</v>
      </c>
      <c r="L145" s="46"/>
      <c r="M145" s="213" t="s">
        <v>19</v>
      </c>
      <c r="N145" s="214" t="s">
        <v>40</v>
      </c>
      <c r="O145" s="86"/>
      <c r="P145" s="215">
        <f>O145*H145</f>
        <v>0</v>
      </c>
      <c r="Q145" s="215">
        <v>0</v>
      </c>
      <c r="R145" s="215">
        <f>Q145*H145</f>
        <v>0</v>
      </c>
      <c r="S145" s="215">
        <v>0</v>
      </c>
      <c r="T145" s="216">
        <f>S145*H145</f>
        <v>0</v>
      </c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R145" s="217" t="s">
        <v>158</v>
      </c>
      <c r="AT145" s="217" t="s">
        <v>153</v>
      </c>
      <c r="AU145" s="217" t="s">
        <v>79</v>
      </c>
      <c r="AY145" s="19" t="s">
        <v>150</v>
      </c>
      <c r="BE145" s="218">
        <f>IF(N145="základní",J145,0)</f>
        <v>0</v>
      </c>
      <c r="BF145" s="218">
        <f>IF(N145="snížená",J145,0)</f>
        <v>0</v>
      </c>
      <c r="BG145" s="218">
        <f>IF(N145="zákl. přenesená",J145,0)</f>
        <v>0</v>
      </c>
      <c r="BH145" s="218">
        <f>IF(N145="sníž. přenesená",J145,0)</f>
        <v>0</v>
      </c>
      <c r="BI145" s="218">
        <f>IF(N145="nulová",J145,0)</f>
        <v>0</v>
      </c>
      <c r="BJ145" s="19" t="s">
        <v>77</v>
      </c>
      <c r="BK145" s="218">
        <f>ROUND(I145*H145,2)</f>
        <v>0</v>
      </c>
      <c r="BL145" s="19" t="s">
        <v>158</v>
      </c>
      <c r="BM145" s="217" t="s">
        <v>315</v>
      </c>
    </row>
    <row r="146" s="2" customFormat="1">
      <c r="A146" s="40"/>
      <c r="B146" s="41"/>
      <c r="C146" s="42"/>
      <c r="D146" s="219" t="s">
        <v>159</v>
      </c>
      <c r="E146" s="42"/>
      <c r="F146" s="220" t="s">
        <v>770</v>
      </c>
      <c r="G146" s="42"/>
      <c r="H146" s="42"/>
      <c r="I146" s="221"/>
      <c r="J146" s="42"/>
      <c r="K146" s="42"/>
      <c r="L146" s="46"/>
      <c r="M146" s="222"/>
      <c r="N146" s="223"/>
      <c r="O146" s="86"/>
      <c r="P146" s="86"/>
      <c r="Q146" s="86"/>
      <c r="R146" s="86"/>
      <c r="S146" s="86"/>
      <c r="T146" s="87"/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T146" s="19" t="s">
        <v>159</v>
      </c>
      <c r="AU146" s="19" t="s">
        <v>79</v>
      </c>
    </row>
    <row r="147" s="2" customFormat="1" ht="21.75" customHeight="1">
      <c r="A147" s="40"/>
      <c r="B147" s="41"/>
      <c r="C147" s="206" t="s">
        <v>199</v>
      </c>
      <c r="D147" s="206" t="s">
        <v>153</v>
      </c>
      <c r="E147" s="207" t="s">
        <v>771</v>
      </c>
      <c r="F147" s="208" t="s">
        <v>772</v>
      </c>
      <c r="G147" s="209" t="s">
        <v>375</v>
      </c>
      <c r="H147" s="210">
        <v>13.380000000000001</v>
      </c>
      <c r="I147" s="211"/>
      <c r="J147" s="212">
        <f>ROUND(I147*H147,2)</f>
        <v>0</v>
      </c>
      <c r="K147" s="208" t="s">
        <v>157</v>
      </c>
      <c r="L147" s="46"/>
      <c r="M147" s="213" t="s">
        <v>19</v>
      </c>
      <c r="N147" s="214" t="s">
        <v>40</v>
      </c>
      <c r="O147" s="86"/>
      <c r="P147" s="215">
        <f>O147*H147</f>
        <v>0</v>
      </c>
      <c r="Q147" s="215">
        <v>0</v>
      </c>
      <c r="R147" s="215">
        <f>Q147*H147</f>
        <v>0</v>
      </c>
      <c r="S147" s="215">
        <v>0</v>
      </c>
      <c r="T147" s="216">
        <f>S147*H147</f>
        <v>0</v>
      </c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R147" s="217" t="s">
        <v>158</v>
      </c>
      <c r="AT147" s="217" t="s">
        <v>153</v>
      </c>
      <c r="AU147" s="217" t="s">
        <v>79</v>
      </c>
      <c r="AY147" s="19" t="s">
        <v>150</v>
      </c>
      <c r="BE147" s="218">
        <f>IF(N147="základní",J147,0)</f>
        <v>0</v>
      </c>
      <c r="BF147" s="218">
        <f>IF(N147="snížená",J147,0)</f>
        <v>0</v>
      </c>
      <c r="BG147" s="218">
        <f>IF(N147="zákl. přenesená",J147,0)</f>
        <v>0</v>
      </c>
      <c r="BH147" s="218">
        <f>IF(N147="sníž. přenesená",J147,0)</f>
        <v>0</v>
      </c>
      <c r="BI147" s="218">
        <f>IF(N147="nulová",J147,0)</f>
        <v>0</v>
      </c>
      <c r="BJ147" s="19" t="s">
        <v>77</v>
      </c>
      <c r="BK147" s="218">
        <f>ROUND(I147*H147,2)</f>
        <v>0</v>
      </c>
      <c r="BL147" s="19" t="s">
        <v>158</v>
      </c>
      <c r="BM147" s="217" t="s">
        <v>320</v>
      </c>
    </row>
    <row r="148" s="2" customFormat="1">
      <c r="A148" s="40"/>
      <c r="B148" s="41"/>
      <c r="C148" s="42"/>
      <c r="D148" s="219" t="s">
        <v>159</v>
      </c>
      <c r="E148" s="42"/>
      <c r="F148" s="220" t="s">
        <v>773</v>
      </c>
      <c r="G148" s="42"/>
      <c r="H148" s="42"/>
      <c r="I148" s="221"/>
      <c r="J148" s="42"/>
      <c r="K148" s="42"/>
      <c r="L148" s="46"/>
      <c r="M148" s="222"/>
      <c r="N148" s="223"/>
      <c r="O148" s="86"/>
      <c r="P148" s="86"/>
      <c r="Q148" s="86"/>
      <c r="R148" s="86"/>
      <c r="S148" s="86"/>
      <c r="T148" s="87"/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T148" s="19" t="s">
        <v>159</v>
      </c>
      <c r="AU148" s="19" t="s">
        <v>79</v>
      </c>
    </row>
    <row r="149" s="2" customFormat="1" ht="24.15" customHeight="1">
      <c r="A149" s="40"/>
      <c r="B149" s="41"/>
      <c r="C149" s="206" t="s">
        <v>7</v>
      </c>
      <c r="D149" s="206" t="s">
        <v>153</v>
      </c>
      <c r="E149" s="207" t="s">
        <v>774</v>
      </c>
      <c r="F149" s="208" t="s">
        <v>775</v>
      </c>
      <c r="G149" s="209" t="s">
        <v>375</v>
      </c>
      <c r="H149" s="210">
        <v>53.520000000000003</v>
      </c>
      <c r="I149" s="211"/>
      <c r="J149" s="212">
        <f>ROUND(I149*H149,2)</f>
        <v>0</v>
      </c>
      <c r="K149" s="208" t="s">
        <v>157</v>
      </c>
      <c r="L149" s="46"/>
      <c r="M149" s="213" t="s">
        <v>19</v>
      </c>
      <c r="N149" s="214" t="s">
        <v>40</v>
      </c>
      <c r="O149" s="86"/>
      <c r="P149" s="215">
        <f>O149*H149</f>
        <v>0</v>
      </c>
      <c r="Q149" s="215">
        <v>0</v>
      </c>
      <c r="R149" s="215">
        <f>Q149*H149</f>
        <v>0</v>
      </c>
      <c r="S149" s="215">
        <v>0</v>
      </c>
      <c r="T149" s="216">
        <f>S149*H149</f>
        <v>0</v>
      </c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R149" s="217" t="s">
        <v>158</v>
      </c>
      <c r="AT149" s="217" t="s">
        <v>153</v>
      </c>
      <c r="AU149" s="217" t="s">
        <v>79</v>
      </c>
      <c r="AY149" s="19" t="s">
        <v>150</v>
      </c>
      <c r="BE149" s="218">
        <f>IF(N149="základní",J149,0)</f>
        <v>0</v>
      </c>
      <c r="BF149" s="218">
        <f>IF(N149="snížená",J149,0)</f>
        <v>0</v>
      </c>
      <c r="BG149" s="218">
        <f>IF(N149="zákl. přenesená",J149,0)</f>
        <v>0</v>
      </c>
      <c r="BH149" s="218">
        <f>IF(N149="sníž. přenesená",J149,0)</f>
        <v>0</v>
      </c>
      <c r="BI149" s="218">
        <f>IF(N149="nulová",J149,0)</f>
        <v>0</v>
      </c>
      <c r="BJ149" s="19" t="s">
        <v>77</v>
      </c>
      <c r="BK149" s="218">
        <f>ROUND(I149*H149,2)</f>
        <v>0</v>
      </c>
      <c r="BL149" s="19" t="s">
        <v>158</v>
      </c>
      <c r="BM149" s="217" t="s">
        <v>323</v>
      </c>
    </row>
    <row r="150" s="2" customFormat="1">
      <c r="A150" s="40"/>
      <c r="B150" s="41"/>
      <c r="C150" s="42"/>
      <c r="D150" s="219" t="s">
        <v>159</v>
      </c>
      <c r="E150" s="42"/>
      <c r="F150" s="220" t="s">
        <v>776</v>
      </c>
      <c r="G150" s="42"/>
      <c r="H150" s="42"/>
      <c r="I150" s="221"/>
      <c r="J150" s="42"/>
      <c r="K150" s="42"/>
      <c r="L150" s="46"/>
      <c r="M150" s="222"/>
      <c r="N150" s="223"/>
      <c r="O150" s="86"/>
      <c r="P150" s="86"/>
      <c r="Q150" s="86"/>
      <c r="R150" s="86"/>
      <c r="S150" s="86"/>
      <c r="T150" s="87"/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T150" s="19" t="s">
        <v>159</v>
      </c>
      <c r="AU150" s="19" t="s">
        <v>79</v>
      </c>
    </row>
    <row r="151" s="15" customFormat="1">
      <c r="A151" s="15"/>
      <c r="B151" s="265"/>
      <c r="C151" s="266"/>
      <c r="D151" s="244" t="s">
        <v>593</v>
      </c>
      <c r="E151" s="267" t="s">
        <v>19</v>
      </c>
      <c r="F151" s="268" t="s">
        <v>777</v>
      </c>
      <c r="G151" s="266"/>
      <c r="H151" s="267" t="s">
        <v>19</v>
      </c>
      <c r="I151" s="269"/>
      <c r="J151" s="266"/>
      <c r="K151" s="266"/>
      <c r="L151" s="270"/>
      <c r="M151" s="271"/>
      <c r="N151" s="272"/>
      <c r="O151" s="272"/>
      <c r="P151" s="272"/>
      <c r="Q151" s="272"/>
      <c r="R151" s="272"/>
      <c r="S151" s="272"/>
      <c r="T151" s="273"/>
      <c r="U151" s="15"/>
      <c r="V151" s="15"/>
      <c r="W151" s="15"/>
      <c r="X151" s="15"/>
      <c r="Y151" s="15"/>
      <c r="Z151" s="15"/>
      <c r="AA151" s="15"/>
      <c r="AB151" s="15"/>
      <c r="AC151" s="15"/>
      <c r="AD151" s="15"/>
      <c r="AE151" s="15"/>
      <c r="AT151" s="274" t="s">
        <v>593</v>
      </c>
      <c r="AU151" s="274" t="s">
        <v>79</v>
      </c>
      <c r="AV151" s="15" t="s">
        <v>77</v>
      </c>
      <c r="AW151" s="15" t="s">
        <v>31</v>
      </c>
      <c r="AX151" s="15" t="s">
        <v>69</v>
      </c>
      <c r="AY151" s="274" t="s">
        <v>150</v>
      </c>
    </row>
    <row r="152" s="13" customFormat="1">
      <c r="A152" s="13"/>
      <c r="B152" s="242"/>
      <c r="C152" s="243"/>
      <c r="D152" s="244" t="s">
        <v>593</v>
      </c>
      <c r="E152" s="245" t="s">
        <v>19</v>
      </c>
      <c r="F152" s="246" t="s">
        <v>2014</v>
      </c>
      <c r="G152" s="243"/>
      <c r="H152" s="247">
        <v>53.520000000000003</v>
      </c>
      <c r="I152" s="248"/>
      <c r="J152" s="243"/>
      <c r="K152" s="243"/>
      <c r="L152" s="249"/>
      <c r="M152" s="250"/>
      <c r="N152" s="251"/>
      <c r="O152" s="251"/>
      <c r="P152" s="251"/>
      <c r="Q152" s="251"/>
      <c r="R152" s="251"/>
      <c r="S152" s="251"/>
      <c r="T152" s="252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53" t="s">
        <v>593</v>
      </c>
      <c r="AU152" s="253" t="s">
        <v>79</v>
      </c>
      <c r="AV152" s="13" t="s">
        <v>79</v>
      </c>
      <c r="AW152" s="13" t="s">
        <v>31</v>
      </c>
      <c r="AX152" s="13" t="s">
        <v>69</v>
      </c>
      <c r="AY152" s="253" t="s">
        <v>150</v>
      </c>
    </row>
    <row r="153" s="14" customFormat="1">
      <c r="A153" s="14"/>
      <c r="B153" s="254"/>
      <c r="C153" s="255"/>
      <c r="D153" s="244" t="s">
        <v>593</v>
      </c>
      <c r="E153" s="256" t="s">
        <v>19</v>
      </c>
      <c r="F153" s="257" t="s">
        <v>595</v>
      </c>
      <c r="G153" s="255"/>
      <c r="H153" s="258">
        <v>53.520000000000003</v>
      </c>
      <c r="I153" s="259"/>
      <c r="J153" s="255"/>
      <c r="K153" s="255"/>
      <c r="L153" s="260"/>
      <c r="M153" s="261"/>
      <c r="N153" s="262"/>
      <c r="O153" s="262"/>
      <c r="P153" s="262"/>
      <c r="Q153" s="262"/>
      <c r="R153" s="262"/>
      <c r="S153" s="262"/>
      <c r="T153" s="263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T153" s="264" t="s">
        <v>593</v>
      </c>
      <c r="AU153" s="264" t="s">
        <v>79</v>
      </c>
      <c r="AV153" s="14" t="s">
        <v>158</v>
      </c>
      <c r="AW153" s="14" t="s">
        <v>31</v>
      </c>
      <c r="AX153" s="14" t="s">
        <v>77</v>
      </c>
      <c r="AY153" s="264" t="s">
        <v>150</v>
      </c>
    </row>
    <row r="154" s="12" customFormat="1" ht="22.8" customHeight="1">
      <c r="A154" s="12"/>
      <c r="B154" s="190"/>
      <c r="C154" s="191"/>
      <c r="D154" s="192" t="s">
        <v>68</v>
      </c>
      <c r="E154" s="204" t="s">
        <v>149</v>
      </c>
      <c r="F154" s="204" t="s">
        <v>822</v>
      </c>
      <c r="G154" s="191"/>
      <c r="H154" s="191"/>
      <c r="I154" s="194"/>
      <c r="J154" s="205">
        <f>BK154</f>
        <v>0</v>
      </c>
      <c r="K154" s="191"/>
      <c r="L154" s="196"/>
      <c r="M154" s="197"/>
      <c r="N154" s="198"/>
      <c r="O154" s="198"/>
      <c r="P154" s="199">
        <f>SUM(P155:P184)</f>
        <v>0</v>
      </c>
      <c r="Q154" s="198"/>
      <c r="R154" s="199">
        <f>SUM(R155:R184)</f>
        <v>0</v>
      </c>
      <c r="S154" s="198"/>
      <c r="T154" s="200">
        <f>SUM(T155:T184)</f>
        <v>0</v>
      </c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R154" s="201" t="s">
        <v>77</v>
      </c>
      <c r="AT154" s="202" t="s">
        <v>68</v>
      </c>
      <c r="AU154" s="202" t="s">
        <v>77</v>
      </c>
      <c r="AY154" s="201" t="s">
        <v>150</v>
      </c>
      <c r="BK154" s="203">
        <f>SUM(BK155:BK184)</f>
        <v>0</v>
      </c>
    </row>
    <row r="155" s="2" customFormat="1" ht="66.75" customHeight="1">
      <c r="A155" s="40"/>
      <c r="B155" s="41"/>
      <c r="C155" s="206" t="s">
        <v>204</v>
      </c>
      <c r="D155" s="206" t="s">
        <v>153</v>
      </c>
      <c r="E155" s="207" t="s">
        <v>823</v>
      </c>
      <c r="F155" s="208" t="s">
        <v>824</v>
      </c>
      <c r="G155" s="209" t="s">
        <v>380</v>
      </c>
      <c r="H155" s="210">
        <v>210</v>
      </c>
      <c r="I155" s="211"/>
      <c r="J155" s="212">
        <f>ROUND(I155*H155,2)</f>
        <v>0</v>
      </c>
      <c r="K155" s="208" t="s">
        <v>157</v>
      </c>
      <c r="L155" s="46"/>
      <c r="M155" s="213" t="s">
        <v>19</v>
      </c>
      <c r="N155" s="214" t="s">
        <v>40</v>
      </c>
      <c r="O155" s="86"/>
      <c r="P155" s="215">
        <f>O155*H155</f>
        <v>0</v>
      </c>
      <c r="Q155" s="215">
        <v>0</v>
      </c>
      <c r="R155" s="215">
        <f>Q155*H155</f>
        <v>0</v>
      </c>
      <c r="S155" s="215">
        <v>0</v>
      </c>
      <c r="T155" s="216">
        <f>S155*H155</f>
        <v>0</v>
      </c>
      <c r="U155" s="40"/>
      <c r="V155" s="40"/>
      <c r="W155" s="40"/>
      <c r="X155" s="40"/>
      <c r="Y155" s="40"/>
      <c r="Z155" s="40"/>
      <c r="AA155" s="40"/>
      <c r="AB155" s="40"/>
      <c r="AC155" s="40"/>
      <c r="AD155" s="40"/>
      <c r="AE155" s="40"/>
      <c r="AR155" s="217" t="s">
        <v>158</v>
      </c>
      <c r="AT155" s="217" t="s">
        <v>153</v>
      </c>
      <c r="AU155" s="217" t="s">
        <v>79</v>
      </c>
      <c r="AY155" s="19" t="s">
        <v>150</v>
      </c>
      <c r="BE155" s="218">
        <f>IF(N155="základní",J155,0)</f>
        <v>0</v>
      </c>
      <c r="BF155" s="218">
        <f>IF(N155="snížená",J155,0)</f>
        <v>0</v>
      </c>
      <c r="BG155" s="218">
        <f>IF(N155="zákl. přenesená",J155,0)</f>
        <v>0</v>
      </c>
      <c r="BH155" s="218">
        <f>IF(N155="sníž. přenesená",J155,0)</f>
        <v>0</v>
      </c>
      <c r="BI155" s="218">
        <f>IF(N155="nulová",J155,0)</f>
        <v>0</v>
      </c>
      <c r="BJ155" s="19" t="s">
        <v>77</v>
      </c>
      <c r="BK155" s="218">
        <f>ROUND(I155*H155,2)</f>
        <v>0</v>
      </c>
      <c r="BL155" s="19" t="s">
        <v>158</v>
      </c>
      <c r="BM155" s="217" t="s">
        <v>328</v>
      </c>
    </row>
    <row r="156" s="2" customFormat="1">
      <c r="A156" s="40"/>
      <c r="B156" s="41"/>
      <c r="C156" s="42"/>
      <c r="D156" s="219" t="s">
        <v>159</v>
      </c>
      <c r="E156" s="42"/>
      <c r="F156" s="220" t="s">
        <v>826</v>
      </c>
      <c r="G156" s="42"/>
      <c r="H156" s="42"/>
      <c r="I156" s="221"/>
      <c r="J156" s="42"/>
      <c r="K156" s="42"/>
      <c r="L156" s="46"/>
      <c r="M156" s="222"/>
      <c r="N156" s="223"/>
      <c r="O156" s="86"/>
      <c r="P156" s="86"/>
      <c r="Q156" s="86"/>
      <c r="R156" s="86"/>
      <c r="S156" s="86"/>
      <c r="T156" s="87"/>
      <c r="U156" s="40"/>
      <c r="V156" s="40"/>
      <c r="W156" s="40"/>
      <c r="X156" s="40"/>
      <c r="Y156" s="40"/>
      <c r="Z156" s="40"/>
      <c r="AA156" s="40"/>
      <c r="AB156" s="40"/>
      <c r="AC156" s="40"/>
      <c r="AD156" s="40"/>
      <c r="AE156" s="40"/>
      <c r="AT156" s="19" t="s">
        <v>159</v>
      </c>
      <c r="AU156" s="19" t="s">
        <v>79</v>
      </c>
    </row>
    <row r="157" s="13" customFormat="1">
      <c r="A157" s="13"/>
      <c r="B157" s="242"/>
      <c r="C157" s="243"/>
      <c r="D157" s="244" t="s">
        <v>593</v>
      </c>
      <c r="E157" s="245" t="s">
        <v>19</v>
      </c>
      <c r="F157" s="246" t="s">
        <v>2015</v>
      </c>
      <c r="G157" s="243"/>
      <c r="H157" s="247">
        <v>210</v>
      </c>
      <c r="I157" s="248"/>
      <c r="J157" s="243"/>
      <c r="K157" s="243"/>
      <c r="L157" s="249"/>
      <c r="M157" s="250"/>
      <c r="N157" s="251"/>
      <c r="O157" s="251"/>
      <c r="P157" s="251"/>
      <c r="Q157" s="251"/>
      <c r="R157" s="251"/>
      <c r="S157" s="251"/>
      <c r="T157" s="252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53" t="s">
        <v>593</v>
      </c>
      <c r="AU157" s="253" t="s">
        <v>79</v>
      </c>
      <c r="AV157" s="13" t="s">
        <v>79</v>
      </c>
      <c r="AW157" s="13" t="s">
        <v>31</v>
      </c>
      <c r="AX157" s="13" t="s">
        <v>69</v>
      </c>
      <c r="AY157" s="253" t="s">
        <v>150</v>
      </c>
    </row>
    <row r="158" s="14" customFormat="1">
      <c r="A158" s="14"/>
      <c r="B158" s="254"/>
      <c r="C158" s="255"/>
      <c r="D158" s="244" t="s">
        <v>593</v>
      </c>
      <c r="E158" s="256" t="s">
        <v>19</v>
      </c>
      <c r="F158" s="257" t="s">
        <v>595</v>
      </c>
      <c r="G158" s="255"/>
      <c r="H158" s="258">
        <v>210</v>
      </c>
      <c r="I158" s="259"/>
      <c r="J158" s="255"/>
      <c r="K158" s="255"/>
      <c r="L158" s="260"/>
      <c r="M158" s="261"/>
      <c r="N158" s="262"/>
      <c r="O158" s="262"/>
      <c r="P158" s="262"/>
      <c r="Q158" s="262"/>
      <c r="R158" s="262"/>
      <c r="S158" s="262"/>
      <c r="T158" s="263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T158" s="264" t="s">
        <v>593</v>
      </c>
      <c r="AU158" s="264" t="s">
        <v>79</v>
      </c>
      <c r="AV158" s="14" t="s">
        <v>158</v>
      </c>
      <c r="AW158" s="14" t="s">
        <v>31</v>
      </c>
      <c r="AX158" s="14" t="s">
        <v>77</v>
      </c>
      <c r="AY158" s="264" t="s">
        <v>150</v>
      </c>
    </row>
    <row r="159" s="2" customFormat="1" ht="21.75" customHeight="1">
      <c r="A159" s="40"/>
      <c r="B159" s="41"/>
      <c r="C159" s="228" t="s">
        <v>330</v>
      </c>
      <c r="D159" s="228" t="s">
        <v>254</v>
      </c>
      <c r="E159" s="229" t="s">
        <v>829</v>
      </c>
      <c r="F159" s="230" t="s">
        <v>830</v>
      </c>
      <c r="G159" s="231" t="s">
        <v>258</v>
      </c>
      <c r="H159" s="232">
        <v>3.7170000000000001</v>
      </c>
      <c r="I159" s="233"/>
      <c r="J159" s="234">
        <f>ROUND(I159*H159,2)</f>
        <v>0</v>
      </c>
      <c r="K159" s="230" t="s">
        <v>157</v>
      </c>
      <c r="L159" s="235"/>
      <c r="M159" s="236" t="s">
        <v>19</v>
      </c>
      <c r="N159" s="237" t="s">
        <v>40</v>
      </c>
      <c r="O159" s="86"/>
      <c r="P159" s="215">
        <f>O159*H159</f>
        <v>0</v>
      </c>
      <c r="Q159" s="215">
        <v>0</v>
      </c>
      <c r="R159" s="215">
        <f>Q159*H159</f>
        <v>0</v>
      </c>
      <c r="S159" s="215">
        <v>0</v>
      </c>
      <c r="T159" s="216">
        <f>S159*H159</f>
        <v>0</v>
      </c>
      <c r="U159" s="40"/>
      <c r="V159" s="40"/>
      <c r="W159" s="40"/>
      <c r="X159" s="40"/>
      <c r="Y159" s="40"/>
      <c r="Z159" s="40"/>
      <c r="AA159" s="40"/>
      <c r="AB159" s="40"/>
      <c r="AC159" s="40"/>
      <c r="AD159" s="40"/>
      <c r="AE159" s="40"/>
      <c r="AR159" s="217" t="s">
        <v>171</v>
      </c>
      <c r="AT159" s="217" t="s">
        <v>254</v>
      </c>
      <c r="AU159" s="217" t="s">
        <v>79</v>
      </c>
      <c r="AY159" s="19" t="s">
        <v>150</v>
      </c>
      <c r="BE159" s="218">
        <f>IF(N159="základní",J159,0)</f>
        <v>0</v>
      </c>
      <c r="BF159" s="218">
        <f>IF(N159="snížená",J159,0)</f>
        <v>0</v>
      </c>
      <c r="BG159" s="218">
        <f>IF(N159="zákl. přenesená",J159,0)</f>
        <v>0</v>
      </c>
      <c r="BH159" s="218">
        <f>IF(N159="sníž. přenesená",J159,0)</f>
        <v>0</v>
      </c>
      <c r="BI159" s="218">
        <f>IF(N159="nulová",J159,0)</f>
        <v>0</v>
      </c>
      <c r="BJ159" s="19" t="s">
        <v>77</v>
      </c>
      <c r="BK159" s="218">
        <f>ROUND(I159*H159,2)</f>
        <v>0</v>
      </c>
      <c r="BL159" s="19" t="s">
        <v>158</v>
      </c>
      <c r="BM159" s="217" t="s">
        <v>333</v>
      </c>
    </row>
    <row r="160" s="13" customFormat="1">
      <c r="A160" s="13"/>
      <c r="B160" s="242"/>
      <c r="C160" s="243"/>
      <c r="D160" s="244" t="s">
        <v>593</v>
      </c>
      <c r="E160" s="245" t="s">
        <v>19</v>
      </c>
      <c r="F160" s="246" t="s">
        <v>2016</v>
      </c>
      <c r="G160" s="243"/>
      <c r="H160" s="247">
        <v>3.7170000000000001</v>
      </c>
      <c r="I160" s="248"/>
      <c r="J160" s="243"/>
      <c r="K160" s="243"/>
      <c r="L160" s="249"/>
      <c r="M160" s="250"/>
      <c r="N160" s="251"/>
      <c r="O160" s="251"/>
      <c r="P160" s="251"/>
      <c r="Q160" s="251"/>
      <c r="R160" s="251"/>
      <c r="S160" s="251"/>
      <c r="T160" s="252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53" t="s">
        <v>593</v>
      </c>
      <c r="AU160" s="253" t="s">
        <v>79</v>
      </c>
      <c r="AV160" s="13" t="s">
        <v>79</v>
      </c>
      <c r="AW160" s="13" t="s">
        <v>31</v>
      </c>
      <c r="AX160" s="13" t="s">
        <v>69</v>
      </c>
      <c r="AY160" s="253" t="s">
        <v>150</v>
      </c>
    </row>
    <row r="161" s="14" customFormat="1">
      <c r="A161" s="14"/>
      <c r="B161" s="254"/>
      <c r="C161" s="255"/>
      <c r="D161" s="244" t="s">
        <v>593</v>
      </c>
      <c r="E161" s="256" t="s">
        <v>19</v>
      </c>
      <c r="F161" s="257" t="s">
        <v>595</v>
      </c>
      <c r="G161" s="255"/>
      <c r="H161" s="258">
        <v>3.7170000000000001</v>
      </c>
      <c r="I161" s="259"/>
      <c r="J161" s="255"/>
      <c r="K161" s="255"/>
      <c r="L161" s="260"/>
      <c r="M161" s="261"/>
      <c r="N161" s="262"/>
      <c r="O161" s="262"/>
      <c r="P161" s="262"/>
      <c r="Q161" s="262"/>
      <c r="R161" s="262"/>
      <c r="S161" s="262"/>
      <c r="T161" s="263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T161" s="264" t="s">
        <v>593</v>
      </c>
      <c r="AU161" s="264" t="s">
        <v>79</v>
      </c>
      <c r="AV161" s="14" t="s">
        <v>158</v>
      </c>
      <c r="AW161" s="14" t="s">
        <v>31</v>
      </c>
      <c r="AX161" s="14" t="s">
        <v>77</v>
      </c>
      <c r="AY161" s="264" t="s">
        <v>150</v>
      </c>
    </row>
    <row r="162" s="2" customFormat="1" ht="33" customHeight="1">
      <c r="A162" s="40"/>
      <c r="B162" s="41"/>
      <c r="C162" s="206" t="s">
        <v>208</v>
      </c>
      <c r="D162" s="206" t="s">
        <v>153</v>
      </c>
      <c r="E162" s="207" t="s">
        <v>833</v>
      </c>
      <c r="F162" s="208" t="s">
        <v>834</v>
      </c>
      <c r="G162" s="209" t="s">
        <v>380</v>
      </c>
      <c r="H162" s="210">
        <v>210</v>
      </c>
      <c r="I162" s="211"/>
      <c r="J162" s="212">
        <f>ROUND(I162*H162,2)</f>
        <v>0</v>
      </c>
      <c r="K162" s="208" t="s">
        <v>157</v>
      </c>
      <c r="L162" s="46"/>
      <c r="M162" s="213" t="s">
        <v>19</v>
      </c>
      <c r="N162" s="214" t="s">
        <v>40</v>
      </c>
      <c r="O162" s="86"/>
      <c r="P162" s="215">
        <f>O162*H162</f>
        <v>0</v>
      </c>
      <c r="Q162" s="215">
        <v>0</v>
      </c>
      <c r="R162" s="215">
        <f>Q162*H162</f>
        <v>0</v>
      </c>
      <c r="S162" s="215">
        <v>0</v>
      </c>
      <c r="T162" s="216">
        <f>S162*H162</f>
        <v>0</v>
      </c>
      <c r="U162" s="40"/>
      <c r="V162" s="40"/>
      <c r="W162" s="40"/>
      <c r="X162" s="40"/>
      <c r="Y162" s="40"/>
      <c r="Z162" s="40"/>
      <c r="AA162" s="40"/>
      <c r="AB162" s="40"/>
      <c r="AC162" s="40"/>
      <c r="AD162" s="40"/>
      <c r="AE162" s="40"/>
      <c r="AR162" s="217" t="s">
        <v>158</v>
      </c>
      <c r="AT162" s="217" t="s">
        <v>153</v>
      </c>
      <c r="AU162" s="217" t="s">
        <v>79</v>
      </c>
      <c r="AY162" s="19" t="s">
        <v>150</v>
      </c>
      <c r="BE162" s="218">
        <f>IF(N162="základní",J162,0)</f>
        <v>0</v>
      </c>
      <c r="BF162" s="218">
        <f>IF(N162="snížená",J162,0)</f>
        <v>0</v>
      </c>
      <c r="BG162" s="218">
        <f>IF(N162="zákl. přenesená",J162,0)</f>
        <v>0</v>
      </c>
      <c r="BH162" s="218">
        <f>IF(N162="sníž. přenesená",J162,0)</f>
        <v>0</v>
      </c>
      <c r="BI162" s="218">
        <f>IF(N162="nulová",J162,0)</f>
        <v>0</v>
      </c>
      <c r="BJ162" s="19" t="s">
        <v>77</v>
      </c>
      <c r="BK162" s="218">
        <f>ROUND(I162*H162,2)</f>
        <v>0</v>
      </c>
      <c r="BL162" s="19" t="s">
        <v>158</v>
      </c>
      <c r="BM162" s="217" t="s">
        <v>337</v>
      </c>
    </row>
    <row r="163" s="2" customFormat="1">
      <c r="A163" s="40"/>
      <c r="B163" s="41"/>
      <c r="C163" s="42"/>
      <c r="D163" s="219" t="s">
        <v>159</v>
      </c>
      <c r="E163" s="42"/>
      <c r="F163" s="220" t="s">
        <v>836</v>
      </c>
      <c r="G163" s="42"/>
      <c r="H163" s="42"/>
      <c r="I163" s="221"/>
      <c r="J163" s="42"/>
      <c r="K163" s="42"/>
      <c r="L163" s="46"/>
      <c r="M163" s="222"/>
      <c r="N163" s="223"/>
      <c r="O163" s="86"/>
      <c r="P163" s="86"/>
      <c r="Q163" s="86"/>
      <c r="R163" s="86"/>
      <c r="S163" s="86"/>
      <c r="T163" s="87"/>
      <c r="U163" s="40"/>
      <c r="V163" s="40"/>
      <c r="W163" s="40"/>
      <c r="X163" s="40"/>
      <c r="Y163" s="40"/>
      <c r="Z163" s="40"/>
      <c r="AA163" s="40"/>
      <c r="AB163" s="40"/>
      <c r="AC163" s="40"/>
      <c r="AD163" s="40"/>
      <c r="AE163" s="40"/>
      <c r="AT163" s="19" t="s">
        <v>159</v>
      </c>
      <c r="AU163" s="19" t="s">
        <v>79</v>
      </c>
    </row>
    <row r="164" s="13" customFormat="1">
      <c r="A164" s="13"/>
      <c r="B164" s="242"/>
      <c r="C164" s="243"/>
      <c r="D164" s="244" t="s">
        <v>593</v>
      </c>
      <c r="E164" s="245" t="s">
        <v>19</v>
      </c>
      <c r="F164" s="246" t="s">
        <v>2017</v>
      </c>
      <c r="G164" s="243"/>
      <c r="H164" s="247">
        <v>210</v>
      </c>
      <c r="I164" s="248"/>
      <c r="J164" s="243"/>
      <c r="K164" s="243"/>
      <c r="L164" s="249"/>
      <c r="M164" s="250"/>
      <c r="N164" s="251"/>
      <c r="O164" s="251"/>
      <c r="P164" s="251"/>
      <c r="Q164" s="251"/>
      <c r="R164" s="251"/>
      <c r="S164" s="251"/>
      <c r="T164" s="252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53" t="s">
        <v>593</v>
      </c>
      <c r="AU164" s="253" t="s">
        <v>79</v>
      </c>
      <c r="AV164" s="13" t="s">
        <v>79</v>
      </c>
      <c r="AW164" s="13" t="s">
        <v>31</v>
      </c>
      <c r="AX164" s="13" t="s">
        <v>69</v>
      </c>
      <c r="AY164" s="253" t="s">
        <v>150</v>
      </c>
    </row>
    <row r="165" s="14" customFormat="1">
      <c r="A165" s="14"/>
      <c r="B165" s="254"/>
      <c r="C165" s="255"/>
      <c r="D165" s="244" t="s">
        <v>593</v>
      </c>
      <c r="E165" s="256" t="s">
        <v>19</v>
      </c>
      <c r="F165" s="257" t="s">
        <v>595</v>
      </c>
      <c r="G165" s="255"/>
      <c r="H165" s="258">
        <v>210</v>
      </c>
      <c r="I165" s="259"/>
      <c r="J165" s="255"/>
      <c r="K165" s="255"/>
      <c r="L165" s="260"/>
      <c r="M165" s="261"/>
      <c r="N165" s="262"/>
      <c r="O165" s="262"/>
      <c r="P165" s="262"/>
      <c r="Q165" s="262"/>
      <c r="R165" s="262"/>
      <c r="S165" s="262"/>
      <c r="T165" s="263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T165" s="264" t="s">
        <v>593</v>
      </c>
      <c r="AU165" s="264" t="s">
        <v>79</v>
      </c>
      <c r="AV165" s="14" t="s">
        <v>158</v>
      </c>
      <c r="AW165" s="14" t="s">
        <v>31</v>
      </c>
      <c r="AX165" s="14" t="s">
        <v>77</v>
      </c>
      <c r="AY165" s="264" t="s">
        <v>150</v>
      </c>
    </row>
    <row r="166" s="2" customFormat="1" ht="49.05" customHeight="1">
      <c r="A166" s="40"/>
      <c r="B166" s="41"/>
      <c r="C166" s="206" t="s">
        <v>338</v>
      </c>
      <c r="D166" s="206" t="s">
        <v>153</v>
      </c>
      <c r="E166" s="207" t="s">
        <v>839</v>
      </c>
      <c r="F166" s="208" t="s">
        <v>840</v>
      </c>
      <c r="G166" s="209" t="s">
        <v>380</v>
      </c>
      <c r="H166" s="210">
        <v>170</v>
      </c>
      <c r="I166" s="211"/>
      <c r="J166" s="212">
        <f>ROUND(I166*H166,2)</f>
        <v>0</v>
      </c>
      <c r="K166" s="208" t="s">
        <v>157</v>
      </c>
      <c r="L166" s="46"/>
      <c r="M166" s="213" t="s">
        <v>19</v>
      </c>
      <c r="N166" s="214" t="s">
        <v>40</v>
      </c>
      <c r="O166" s="86"/>
      <c r="P166" s="215">
        <f>O166*H166</f>
        <v>0</v>
      </c>
      <c r="Q166" s="215">
        <v>0</v>
      </c>
      <c r="R166" s="215">
        <f>Q166*H166</f>
        <v>0</v>
      </c>
      <c r="S166" s="215">
        <v>0</v>
      </c>
      <c r="T166" s="216">
        <f>S166*H166</f>
        <v>0</v>
      </c>
      <c r="U166" s="40"/>
      <c r="V166" s="40"/>
      <c r="W166" s="40"/>
      <c r="X166" s="40"/>
      <c r="Y166" s="40"/>
      <c r="Z166" s="40"/>
      <c r="AA166" s="40"/>
      <c r="AB166" s="40"/>
      <c r="AC166" s="40"/>
      <c r="AD166" s="40"/>
      <c r="AE166" s="40"/>
      <c r="AR166" s="217" t="s">
        <v>158</v>
      </c>
      <c r="AT166" s="217" t="s">
        <v>153</v>
      </c>
      <c r="AU166" s="217" t="s">
        <v>79</v>
      </c>
      <c r="AY166" s="19" t="s">
        <v>150</v>
      </c>
      <c r="BE166" s="218">
        <f>IF(N166="základní",J166,0)</f>
        <v>0</v>
      </c>
      <c r="BF166" s="218">
        <f>IF(N166="snížená",J166,0)</f>
        <v>0</v>
      </c>
      <c r="BG166" s="218">
        <f>IF(N166="zákl. přenesená",J166,0)</f>
        <v>0</v>
      </c>
      <c r="BH166" s="218">
        <f>IF(N166="sníž. přenesená",J166,0)</f>
        <v>0</v>
      </c>
      <c r="BI166" s="218">
        <f>IF(N166="nulová",J166,0)</f>
        <v>0</v>
      </c>
      <c r="BJ166" s="19" t="s">
        <v>77</v>
      </c>
      <c r="BK166" s="218">
        <f>ROUND(I166*H166,2)</f>
        <v>0</v>
      </c>
      <c r="BL166" s="19" t="s">
        <v>158</v>
      </c>
      <c r="BM166" s="217" t="s">
        <v>341</v>
      </c>
    </row>
    <row r="167" s="2" customFormat="1">
      <c r="A167" s="40"/>
      <c r="B167" s="41"/>
      <c r="C167" s="42"/>
      <c r="D167" s="219" t="s">
        <v>159</v>
      </c>
      <c r="E167" s="42"/>
      <c r="F167" s="220" t="s">
        <v>842</v>
      </c>
      <c r="G167" s="42"/>
      <c r="H167" s="42"/>
      <c r="I167" s="221"/>
      <c r="J167" s="42"/>
      <c r="K167" s="42"/>
      <c r="L167" s="46"/>
      <c r="M167" s="222"/>
      <c r="N167" s="223"/>
      <c r="O167" s="86"/>
      <c r="P167" s="86"/>
      <c r="Q167" s="86"/>
      <c r="R167" s="86"/>
      <c r="S167" s="86"/>
      <c r="T167" s="87"/>
      <c r="U167" s="40"/>
      <c r="V167" s="40"/>
      <c r="W167" s="40"/>
      <c r="X167" s="40"/>
      <c r="Y167" s="40"/>
      <c r="Z167" s="40"/>
      <c r="AA167" s="40"/>
      <c r="AB167" s="40"/>
      <c r="AC167" s="40"/>
      <c r="AD167" s="40"/>
      <c r="AE167" s="40"/>
      <c r="AT167" s="19" t="s">
        <v>159</v>
      </c>
      <c r="AU167" s="19" t="s">
        <v>79</v>
      </c>
    </row>
    <row r="168" s="2" customFormat="1" ht="37.8" customHeight="1">
      <c r="A168" s="40"/>
      <c r="B168" s="41"/>
      <c r="C168" s="206" t="s">
        <v>215</v>
      </c>
      <c r="D168" s="206" t="s">
        <v>153</v>
      </c>
      <c r="E168" s="207" t="s">
        <v>843</v>
      </c>
      <c r="F168" s="208" t="s">
        <v>844</v>
      </c>
      <c r="G168" s="209" t="s">
        <v>380</v>
      </c>
      <c r="H168" s="210">
        <v>180</v>
      </c>
      <c r="I168" s="211"/>
      <c r="J168" s="212">
        <f>ROUND(I168*H168,2)</f>
        <v>0</v>
      </c>
      <c r="K168" s="208" t="s">
        <v>157</v>
      </c>
      <c r="L168" s="46"/>
      <c r="M168" s="213" t="s">
        <v>19</v>
      </c>
      <c r="N168" s="214" t="s">
        <v>40</v>
      </c>
      <c r="O168" s="86"/>
      <c r="P168" s="215">
        <f>O168*H168</f>
        <v>0</v>
      </c>
      <c r="Q168" s="215">
        <v>0</v>
      </c>
      <c r="R168" s="215">
        <f>Q168*H168</f>
        <v>0</v>
      </c>
      <c r="S168" s="215">
        <v>0</v>
      </c>
      <c r="T168" s="216">
        <f>S168*H168</f>
        <v>0</v>
      </c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  <c r="AE168" s="40"/>
      <c r="AR168" s="217" t="s">
        <v>158</v>
      </c>
      <c r="AT168" s="217" t="s">
        <v>153</v>
      </c>
      <c r="AU168" s="217" t="s">
        <v>79</v>
      </c>
      <c r="AY168" s="19" t="s">
        <v>150</v>
      </c>
      <c r="BE168" s="218">
        <f>IF(N168="základní",J168,0)</f>
        <v>0</v>
      </c>
      <c r="BF168" s="218">
        <f>IF(N168="snížená",J168,0)</f>
        <v>0</v>
      </c>
      <c r="BG168" s="218">
        <f>IF(N168="zákl. přenesená",J168,0)</f>
        <v>0</v>
      </c>
      <c r="BH168" s="218">
        <f>IF(N168="sníž. přenesená",J168,0)</f>
        <v>0</v>
      </c>
      <c r="BI168" s="218">
        <f>IF(N168="nulová",J168,0)</f>
        <v>0</v>
      </c>
      <c r="BJ168" s="19" t="s">
        <v>77</v>
      </c>
      <c r="BK168" s="218">
        <f>ROUND(I168*H168,2)</f>
        <v>0</v>
      </c>
      <c r="BL168" s="19" t="s">
        <v>158</v>
      </c>
      <c r="BM168" s="217" t="s">
        <v>345</v>
      </c>
    </row>
    <row r="169" s="2" customFormat="1">
      <c r="A169" s="40"/>
      <c r="B169" s="41"/>
      <c r="C169" s="42"/>
      <c r="D169" s="219" t="s">
        <v>159</v>
      </c>
      <c r="E169" s="42"/>
      <c r="F169" s="220" t="s">
        <v>846</v>
      </c>
      <c r="G169" s="42"/>
      <c r="H169" s="42"/>
      <c r="I169" s="221"/>
      <c r="J169" s="42"/>
      <c r="K169" s="42"/>
      <c r="L169" s="46"/>
      <c r="M169" s="222"/>
      <c r="N169" s="223"/>
      <c r="O169" s="86"/>
      <c r="P169" s="86"/>
      <c r="Q169" s="86"/>
      <c r="R169" s="86"/>
      <c r="S169" s="86"/>
      <c r="T169" s="87"/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  <c r="AE169" s="40"/>
      <c r="AT169" s="19" t="s">
        <v>159</v>
      </c>
      <c r="AU169" s="19" t="s">
        <v>79</v>
      </c>
    </row>
    <row r="170" s="2" customFormat="1" ht="37.8" customHeight="1">
      <c r="A170" s="40"/>
      <c r="B170" s="41"/>
      <c r="C170" s="206" t="s">
        <v>346</v>
      </c>
      <c r="D170" s="206" t="s">
        <v>153</v>
      </c>
      <c r="E170" s="207" t="s">
        <v>1851</v>
      </c>
      <c r="F170" s="208" t="s">
        <v>1852</v>
      </c>
      <c r="G170" s="209" t="s">
        <v>380</v>
      </c>
      <c r="H170" s="210">
        <v>30</v>
      </c>
      <c r="I170" s="211"/>
      <c r="J170" s="212">
        <f>ROUND(I170*H170,2)</f>
        <v>0</v>
      </c>
      <c r="K170" s="208" t="s">
        <v>157</v>
      </c>
      <c r="L170" s="46"/>
      <c r="M170" s="213" t="s">
        <v>19</v>
      </c>
      <c r="N170" s="214" t="s">
        <v>40</v>
      </c>
      <c r="O170" s="86"/>
      <c r="P170" s="215">
        <f>O170*H170</f>
        <v>0</v>
      </c>
      <c r="Q170" s="215">
        <v>0</v>
      </c>
      <c r="R170" s="215">
        <f>Q170*H170</f>
        <v>0</v>
      </c>
      <c r="S170" s="215">
        <v>0</v>
      </c>
      <c r="T170" s="216">
        <f>S170*H170</f>
        <v>0</v>
      </c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  <c r="AE170" s="40"/>
      <c r="AR170" s="217" t="s">
        <v>158</v>
      </c>
      <c r="AT170" s="217" t="s">
        <v>153</v>
      </c>
      <c r="AU170" s="217" t="s">
        <v>79</v>
      </c>
      <c r="AY170" s="19" t="s">
        <v>150</v>
      </c>
      <c r="BE170" s="218">
        <f>IF(N170="základní",J170,0)</f>
        <v>0</v>
      </c>
      <c r="BF170" s="218">
        <f>IF(N170="snížená",J170,0)</f>
        <v>0</v>
      </c>
      <c r="BG170" s="218">
        <f>IF(N170="zákl. přenesená",J170,0)</f>
        <v>0</v>
      </c>
      <c r="BH170" s="218">
        <f>IF(N170="sníž. přenesená",J170,0)</f>
        <v>0</v>
      </c>
      <c r="BI170" s="218">
        <f>IF(N170="nulová",J170,0)</f>
        <v>0</v>
      </c>
      <c r="BJ170" s="19" t="s">
        <v>77</v>
      </c>
      <c r="BK170" s="218">
        <f>ROUND(I170*H170,2)</f>
        <v>0</v>
      </c>
      <c r="BL170" s="19" t="s">
        <v>158</v>
      </c>
      <c r="BM170" s="217" t="s">
        <v>349</v>
      </c>
    </row>
    <row r="171" s="2" customFormat="1">
      <c r="A171" s="40"/>
      <c r="B171" s="41"/>
      <c r="C171" s="42"/>
      <c r="D171" s="219" t="s">
        <v>159</v>
      </c>
      <c r="E171" s="42"/>
      <c r="F171" s="220" t="s">
        <v>1853</v>
      </c>
      <c r="G171" s="42"/>
      <c r="H171" s="42"/>
      <c r="I171" s="221"/>
      <c r="J171" s="42"/>
      <c r="K171" s="42"/>
      <c r="L171" s="46"/>
      <c r="M171" s="222"/>
      <c r="N171" s="223"/>
      <c r="O171" s="86"/>
      <c r="P171" s="86"/>
      <c r="Q171" s="86"/>
      <c r="R171" s="86"/>
      <c r="S171" s="86"/>
      <c r="T171" s="87"/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  <c r="AE171" s="40"/>
      <c r="AT171" s="19" t="s">
        <v>159</v>
      </c>
      <c r="AU171" s="19" t="s">
        <v>79</v>
      </c>
    </row>
    <row r="172" s="2" customFormat="1" ht="24.15" customHeight="1">
      <c r="A172" s="40"/>
      <c r="B172" s="41"/>
      <c r="C172" s="206" t="s">
        <v>219</v>
      </c>
      <c r="D172" s="206" t="s">
        <v>153</v>
      </c>
      <c r="E172" s="207" t="s">
        <v>848</v>
      </c>
      <c r="F172" s="208" t="s">
        <v>849</v>
      </c>
      <c r="G172" s="209" t="s">
        <v>375</v>
      </c>
      <c r="H172" s="210">
        <v>10</v>
      </c>
      <c r="I172" s="211"/>
      <c r="J172" s="212">
        <f>ROUND(I172*H172,2)</f>
        <v>0</v>
      </c>
      <c r="K172" s="208" t="s">
        <v>157</v>
      </c>
      <c r="L172" s="46"/>
      <c r="M172" s="213" t="s">
        <v>19</v>
      </c>
      <c r="N172" s="214" t="s">
        <v>40</v>
      </c>
      <c r="O172" s="86"/>
      <c r="P172" s="215">
        <f>O172*H172</f>
        <v>0</v>
      </c>
      <c r="Q172" s="215">
        <v>0</v>
      </c>
      <c r="R172" s="215">
        <f>Q172*H172</f>
        <v>0</v>
      </c>
      <c r="S172" s="215">
        <v>0</v>
      </c>
      <c r="T172" s="216">
        <f>S172*H172</f>
        <v>0</v>
      </c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  <c r="AE172" s="40"/>
      <c r="AR172" s="217" t="s">
        <v>158</v>
      </c>
      <c r="AT172" s="217" t="s">
        <v>153</v>
      </c>
      <c r="AU172" s="217" t="s">
        <v>79</v>
      </c>
      <c r="AY172" s="19" t="s">
        <v>150</v>
      </c>
      <c r="BE172" s="218">
        <f>IF(N172="základní",J172,0)</f>
        <v>0</v>
      </c>
      <c r="BF172" s="218">
        <f>IF(N172="snížená",J172,0)</f>
        <v>0</v>
      </c>
      <c r="BG172" s="218">
        <f>IF(N172="zákl. přenesená",J172,0)</f>
        <v>0</v>
      </c>
      <c r="BH172" s="218">
        <f>IF(N172="sníž. přenesená",J172,0)</f>
        <v>0</v>
      </c>
      <c r="BI172" s="218">
        <f>IF(N172="nulová",J172,0)</f>
        <v>0</v>
      </c>
      <c r="BJ172" s="19" t="s">
        <v>77</v>
      </c>
      <c r="BK172" s="218">
        <f>ROUND(I172*H172,2)</f>
        <v>0</v>
      </c>
      <c r="BL172" s="19" t="s">
        <v>158</v>
      </c>
      <c r="BM172" s="217" t="s">
        <v>352</v>
      </c>
    </row>
    <row r="173" s="2" customFormat="1">
      <c r="A173" s="40"/>
      <c r="B173" s="41"/>
      <c r="C173" s="42"/>
      <c r="D173" s="219" t="s">
        <v>159</v>
      </c>
      <c r="E173" s="42"/>
      <c r="F173" s="220" t="s">
        <v>851</v>
      </c>
      <c r="G173" s="42"/>
      <c r="H173" s="42"/>
      <c r="I173" s="221"/>
      <c r="J173" s="42"/>
      <c r="K173" s="42"/>
      <c r="L173" s="46"/>
      <c r="M173" s="222"/>
      <c r="N173" s="223"/>
      <c r="O173" s="86"/>
      <c r="P173" s="86"/>
      <c r="Q173" s="86"/>
      <c r="R173" s="86"/>
      <c r="S173" s="86"/>
      <c r="T173" s="87"/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  <c r="AE173" s="40"/>
      <c r="AT173" s="19" t="s">
        <v>159</v>
      </c>
      <c r="AU173" s="19" t="s">
        <v>79</v>
      </c>
    </row>
    <row r="174" s="2" customFormat="1" ht="16.5" customHeight="1">
      <c r="A174" s="40"/>
      <c r="B174" s="41"/>
      <c r="C174" s="228" t="s">
        <v>355</v>
      </c>
      <c r="D174" s="228" t="s">
        <v>254</v>
      </c>
      <c r="E174" s="229" t="s">
        <v>1854</v>
      </c>
      <c r="F174" s="230" t="s">
        <v>1855</v>
      </c>
      <c r="G174" s="231" t="s">
        <v>258</v>
      </c>
      <c r="H174" s="232">
        <v>20</v>
      </c>
      <c r="I174" s="233"/>
      <c r="J174" s="234">
        <f>ROUND(I174*H174,2)</f>
        <v>0</v>
      </c>
      <c r="K174" s="230" t="s">
        <v>157</v>
      </c>
      <c r="L174" s="235"/>
      <c r="M174" s="236" t="s">
        <v>19</v>
      </c>
      <c r="N174" s="237" t="s">
        <v>40</v>
      </c>
      <c r="O174" s="86"/>
      <c r="P174" s="215">
        <f>O174*H174</f>
        <v>0</v>
      </c>
      <c r="Q174" s="215">
        <v>0</v>
      </c>
      <c r="R174" s="215">
        <f>Q174*H174</f>
        <v>0</v>
      </c>
      <c r="S174" s="215">
        <v>0</v>
      </c>
      <c r="T174" s="216">
        <f>S174*H174</f>
        <v>0</v>
      </c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  <c r="AE174" s="40"/>
      <c r="AR174" s="217" t="s">
        <v>171</v>
      </c>
      <c r="AT174" s="217" t="s">
        <v>254</v>
      </c>
      <c r="AU174" s="217" t="s">
        <v>79</v>
      </c>
      <c r="AY174" s="19" t="s">
        <v>150</v>
      </c>
      <c r="BE174" s="218">
        <f>IF(N174="základní",J174,0)</f>
        <v>0</v>
      </c>
      <c r="BF174" s="218">
        <f>IF(N174="snížená",J174,0)</f>
        <v>0</v>
      </c>
      <c r="BG174" s="218">
        <f>IF(N174="zákl. přenesená",J174,0)</f>
        <v>0</v>
      </c>
      <c r="BH174" s="218">
        <f>IF(N174="sníž. přenesená",J174,0)</f>
        <v>0</v>
      </c>
      <c r="BI174" s="218">
        <f>IF(N174="nulová",J174,0)</f>
        <v>0</v>
      </c>
      <c r="BJ174" s="19" t="s">
        <v>77</v>
      </c>
      <c r="BK174" s="218">
        <f>ROUND(I174*H174,2)</f>
        <v>0</v>
      </c>
      <c r="BL174" s="19" t="s">
        <v>158</v>
      </c>
      <c r="BM174" s="217" t="s">
        <v>358</v>
      </c>
    </row>
    <row r="175" s="13" customFormat="1">
      <c r="A175" s="13"/>
      <c r="B175" s="242"/>
      <c r="C175" s="243"/>
      <c r="D175" s="244" t="s">
        <v>593</v>
      </c>
      <c r="E175" s="245" t="s">
        <v>19</v>
      </c>
      <c r="F175" s="246" t="s">
        <v>2018</v>
      </c>
      <c r="G175" s="243"/>
      <c r="H175" s="247">
        <v>20</v>
      </c>
      <c r="I175" s="248"/>
      <c r="J175" s="243"/>
      <c r="K175" s="243"/>
      <c r="L175" s="249"/>
      <c r="M175" s="250"/>
      <c r="N175" s="251"/>
      <c r="O175" s="251"/>
      <c r="P175" s="251"/>
      <c r="Q175" s="251"/>
      <c r="R175" s="251"/>
      <c r="S175" s="251"/>
      <c r="T175" s="252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53" t="s">
        <v>593</v>
      </c>
      <c r="AU175" s="253" t="s">
        <v>79</v>
      </c>
      <c r="AV175" s="13" t="s">
        <v>79</v>
      </c>
      <c r="AW175" s="13" t="s">
        <v>31</v>
      </c>
      <c r="AX175" s="13" t="s">
        <v>69</v>
      </c>
      <c r="AY175" s="253" t="s">
        <v>150</v>
      </c>
    </row>
    <row r="176" s="14" customFormat="1">
      <c r="A176" s="14"/>
      <c r="B176" s="254"/>
      <c r="C176" s="255"/>
      <c r="D176" s="244" t="s">
        <v>593</v>
      </c>
      <c r="E176" s="256" t="s">
        <v>19</v>
      </c>
      <c r="F176" s="257" t="s">
        <v>595</v>
      </c>
      <c r="G176" s="255"/>
      <c r="H176" s="258">
        <v>20</v>
      </c>
      <c r="I176" s="259"/>
      <c r="J176" s="255"/>
      <c r="K176" s="255"/>
      <c r="L176" s="260"/>
      <c r="M176" s="261"/>
      <c r="N176" s="262"/>
      <c r="O176" s="262"/>
      <c r="P176" s="262"/>
      <c r="Q176" s="262"/>
      <c r="R176" s="262"/>
      <c r="S176" s="262"/>
      <c r="T176" s="263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T176" s="264" t="s">
        <v>593</v>
      </c>
      <c r="AU176" s="264" t="s">
        <v>79</v>
      </c>
      <c r="AV176" s="14" t="s">
        <v>158</v>
      </c>
      <c r="AW176" s="14" t="s">
        <v>31</v>
      </c>
      <c r="AX176" s="14" t="s">
        <v>77</v>
      </c>
      <c r="AY176" s="264" t="s">
        <v>150</v>
      </c>
    </row>
    <row r="177" s="2" customFormat="1" ht="24.15" customHeight="1">
      <c r="A177" s="40"/>
      <c r="B177" s="41"/>
      <c r="C177" s="206" t="s">
        <v>224</v>
      </c>
      <c r="D177" s="206" t="s">
        <v>153</v>
      </c>
      <c r="E177" s="207" t="s">
        <v>857</v>
      </c>
      <c r="F177" s="208" t="s">
        <v>858</v>
      </c>
      <c r="G177" s="209" t="s">
        <v>380</v>
      </c>
      <c r="H177" s="210">
        <v>334</v>
      </c>
      <c r="I177" s="211"/>
      <c r="J177" s="212">
        <f>ROUND(I177*H177,2)</f>
        <v>0</v>
      </c>
      <c r="K177" s="208" t="s">
        <v>157</v>
      </c>
      <c r="L177" s="46"/>
      <c r="M177" s="213" t="s">
        <v>19</v>
      </c>
      <c r="N177" s="214" t="s">
        <v>40</v>
      </c>
      <c r="O177" s="86"/>
      <c r="P177" s="215">
        <f>O177*H177</f>
        <v>0</v>
      </c>
      <c r="Q177" s="215">
        <v>0</v>
      </c>
      <c r="R177" s="215">
        <f>Q177*H177</f>
        <v>0</v>
      </c>
      <c r="S177" s="215">
        <v>0</v>
      </c>
      <c r="T177" s="216">
        <f>S177*H177</f>
        <v>0</v>
      </c>
      <c r="U177" s="40"/>
      <c r="V177" s="40"/>
      <c r="W177" s="40"/>
      <c r="X177" s="40"/>
      <c r="Y177" s="40"/>
      <c r="Z177" s="40"/>
      <c r="AA177" s="40"/>
      <c r="AB177" s="40"/>
      <c r="AC177" s="40"/>
      <c r="AD177" s="40"/>
      <c r="AE177" s="40"/>
      <c r="AR177" s="217" t="s">
        <v>158</v>
      </c>
      <c r="AT177" s="217" t="s">
        <v>153</v>
      </c>
      <c r="AU177" s="217" t="s">
        <v>79</v>
      </c>
      <c r="AY177" s="19" t="s">
        <v>150</v>
      </c>
      <c r="BE177" s="218">
        <f>IF(N177="základní",J177,0)</f>
        <v>0</v>
      </c>
      <c r="BF177" s="218">
        <f>IF(N177="snížená",J177,0)</f>
        <v>0</v>
      </c>
      <c r="BG177" s="218">
        <f>IF(N177="zákl. přenesená",J177,0)</f>
        <v>0</v>
      </c>
      <c r="BH177" s="218">
        <f>IF(N177="sníž. přenesená",J177,0)</f>
        <v>0</v>
      </c>
      <c r="BI177" s="218">
        <f>IF(N177="nulová",J177,0)</f>
        <v>0</v>
      </c>
      <c r="BJ177" s="19" t="s">
        <v>77</v>
      </c>
      <c r="BK177" s="218">
        <f>ROUND(I177*H177,2)</f>
        <v>0</v>
      </c>
      <c r="BL177" s="19" t="s">
        <v>158</v>
      </c>
      <c r="BM177" s="217" t="s">
        <v>362</v>
      </c>
    </row>
    <row r="178" s="2" customFormat="1">
      <c r="A178" s="40"/>
      <c r="B178" s="41"/>
      <c r="C178" s="42"/>
      <c r="D178" s="219" t="s">
        <v>159</v>
      </c>
      <c r="E178" s="42"/>
      <c r="F178" s="220" t="s">
        <v>860</v>
      </c>
      <c r="G178" s="42"/>
      <c r="H178" s="42"/>
      <c r="I178" s="221"/>
      <c r="J178" s="42"/>
      <c r="K178" s="42"/>
      <c r="L178" s="46"/>
      <c r="M178" s="222"/>
      <c r="N178" s="223"/>
      <c r="O178" s="86"/>
      <c r="P178" s="86"/>
      <c r="Q178" s="86"/>
      <c r="R178" s="86"/>
      <c r="S178" s="86"/>
      <c r="T178" s="87"/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  <c r="AE178" s="40"/>
      <c r="AT178" s="19" t="s">
        <v>159</v>
      </c>
      <c r="AU178" s="19" t="s">
        <v>79</v>
      </c>
    </row>
    <row r="179" s="13" customFormat="1">
      <c r="A179" s="13"/>
      <c r="B179" s="242"/>
      <c r="C179" s="243"/>
      <c r="D179" s="244" t="s">
        <v>593</v>
      </c>
      <c r="E179" s="245" t="s">
        <v>19</v>
      </c>
      <c r="F179" s="246" t="s">
        <v>2019</v>
      </c>
      <c r="G179" s="243"/>
      <c r="H179" s="247">
        <v>334</v>
      </c>
      <c r="I179" s="248"/>
      <c r="J179" s="243"/>
      <c r="K179" s="243"/>
      <c r="L179" s="249"/>
      <c r="M179" s="250"/>
      <c r="N179" s="251"/>
      <c r="O179" s="251"/>
      <c r="P179" s="251"/>
      <c r="Q179" s="251"/>
      <c r="R179" s="251"/>
      <c r="S179" s="251"/>
      <c r="T179" s="252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53" t="s">
        <v>593</v>
      </c>
      <c r="AU179" s="253" t="s">
        <v>79</v>
      </c>
      <c r="AV179" s="13" t="s">
        <v>79</v>
      </c>
      <c r="AW179" s="13" t="s">
        <v>31</v>
      </c>
      <c r="AX179" s="13" t="s">
        <v>69</v>
      </c>
      <c r="AY179" s="253" t="s">
        <v>150</v>
      </c>
    </row>
    <row r="180" s="14" customFormat="1">
      <c r="A180" s="14"/>
      <c r="B180" s="254"/>
      <c r="C180" s="255"/>
      <c r="D180" s="244" t="s">
        <v>593</v>
      </c>
      <c r="E180" s="256" t="s">
        <v>19</v>
      </c>
      <c r="F180" s="257" t="s">
        <v>595</v>
      </c>
      <c r="G180" s="255"/>
      <c r="H180" s="258">
        <v>334</v>
      </c>
      <c r="I180" s="259"/>
      <c r="J180" s="255"/>
      <c r="K180" s="255"/>
      <c r="L180" s="260"/>
      <c r="M180" s="261"/>
      <c r="N180" s="262"/>
      <c r="O180" s="262"/>
      <c r="P180" s="262"/>
      <c r="Q180" s="262"/>
      <c r="R180" s="262"/>
      <c r="S180" s="262"/>
      <c r="T180" s="263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T180" s="264" t="s">
        <v>593</v>
      </c>
      <c r="AU180" s="264" t="s">
        <v>79</v>
      </c>
      <c r="AV180" s="14" t="s">
        <v>158</v>
      </c>
      <c r="AW180" s="14" t="s">
        <v>31</v>
      </c>
      <c r="AX180" s="14" t="s">
        <v>77</v>
      </c>
      <c r="AY180" s="264" t="s">
        <v>150</v>
      </c>
    </row>
    <row r="181" s="2" customFormat="1" ht="49.05" customHeight="1">
      <c r="A181" s="40"/>
      <c r="B181" s="41"/>
      <c r="C181" s="206" t="s">
        <v>363</v>
      </c>
      <c r="D181" s="206" t="s">
        <v>153</v>
      </c>
      <c r="E181" s="207" t="s">
        <v>862</v>
      </c>
      <c r="F181" s="208" t="s">
        <v>863</v>
      </c>
      <c r="G181" s="209" t="s">
        <v>380</v>
      </c>
      <c r="H181" s="210">
        <v>155</v>
      </c>
      <c r="I181" s="211"/>
      <c r="J181" s="212">
        <f>ROUND(I181*H181,2)</f>
        <v>0</v>
      </c>
      <c r="K181" s="208" t="s">
        <v>157</v>
      </c>
      <c r="L181" s="46"/>
      <c r="M181" s="213" t="s">
        <v>19</v>
      </c>
      <c r="N181" s="214" t="s">
        <v>40</v>
      </c>
      <c r="O181" s="86"/>
      <c r="P181" s="215">
        <f>O181*H181</f>
        <v>0</v>
      </c>
      <c r="Q181" s="215">
        <v>0</v>
      </c>
      <c r="R181" s="215">
        <f>Q181*H181</f>
        <v>0</v>
      </c>
      <c r="S181" s="215">
        <v>0</v>
      </c>
      <c r="T181" s="216">
        <f>S181*H181</f>
        <v>0</v>
      </c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  <c r="AE181" s="40"/>
      <c r="AR181" s="217" t="s">
        <v>158</v>
      </c>
      <c r="AT181" s="217" t="s">
        <v>153</v>
      </c>
      <c r="AU181" s="217" t="s">
        <v>79</v>
      </c>
      <c r="AY181" s="19" t="s">
        <v>150</v>
      </c>
      <c r="BE181" s="218">
        <f>IF(N181="základní",J181,0)</f>
        <v>0</v>
      </c>
      <c r="BF181" s="218">
        <f>IF(N181="snížená",J181,0)</f>
        <v>0</v>
      </c>
      <c r="BG181" s="218">
        <f>IF(N181="zákl. přenesená",J181,0)</f>
        <v>0</v>
      </c>
      <c r="BH181" s="218">
        <f>IF(N181="sníž. přenesená",J181,0)</f>
        <v>0</v>
      </c>
      <c r="BI181" s="218">
        <f>IF(N181="nulová",J181,0)</f>
        <v>0</v>
      </c>
      <c r="BJ181" s="19" t="s">
        <v>77</v>
      </c>
      <c r="BK181" s="218">
        <f>ROUND(I181*H181,2)</f>
        <v>0</v>
      </c>
      <c r="BL181" s="19" t="s">
        <v>158</v>
      </c>
      <c r="BM181" s="217" t="s">
        <v>366</v>
      </c>
    </row>
    <row r="182" s="2" customFormat="1">
      <c r="A182" s="40"/>
      <c r="B182" s="41"/>
      <c r="C182" s="42"/>
      <c r="D182" s="219" t="s">
        <v>159</v>
      </c>
      <c r="E182" s="42"/>
      <c r="F182" s="220" t="s">
        <v>865</v>
      </c>
      <c r="G182" s="42"/>
      <c r="H182" s="42"/>
      <c r="I182" s="221"/>
      <c r="J182" s="42"/>
      <c r="K182" s="42"/>
      <c r="L182" s="46"/>
      <c r="M182" s="222"/>
      <c r="N182" s="223"/>
      <c r="O182" s="86"/>
      <c r="P182" s="86"/>
      <c r="Q182" s="86"/>
      <c r="R182" s="86"/>
      <c r="S182" s="86"/>
      <c r="T182" s="87"/>
      <c r="U182" s="40"/>
      <c r="V182" s="40"/>
      <c r="W182" s="40"/>
      <c r="X182" s="40"/>
      <c r="Y182" s="40"/>
      <c r="Z182" s="40"/>
      <c r="AA182" s="40"/>
      <c r="AB182" s="40"/>
      <c r="AC182" s="40"/>
      <c r="AD182" s="40"/>
      <c r="AE182" s="40"/>
      <c r="AT182" s="19" t="s">
        <v>159</v>
      </c>
      <c r="AU182" s="19" t="s">
        <v>79</v>
      </c>
    </row>
    <row r="183" s="2" customFormat="1" ht="44.25" customHeight="1">
      <c r="A183" s="40"/>
      <c r="B183" s="41"/>
      <c r="C183" s="206" t="s">
        <v>230</v>
      </c>
      <c r="D183" s="206" t="s">
        <v>153</v>
      </c>
      <c r="E183" s="207" t="s">
        <v>867</v>
      </c>
      <c r="F183" s="208" t="s">
        <v>868</v>
      </c>
      <c r="G183" s="209" t="s">
        <v>380</v>
      </c>
      <c r="H183" s="210">
        <v>164</v>
      </c>
      <c r="I183" s="211"/>
      <c r="J183" s="212">
        <f>ROUND(I183*H183,2)</f>
        <v>0</v>
      </c>
      <c r="K183" s="208" t="s">
        <v>157</v>
      </c>
      <c r="L183" s="46"/>
      <c r="M183" s="213" t="s">
        <v>19</v>
      </c>
      <c r="N183" s="214" t="s">
        <v>40</v>
      </c>
      <c r="O183" s="86"/>
      <c r="P183" s="215">
        <f>O183*H183</f>
        <v>0</v>
      </c>
      <c r="Q183" s="215">
        <v>0</v>
      </c>
      <c r="R183" s="215">
        <f>Q183*H183</f>
        <v>0</v>
      </c>
      <c r="S183" s="215">
        <v>0</v>
      </c>
      <c r="T183" s="216">
        <f>S183*H183</f>
        <v>0</v>
      </c>
      <c r="U183" s="40"/>
      <c r="V183" s="40"/>
      <c r="W183" s="40"/>
      <c r="X183" s="40"/>
      <c r="Y183" s="40"/>
      <c r="Z183" s="40"/>
      <c r="AA183" s="40"/>
      <c r="AB183" s="40"/>
      <c r="AC183" s="40"/>
      <c r="AD183" s="40"/>
      <c r="AE183" s="40"/>
      <c r="AR183" s="217" t="s">
        <v>158</v>
      </c>
      <c r="AT183" s="217" t="s">
        <v>153</v>
      </c>
      <c r="AU183" s="217" t="s">
        <v>79</v>
      </c>
      <c r="AY183" s="19" t="s">
        <v>150</v>
      </c>
      <c r="BE183" s="218">
        <f>IF(N183="základní",J183,0)</f>
        <v>0</v>
      </c>
      <c r="BF183" s="218">
        <f>IF(N183="snížená",J183,0)</f>
        <v>0</v>
      </c>
      <c r="BG183" s="218">
        <f>IF(N183="zákl. přenesená",J183,0)</f>
        <v>0</v>
      </c>
      <c r="BH183" s="218">
        <f>IF(N183="sníž. přenesená",J183,0)</f>
        <v>0</v>
      </c>
      <c r="BI183" s="218">
        <f>IF(N183="nulová",J183,0)</f>
        <v>0</v>
      </c>
      <c r="BJ183" s="19" t="s">
        <v>77</v>
      </c>
      <c r="BK183" s="218">
        <f>ROUND(I183*H183,2)</f>
        <v>0</v>
      </c>
      <c r="BL183" s="19" t="s">
        <v>158</v>
      </c>
      <c r="BM183" s="217" t="s">
        <v>259</v>
      </c>
    </row>
    <row r="184" s="2" customFormat="1">
      <c r="A184" s="40"/>
      <c r="B184" s="41"/>
      <c r="C184" s="42"/>
      <c r="D184" s="219" t="s">
        <v>159</v>
      </c>
      <c r="E184" s="42"/>
      <c r="F184" s="220" t="s">
        <v>870</v>
      </c>
      <c r="G184" s="42"/>
      <c r="H184" s="42"/>
      <c r="I184" s="221"/>
      <c r="J184" s="42"/>
      <c r="K184" s="42"/>
      <c r="L184" s="46"/>
      <c r="M184" s="222"/>
      <c r="N184" s="223"/>
      <c r="O184" s="86"/>
      <c r="P184" s="86"/>
      <c r="Q184" s="86"/>
      <c r="R184" s="86"/>
      <c r="S184" s="86"/>
      <c r="T184" s="87"/>
      <c r="U184" s="40"/>
      <c r="V184" s="40"/>
      <c r="W184" s="40"/>
      <c r="X184" s="40"/>
      <c r="Y184" s="40"/>
      <c r="Z184" s="40"/>
      <c r="AA184" s="40"/>
      <c r="AB184" s="40"/>
      <c r="AC184" s="40"/>
      <c r="AD184" s="40"/>
      <c r="AE184" s="40"/>
      <c r="AT184" s="19" t="s">
        <v>159</v>
      </c>
      <c r="AU184" s="19" t="s">
        <v>79</v>
      </c>
    </row>
    <row r="185" s="12" customFormat="1" ht="22.8" customHeight="1">
      <c r="A185" s="12"/>
      <c r="B185" s="190"/>
      <c r="C185" s="191"/>
      <c r="D185" s="192" t="s">
        <v>68</v>
      </c>
      <c r="E185" s="204" t="s">
        <v>190</v>
      </c>
      <c r="F185" s="204" t="s">
        <v>879</v>
      </c>
      <c r="G185" s="191"/>
      <c r="H185" s="191"/>
      <c r="I185" s="194"/>
      <c r="J185" s="205">
        <f>BK185</f>
        <v>0</v>
      </c>
      <c r="K185" s="191"/>
      <c r="L185" s="196"/>
      <c r="M185" s="197"/>
      <c r="N185" s="198"/>
      <c r="O185" s="198"/>
      <c r="P185" s="199">
        <f>SUM(P186:P187)</f>
        <v>0</v>
      </c>
      <c r="Q185" s="198"/>
      <c r="R185" s="199">
        <f>SUM(R186:R187)</f>
        <v>0</v>
      </c>
      <c r="S185" s="198"/>
      <c r="T185" s="200">
        <f>SUM(T186:T187)</f>
        <v>0</v>
      </c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R185" s="201" t="s">
        <v>77</v>
      </c>
      <c r="AT185" s="202" t="s">
        <v>68</v>
      </c>
      <c r="AU185" s="202" t="s">
        <v>77</v>
      </c>
      <c r="AY185" s="201" t="s">
        <v>150</v>
      </c>
      <c r="BK185" s="203">
        <f>SUM(BK186:BK187)</f>
        <v>0</v>
      </c>
    </row>
    <row r="186" s="2" customFormat="1" ht="24.15" customHeight="1">
      <c r="A186" s="40"/>
      <c r="B186" s="41"/>
      <c r="C186" s="206" t="s">
        <v>372</v>
      </c>
      <c r="D186" s="206" t="s">
        <v>153</v>
      </c>
      <c r="E186" s="207" t="s">
        <v>1816</v>
      </c>
      <c r="F186" s="208" t="s">
        <v>1817</v>
      </c>
      <c r="G186" s="209" t="s">
        <v>310</v>
      </c>
      <c r="H186" s="210">
        <v>3</v>
      </c>
      <c r="I186" s="211"/>
      <c r="J186" s="212">
        <f>ROUND(I186*H186,2)</f>
        <v>0</v>
      </c>
      <c r="K186" s="208" t="s">
        <v>157</v>
      </c>
      <c r="L186" s="46"/>
      <c r="M186" s="213" t="s">
        <v>19</v>
      </c>
      <c r="N186" s="214" t="s">
        <v>40</v>
      </c>
      <c r="O186" s="86"/>
      <c r="P186" s="215">
        <f>O186*H186</f>
        <v>0</v>
      </c>
      <c r="Q186" s="215">
        <v>0</v>
      </c>
      <c r="R186" s="215">
        <f>Q186*H186</f>
        <v>0</v>
      </c>
      <c r="S186" s="215">
        <v>0</v>
      </c>
      <c r="T186" s="216">
        <f>S186*H186</f>
        <v>0</v>
      </c>
      <c r="U186" s="40"/>
      <c r="V186" s="40"/>
      <c r="W186" s="40"/>
      <c r="X186" s="40"/>
      <c r="Y186" s="40"/>
      <c r="Z186" s="40"/>
      <c r="AA186" s="40"/>
      <c r="AB186" s="40"/>
      <c r="AC186" s="40"/>
      <c r="AD186" s="40"/>
      <c r="AE186" s="40"/>
      <c r="AR186" s="217" t="s">
        <v>158</v>
      </c>
      <c r="AT186" s="217" t="s">
        <v>153</v>
      </c>
      <c r="AU186" s="217" t="s">
        <v>79</v>
      </c>
      <c r="AY186" s="19" t="s">
        <v>150</v>
      </c>
      <c r="BE186" s="218">
        <f>IF(N186="základní",J186,0)</f>
        <v>0</v>
      </c>
      <c r="BF186" s="218">
        <f>IF(N186="snížená",J186,0)</f>
        <v>0</v>
      </c>
      <c r="BG186" s="218">
        <f>IF(N186="zákl. přenesená",J186,0)</f>
        <v>0</v>
      </c>
      <c r="BH186" s="218">
        <f>IF(N186="sníž. přenesená",J186,0)</f>
        <v>0</v>
      </c>
      <c r="BI186" s="218">
        <f>IF(N186="nulová",J186,0)</f>
        <v>0</v>
      </c>
      <c r="BJ186" s="19" t="s">
        <v>77</v>
      </c>
      <c r="BK186" s="218">
        <f>ROUND(I186*H186,2)</f>
        <v>0</v>
      </c>
      <c r="BL186" s="19" t="s">
        <v>158</v>
      </c>
      <c r="BM186" s="217" t="s">
        <v>376</v>
      </c>
    </row>
    <row r="187" s="2" customFormat="1">
      <c r="A187" s="40"/>
      <c r="B187" s="41"/>
      <c r="C187" s="42"/>
      <c r="D187" s="219" t="s">
        <v>159</v>
      </c>
      <c r="E187" s="42"/>
      <c r="F187" s="220" t="s">
        <v>1818</v>
      </c>
      <c r="G187" s="42"/>
      <c r="H187" s="42"/>
      <c r="I187" s="221"/>
      <c r="J187" s="42"/>
      <c r="K187" s="42"/>
      <c r="L187" s="46"/>
      <c r="M187" s="222"/>
      <c r="N187" s="223"/>
      <c r="O187" s="86"/>
      <c r="P187" s="86"/>
      <c r="Q187" s="86"/>
      <c r="R187" s="86"/>
      <c r="S187" s="86"/>
      <c r="T187" s="87"/>
      <c r="U187" s="40"/>
      <c r="V187" s="40"/>
      <c r="W187" s="40"/>
      <c r="X187" s="40"/>
      <c r="Y187" s="40"/>
      <c r="Z187" s="40"/>
      <c r="AA187" s="40"/>
      <c r="AB187" s="40"/>
      <c r="AC187" s="40"/>
      <c r="AD187" s="40"/>
      <c r="AE187" s="40"/>
      <c r="AT187" s="19" t="s">
        <v>159</v>
      </c>
      <c r="AU187" s="19" t="s">
        <v>79</v>
      </c>
    </row>
    <row r="188" s="12" customFormat="1" ht="22.8" customHeight="1">
      <c r="A188" s="12"/>
      <c r="B188" s="190"/>
      <c r="C188" s="191"/>
      <c r="D188" s="192" t="s">
        <v>68</v>
      </c>
      <c r="E188" s="204" t="s">
        <v>244</v>
      </c>
      <c r="F188" s="204" t="s">
        <v>245</v>
      </c>
      <c r="G188" s="191"/>
      <c r="H188" s="191"/>
      <c r="I188" s="194"/>
      <c r="J188" s="205">
        <f>BK188</f>
        <v>0</v>
      </c>
      <c r="K188" s="191"/>
      <c r="L188" s="196"/>
      <c r="M188" s="197"/>
      <c r="N188" s="198"/>
      <c r="O188" s="198"/>
      <c r="P188" s="199">
        <f>SUM(P189:P213)</f>
        <v>0</v>
      </c>
      <c r="Q188" s="198"/>
      <c r="R188" s="199">
        <f>SUM(R189:R213)</f>
        <v>0</v>
      </c>
      <c r="S188" s="198"/>
      <c r="T188" s="200">
        <f>SUM(T189:T213)</f>
        <v>0</v>
      </c>
      <c r="U188" s="12"/>
      <c r="V188" s="12"/>
      <c r="W188" s="12"/>
      <c r="X188" s="12"/>
      <c r="Y188" s="12"/>
      <c r="Z188" s="12"/>
      <c r="AA188" s="12"/>
      <c r="AB188" s="12"/>
      <c r="AC188" s="12"/>
      <c r="AD188" s="12"/>
      <c r="AE188" s="12"/>
      <c r="AR188" s="201" t="s">
        <v>77</v>
      </c>
      <c r="AT188" s="202" t="s">
        <v>68</v>
      </c>
      <c r="AU188" s="202" t="s">
        <v>77</v>
      </c>
      <c r="AY188" s="201" t="s">
        <v>150</v>
      </c>
      <c r="BK188" s="203">
        <f>SUM(BK189:BK213)</f>
        <v>0</v>
      </c>
    </row>
    <row r="189" s="2" customFormat="1" ht="37.8" customHeight="1">
      <c r="A189" s="40"/>
      <c r="B189" s="41"/>
      <c r="C189" s="206" t="s">
        <v>307</v>
      </c>
      <c r="D189" s="206" t="s">
        <v>153</v>
      </c>
      <c r="E189" s="207" t="s">
        <v>987</v>
      </c>
      <c r="F189" s="208" t="s">
        <v>988</v>
      </c>
      <c r="G189" s="209" t="s">
        <v>258</v>
      </c>
      <c r="H189" s="210">
        <v>55.380000000000003</v>
      </c>
      <c r="I189" s="211"/>
      <c r="J189" s="212">
        <f>ROUND(I189*H189,2)</f>
        <v>0</v>
      </c>
      <c r="K189" s="208" t="s">
        <v>157</v>
      </c>
      <c r="L189" s="46"/>
      <c r="M189" s="213" t="s">
        <v>19</v>
      </c>
      <c r="N189" s="214" t="s">
        <v>40</v>
      </c>
      <c r="O189" s="86"/>
      <c r="P189" s="215">
        <f>O189*H189</f>
        <v>0</v>
      </c>
      <c r="Q189" s="215">
        <v>0</v>
      </c>
      <c r="R189" s="215">
        <f>Q189*H189</f>
        <v>0</v>
      </c>
      <c r="S189" s="215">
        <v>0</v>
      </c>
      <c r="T189" s="216">
        <f>S189*H189</f>
        <v>0</v>
      </c>
      <c r="U189" s="40"/>
      <c r="V189" s="40"/>
      <c r="W189" s="40"/>
      <c r="X189" s="40"/>
      <c r="Y189" s="40"/>
      <c r="Z189" s="40"/>
      <c r="AA189" s="40"/>
      <c r="AB189" s="40"/>
      <c r="AC189" s="40"/>
      <c r="AD189" s="40"/>
      <c r="AE189" s="40"/>
      <c r="AR189" s="217" t="s">
        <v>158</v>
      </c>
      <c r="AT189" s="217" t="s">
        <v>153</v>
      </c>
      <c r="AU189" s="217" t="s">
        <v>79</v>
      </c>
      <c r="AY189" s="19" t="s">
        <v>150</v>
      </c>
      <c r="BE189" s="218">
        <f>IF(N189="základní",J189,0)</f>
        <v>0</v>
      </c>
      <c r="BF189" s="218">
        <f>IF(N189="snížená",J189,0)</f>
        <v>0</v>
      </c>
      <c r="BG189" s="218">
        <f>IF(N189="zákl. přenesená",J189,0)</f>
        <v>0</v>
      </c>
      <c r="BH189" s="218">
        <f>IF(N189="sníž. přenesená",J189,0)</f>
        <v>0</v>
      </c>
      <c r="BI189" s="218">
        <f>IF(N189="nulová",J189,0)</f>
        <v>0</v>
      </c>
      <c r="BJ189" s="19" t="s">
        <v>77</v>
      </c>
      <c r="BK189" s="218">
        <f>ROUND(I189*H189,2)</f>
        <v>0</v>
      </c>
      <c r="BL189" s="19" t="s">
        <v>158</v>
      </c>
      <c r="BM189" s="217" t="s">
        <v>381</v>
      </c>
    </row>
    <row r="190" s="2" customFormat="1">
      <c r="A190" s="40"/>
      <c r="B190" s="41"/>
      <c r="C190" s="42"/>
      <c r="D190" s="219" t="s">
        <v>159</v>
      </c>
      <c r="E190" s="42"/>
      <c r="F190" s="220" t="s">
        <v>990</v>
      </c>
      <c r="G190" s="42"/>
      <c r="H190" s="42"/>
      <c r="I190" s="221"/>
      <c r="J190" s="42"/>
      <c r="K190" s="42"/>
      <c r="L190" s="46"/>
      <c r="M190" s="222"/>
      <c r="N190" s="223"/>
      <c r="O190" s="86"/>
      <c r="P190" s="86"/>
      <c r="Q190" s="86"/>
      <c r="R190" s="86"/>
      <c r="S190" s="86"/>
      <c r="T190" s="87"/>
      <c r="U190" s="40"/>
      <c r="V190" s="40"/>
      <c r="W190" s="40"/>
      <c r="X190" s="40"/>
      <c r="Y190" s="40"/>
      <c r="Z190" s="40"/>
      <c r="AA190" s="40"/>
      <c r="AB190" s="40"/>
      <c r="AC190" s="40"/>
      <c r="AD190" s="40"/>
      <c r="AE190" s="40"/>
      <c r="AT190" s="19" t="s">
        <v>159</v>
      </c>
      <c r="AU190" s="19" t="s">
        <v>79</v>
      </c>
    </row>
    <row r="191" s="15" customFormat="1">
      <c r="A191" s="15"/>
      <c r="B191" s="265"/>
      <c r="C191" s="266"/>
      <c r="D191" s="244" t="s">
        <v>593</v>
      </c>
      <c r="E191" s="267" t="s">
        <v>19</v>
      </c>
      <c r="F191" s="268" t="s">
        <v>991</v>
      </c>
      <c r="G191" s="266"/>
      <c r="H191" s="267" t="s">
        <v>19</v>
      </c>
      <c r="I191" s="269"/>
      <c r="J191" s="266"/>
      <c r="K191" s="266"/>
      <c r="L191" s="270"/>
      <c r="M191" s="271"/>
      <c r="N191" s="272"/>
      <c r="O191" s="272"/>
      <c r="P191" s="272"/>
      <c r="Q191" s="272"/>
      <c r="R191" s="272"/>
      <c r="S191" s="272"/>
      <c r="T191" s="273"/>
      <c r="U191" s="15"/>
      <c r="V191" s="15"/>
      <c r="W191" s="15"/>
      <c r="X191" s="15"/>
      <c r="Y191" s="15"/>
      <c r="Z191" s="15"/>
      <c r="AA191" s="15"/>
      <c r="AB191" s="15"/>
      <c r="AC191" s="15"/>
      <c r="AD191" s="15"/>
      <c r="AE191" s="15"/>
      <c r="AT191" s="274" t="s">
        <v>593</v>
      </c>
      <c r="AU191" s="274" t="s">
        <v>79</v>
      </c>
      <c r="AV191" s="15" t="s">
        <v>77</v>
      </c>
      <c r="AW191" s="15" t="s">
        <v>31</v>
      </c>
      <c r="AX191" s="15" t="s">
        <v>69</v>
      </c>
      <c r="AY191" s="274" t="s">
        <v>150</v>
      </c>
    </row>
    <row r="192" s="13" customFormat="1">
      <c r="A192" s="13"/>
      <c r="B192" s="242"/>
      <c r="C192" s="243"/>
      <c r="D192" s="244" t="s">
        <v>593</v>
      </c>
      <c r="E192" s="245" t="s">
        <v>19</v>
      </c>
      <c r="F192" s="246" t="s">
        <v>2020</v>
      </c>
      <c r="G192" s="243"/>
      <c r="H192" s="247">
        <v>35.231999999999999</v>
      </c>
      <c r="I192" s="248"/>
      <c r="J192" s="243"/>
      <c r="K192" s="243"/>
      <c r="L192" s="249"/>
      <c r="M192" s="250"/>
      <c r="N192" s="251"/>
      <c r="O192" s="251"/>
      <c r="P192" s="251"/>
      <c r="Q192" s="251"/>
      <c r="R192" s="251"/>
      <c r="S192" s="251"/>
      <c r="T192" s="252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253" t="s">
        <v>593</v>
      </c>
      <c r="AU192" s="253" t="s">
        <v>79</v>
      </c>
      <c r="AV192" s="13" t="s">
        <v>79</v>
      </c>
      <c r="AW192" s="13" t="s">
        <v>31</v>
      </c>
      <c r="AX192" s="13" t="s">
        <v>69</v>
      </c>
      <c r="AY192" s="253" t="s">
        <v>150</v>
      </c>
    </row>
    <row r="193" s="13" customFormat="1">
      <c r="A193" s="13"/>
      <c r="B193" s="242"/>
      <c r="C193" s="243"/>
      <c r="D193" s="244" t="s">
        <v>593</v>
      </c>
      <c r="E193" s="245" t="s">
        <v>19</v>
      </c>
      <c r="F193" s="246" t="s">
        <v>2021</v>
      </c>
      <c r="G193" s="243"/>
      <c r="H193" s="247">
        <v>7.7279999999999998</v>
      </c>
      <c r="I193" s="248"/>
      <c r="J193" s="243"/>
      <c r="K193" s="243"/>
      <c r="L193" s="249"/>
      <c r="M193" s="250"/>
      <c r="N193" s="251"/>
      <c r="O193" s="251"/>
      <c r="P193" s="251"/>
      <c r="Q193" s="251"/>
      <c r="R193" s="251"/>
      <c r="S193" s="251"/>
      <c r="T193" s="252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T193" s="253" t="s">
        <v>593</v>
      </c>
      <c r="AU193" s="253" t="s">
        <v>79</v>
      </c>
      <c r="AV193" s="13" t="s">
        <v>79</v>
      </c>
      <c r="AW193" s="13" t="s">
        <v>31</v>
      </c>
      <c r="AX193" s="13" t="s">
        <v>69</v>
      </c>
      <c r="AY193" s="253" t="s">
        <v>150</v>
      </c>
    </row>
    <row r="194" s="13" customFormat="1">
      <c r="A194" s="13"/>
      <c r="B194" s="242"/>
      <c r="C194" s="243"/>
      <c r="D194" s="244" t="s">
        <v>593</v>
      </c>
      <c r="E194" s="245" t="s">
        <v>19</v>
      </c>
      <c r="F194" s="246" t="s">
        <v>2022</v>
      </c>
      <c r="G194" s="243"/>
      <c r="H194" s="247">
        <v>12.42</v>
      </c>
      <c r="I194" s="248"/>
      <c r="J194" s="243"/>
      <c r="K194" s="243"/>
      <c r="L194" s="249"/>
      <c r="M194" s="250"/>
      <c r="N194" s="251"/>
      <c r="O194" s="251"/>
      <c r="P194" s="251"/>
      <c r="Q194" s="251"/>
      <c r="R194" s="251"/>
      <c r="S194" s="251"/>
      <c r="T194" s="252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253" t="s">
        <v>593</v>
      </c>
      <c r="AU194" s="253" t="s">
        <v>79</v>
      </c>
      <c r="AV194" s="13" t="s">
        <v>79</v>
      </c>
      <c r="AW194" s="13" t="s">
        <v>31</v>
      </c>
      <c r="AX194" s="13" t="s">
        <v>69</v>
      </c>
      <c r="AY194" s="253" t="s">
        <v>150</v>
      </c>
    </row>
    <row r="195" s="14" customFormat="1">
      <c r="A195" s="14"/>
      <c r="B195" s="254"/>
      <c r="C195" s="255"/>
      <c r="D195" s="244" t="s">
        <v>593</v>
      </c>
      <c r="E195" s="256" t="s">
        <v>19</v>
      </c>
      <c r="F195" s="257" t="s">
        <v>595</v>
      </c>
      <c r="G195" s="255"/>
      <c r="H195" s="258">
        <v>55.380000000000003</v>
      </c>
      <c r="I195" s="259"/>
      <c r="J195" s="255"/>
      <c r="K195" s="255"/>
      <c r="L195" s="260"/>
      <c r="M195" s="261"/>
      <c r="N195" s="262"/>
      <c r="O195" s="262"/>
      <c r="P195" s="262"/>
      <c r="Q195" s="262"/>
      <c r="R195" s="262"/>
      <c r="S195" s="262"/>
      <c r="T195" s="263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T195" s="264" t="s">
        <v>593</v>
      </c>
      <c r="AU195" s="264" t="s">
        <v>79</v>
      </c>
      <c r="AV195" s="14" t="s">
        <v>158</v>
      </c>
      <c r="AW195" s="14" t="s">
        <v>31</v>
      </c>
      <c r="AX195" s="14" t="s">
        <v>77</v>
      </c>
      <c r="AY195" s="264" t="s">
        <v>150</v>
      </c>
    </row>
    <row r="196" s="2" customFormat="1" ht="49.05" customHeight="1">
      <c r="A196" s="40"/>
      <c r="B196" s="41"/>
      <c r="C196" s="206" t="s">
        <v>382</v>
      </c>
      <c r="D196" s="206" t="s">
        <v>153</v>
      </c>
      <c r="E196" s="207" t="s">
        <v>261</v>
      </c>
      <c r="F196" s="208" t="s">
        <v>1010</v>
      </c>
      <c r="G196" s="209" t="s">
        <v>258</v>
      </c>
      <c r="H196" s="210">
        <v>498.42000000000002</v>
      </c>
      <c r="I196" s="211"/>
      <c r="J196" s="212">
        <f>ROUND(I196*H196,2)</f>
        <v>0</v>
      </c>
      <c r="K196" s="208" t="s">
        <v>157</v>
      </c>
      <c r="L196" s="46"/>
      <c r="M196" s="213" t="s">
        <v>19</v>
      </c>
      <c r="N196" s="214" t="s">
        <v>40</v>
      </c>
      <c r="O196" s="86"/>
      <c r="P196" s="215">
        <f>O196*H196</f>
        <v>0</v>
      </c>
      <c r="Q196" s="215">
        <v>0</v>
      </c>
      <c r="R196" s="215">
        <f>Q196*H196</f>
        <v>0</v>
      </c>
      <c r="S196" s="215">
        <v>0</v>
      </c>
      <c r="T196" s="216">
        <f>S196*H196</f>
        <v>0</v>
      </c>
      <c r="U196" s="40"/>
      <c r="V196" s="40"/>
      <c r="W196" s="40"/>
      <c r="X196" s="40"/>
      <c r="Y196" s="40"/>
      <c r="Z196" s="40"/>
      <c r="AA196" s="40"/>
      <c r="AB196" s="40"/>
      <c r="AC196" s="40"/>
      <c r="AD196" s="40"/>
      <c r="AE196" s="40"/>
      <c r="AR196" s="217" t="s">
        <v>158</v>
      </c>
      <c r="AT196" s="217" t="s">
        <v>153</v>
      </c>
      <c r="AU196" s="217" t="s">
        <v>79</v>
      </c>
      <c r="AY196" s="19" t="s">
        <v>150</v>
      </c>
      <c r="BE196" s="218">
        <f>IF(N196="základní",J196,0)</f>
        <v>0</v>
      </c>
      <c r="BF196" s="218">
        <f>IF(N196="snížená",J196,0)</f>
        <v>0</v>
      </c>
      <c r="BG196" s="218">
        <f>IF(N196="zákl. přenesená",J196,0)</f>
        <v>0</v>
      </c>
      <c r="BH196" s="218">
        <f>IF(N196="sníž. přenesená",J196,0)</f>
        <v>0</v>
      </c>
      <c r="BI196" s="218">
        <f>IF(N196="nulová",J196,0)</f>
        <v>0</v>
      </c>
      <c r="BJ196" s="19" t="s">
        <v>77</v>
      </c>
      <c r="BK196" s="218">
        <f>ROUND(I196*H196,2)</f>
        <v>0</v>
      </c>
      <c r="BL196" s="19" t="s">
        <v>158</v>
      </c>
      <c r="BM196" s="217" t="s">
        <v>385</v>
      </c>
    </row>
    <row r="197" s="2" customFormat="1">
      <c r="A197" s="40"/>
      <c r="B197" s="41"/>
      <c r="C197" s="42"/>
      <c r="D197" s="219" t="s">
        <v>159</v>
      </c>
      <c r="E197" s="42"/>
      <c r="F197" s="220" t="s">
        <v>263</v>
      </c>
      <c r="G197" s="42"/>
      <c r="H197" s="42"/>
      <c r="I197" s="221"/>
      <c r="J197" s="42"/>
      <c r="K197" s="42"/>
      <c r="L197" s="46"/>
      <c r="M197" s="222"/>
      <c r="N197" s="223"/>
      <c r="O197" s="86"/>
      <c r="P197" s="86"/>
      <c r="Q197" s="86"/>
      <c r="R197" s="86"/>
      <c r="S197" s="86"/>
      <c r="T197" s="87"/>
      <c r="U197" s="40"/>
      <c r="V197" s="40"/>
      <c r="W197" s="40"/>
      <c r="X197" s="40"/>
      <c r="Y197" s="40"/>
      <c r="Z197" s="40"/>
      <c r="AA197" s="40"/>
      <c r="AB197" s="40"/>
      <c r="AC197" s="40"/>
      <c r="AD197" s="40"/>
      <c r="AE197" s="40"/>
      <c r="AT197" s="19" t="s">
        <v>159</v>
      </c>
      <c r="AU197" s="19" t="s">
        <v>79</v>
      </c>
    </row>
    <row r="198" s="15" customFormat="1">
      <c r="A198" s="15"/>
      <c r="B198" s="265"/>
      <c r="C198" s="266"/>
      <c r="D198" s="244" t="s">
        <v>593</v>
      </c>
      <c r="E198" s="267" t="s">
        <v>19</v>
      </c>
      <c r="F198" s="268" t="s">
        <v>1012</v>
      </c>
      <c r="G198" s="266"/>
      <c r="H198" s="267" t="s">
        <v>19</v>
      </c>
      <c r="I198" s="269"/>
      <c r="J198" s="266"/>
      <c r="K198" s="266"/>
      <c r="L198" s="270"/>
      <c r="M198" s="271"/>
      <c r="N198" s="272"/>
      <c r="O198" s="272"/>
      <c r="P198" s="272"/>
      <c r="Q198" s="272"/>
      <c r="R198" s="272"/>
      <c r="S198" s="272"/>
      <c r="T198" s="273"/>
      <c r="U198" s="15"/>
      <c r="V198" s="15"/>
      <c r="W198" s="15"/>
      <c r="X198" s="15"/>
      <c r="Y198" s="15"/>
      <c r="Z198" s="15"/>
      <c r="AA198" s="15"/>
      <c r="AB198" s="15"/>
      <c r="AC198" s="15"/>
      <c r="AD198" s="15"/>
      <c r="AE198" s="15"/>
      <c r="AT198" s="274" t="s">
        <v>593</v>
      </c>
      <c r="AU198" s="274" t="s">
        <v>79</v>
      </c>
      <c r="AV198" s="15" t="s">
        <v>77</v>
      </c>
      <c r="AW198" s="15" t="s">
        <v>31</v>
      </c>
      <c r="AX198" s="15" t="s">
        <v>69</v>
      </c>
      <c r="AY198" s="274" t="s">
        <v>150</v>
      </c>
    </row>
    <row r="199" s="13" customFormat="1">
      <c r="A199" s="13"/>
      <c r="B199" s="242"/>
      <c r="C199" s="243"/>
      <c r="D199" s="244" t="s">
        <v>593</v>
      </c>
      <c r="E199" s="245" t="s">
        <v>19</v>
      </c>
      <c r="F199" s="246" t="s">
        <v>2020</v>
      </c>
      <c r="G199" s="243"/>
      <c r="H199" s="247">
        <v>35.231999999999999</v>
      </c>
      <c r="I199" s="248"/>
      <c r="J199" s="243"/>
      <c r="K199" s="243"/>
      <c r="L199" s="249"/>
      <c r="M199" s="250"/>
      <c r="N199" s="251"/>
      <c r="O199" s="251"/>
      <c r="P199" s="251"/>
      <c r="Q199" s="251"/>
      <c r="R199" s="251"/>
      <c r="S199" s="251"/>
      <c r="T199" s="252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T199" s="253" t="s">
        <v>593</v>
      </c>
      <c r="AU199" s="253" t="s">
        <v>79</v>
      </c>
      <c r="AV199" s="13" t="s">
        <v>79</v>
      </c>
      <c r="AW199" s="13" t="s">
        <v>31</v>
      </c>
      <c r="AX199" s="13" t="s">
        <v>69</v>
      </c>
      <c r="AY199" s="253" t="s">
        <v>150</v>
      </c>
    </row>
    <row r="200" s="13" customFormat="1">
      <c r="A200" s="13"/>
      <c r="B200" s="242"/>
      <c r="C200" s="243"/>
      <c r="D200" s="244" t="s">
        <v>593</v>
      </c>
      <c r="E200" s="245" t="s">
        <v>19</v>
      </c>
      <c r="F200" s="246" t="s">
        <v>2021</v>
      </c>
      <c r="G200" s="243"/>
      <c r="H200" s="247">
        <v>7.7279999999999998</v>
      </c>
      <c r="I200" s="248"/>
      <c r="J200" s="243"/>
      <c r="K200" s="243"/>
      <c r="L200" s="249"/>
      <c r="M200" s="250"/>
      <c r="N200" s="251"/>
      <c r="O200" s="251"/>
      <c r="P200" s="251"/>
      <c r="Q200" s="251"/>
      <c r="R200" s="251"/>
      <c r="S200" s="251"/>
      <c r="T200" s="252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T200" s="253" t="s">
        <v>593</v>
      </c>
      <c r="AU200" s="253" t="s">
        <v>79</v>
      </c>
      <c r="AV200" s="13" t="s">
        <v>79</v>
      </c>
      <c r="AW200" s="13" t="s">
        <v>31</v>
      </c>
      <c r="AX200" s="13" t="s">
        <v>69</v>
      </c>
      <c r="AY200" s="253" t="s">
        <v>150</v>
      </c>
    </row>
    <row r="201" s="13" customFormat="1">
      <c r="A201" s="13"/>
      <c r="B201" s="242"/>
      <c r="C201" s="243"/>
      <c r="D201" s="244" t="s">
        <v>593</v>
      </c>
      <c r="E201" s="245" t="s">
        <v>19</v>
      </c>
      <c r="F201" s="246" t="s">
        <v>2022</v>
      </c>
      <c r="G201" s="243"/>
      <c r="H201" s="247">
        <v>12.42</v>
      </c>
      <c r="I201" s="248"/>
      <c r="J201" s="243"/>
      <c r="K201" s="243"/>
      <c r="L201" s="249"/>
      <c r="M201" s="250"/>
      <c r="N201" s="251"/>
      <c r="O201" s="251"/>
      <c r="P201" s="251"/>
      <c r="Q201" s="251"/>
      <c r="R201" s="251"/>
      <c r="S201" s="251"/>
      <c r="T201" s="252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T201" s="253" t="s">
        <v>593</v>
      </c>
      <c r="AU201" s="253" t="s">
        <v>79</v>
      </c>
      <c r="AV201" s="13" t="s">
        <v>79</v>
      </c>
      <c r="AW201" s="13" t="s">
        <v>31</v>
      </c>
      <c r="AX201" s="13" t="s">
        <v>69</v>
      </c>
      <c r="AY201" s="253" t="s">
        <v>150</v>
      </c>
    </row>
    <row r="202" s="14" customFormat="1">
      <c r="A202" s="14"/>
      <c r="B202" s="254"/>
      <c r="C202" s="255"/>
      <c r="D202" s="244" t="s">
        <v>593</v>
      </c>
      <c r="E202" s="256" t="s">
        <v>19</v>
      </c>
      <c r="F202" s="257" t="s">
        <v>595</v>
      </c>
      <c r="G202" s="255"/>
      <c r="H202" s="258">
        <v>55.380000000000003</v>
      </c>
      <c r="I202" s="259"/>
      <c r="J202" s="255"/>
      <c r="K202" s="255"/>
      <c r="L202" s="260"/>
      <c r="M202" s="261"/>
      <c r="N202" s="262"/>
      <c r="O202" s="262"/>
      <c r="P202" s="262"/>
      <c r="Q202" s="262"/>
      <c r="R202" s="262"/>
      <c r="S202" s="262"/>
      <c r="T202" s="263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T202" s="264" t="s">
        <v>593</v>
      </c>
      <c r="AU202" s="264" t="s">
        <v>79</v>
      </c>
      <c r="AV202" s="14" t="s">
        <v>158</v>
      </c>
      <c r="AW202" s="14" t="s">
        <v>31</v>
      </c>
      <c r="AX202" s="14" t="s">
        <v>69</v>
      </c>
      <c r="AY202" s="264" t="s">
        <v>150</v>
      </c>
    </row>
    <row r="203" s="13" customFormat="1">
      <c r="A203" s="13"/>
      <c r="B203" s="242"/>
      <c r="C203" s="243"/>
      <c r="D203" s="244" t="s">
        <v>593</v>
      </c>
      <c r="E203" s="245" t="s">
        <v>19</v>
      </c>
      <c r="F203" s="246" t="s">
        <v>2023</v>
      </c>
      <c r="G203" s="243"/>
      <c r="H203" s="247">
        <v>498.42000000000002</v>
      </c>
      <c r="I203" s="248"/>
      <c r="J203" s="243"/>
      <c r="K203" s="243"/>
      <c r="L203" s="249"/>
      <c r="M203" s="250"/>
      <c r="N203" s="251"/>
      <c r="O203" s="251"/>
      <c r="P203" s="251"/>
      <c r="Q203" s="251"/>
      <c r="R203" s="251"/>
      <c r="S203" s="251"/>
      <c r="T203" s="252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T203" s="253" t="s">
        <v>593</v>
      </c>
      <c r="AU203" s="253" t="s">
        <v>79</v>
      </c>
      <c r="AV203" s="13" t="s">
        <v>79</v>
      </c>
      <c r="AW203" s="13" t="s">
        <v>31</v>
      </c>
      <c r="AX203" s="13" t="s">
        <v>69</v>
      </c>
      <c r="AY203" s="253" t="s">
        <v>150</v>
      </c>
    </row>
    <row r="204" s="14" customFormat="1">
      <c r="A204" s="14"/>
      <c r="B204" s="254"/>
      <c r="C204" s="255"/>
      <c r="D204" s="244" t="s">
        <v>593</v>
      </c>
      <c r="E204" s="256" t="s">
        <v>19</v>
      </c>
      <c r="F204" s="257" t="s">
        <v>595</v>
      </c>
      <c r="G204" s="255"/>
      <c r="H204" s="258">
        <v>498.42000000000002</v>
      </c>
      <c r="I204" s="259"/>
      <c r="J204" s="255"/>
      <c r="K204" s="255"/>
      <c r="L204" s="260"/>
      <c r="M204" s="261"/>
      <c r="N204" s="262"/>
      <c r="O204" s="262"/>
      <c r="P204" s="262"/>
      <c r="Q204" s="262"/>
      <c r="R204" s="262"/>
      <c r="S204" s="262"/>
      <c r="T204" s="263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T204" s="264" t="s">
        <v>593</v>
      </c>
      <c r="AU204" s="264" t="s">
        <v>79</v>
      </c>
      <c r="AV204" s="14" t="s">
        <v>158</v>
      </c>
      <c r="AW204" s="14" t="s">
        <v>31</v>
      </c>
      <c r="AX204" s="14" t="s">
        <v>77</v>
      </c>
      <c r="AY204" s="264" t="s">
        <v>150</v>
      </c>
    </row>
    <row r="205" s="2" customFormat="1" ht="44.25" customHeight="1">
      <c r="A205" s="40"/>
      <c r="B205" s="41"/>
      <c r="C205" s="206" t="s">
        <v>311</v>
      </c>
      <c r="D205" s="206" t="s">
        <v>153</v>
      </c>
      <c r="E205" s="207" t="s">
        <v>264</v>
      </c>
      <c r="F205" s="208" t="s">
        <v>726</v>
      </c>
      <c r="G205" s="209" t="s">
        <v>258</v>
      </c>
      <c r="H205" s="210">
        <v>35.231999999999999</v>
      </c>
      <c r="I205" s="211"/>
      <c r="J205" s="212">
        <f>ROUND(I205*H205,2)</f>
        <v>0</v>
      </c>
      <c r="K205" s="208" t="s">
        <v>157</v>
      </c>
      <c r="L205" s="46"/>
      <c r="M205" s="213" t="s">
        <v>19</v>
      </c>
      <c r="N205" s="214" t="s">
        <v>40</v>
      </c>
      <c r="O205" s="86"/>
      <c r="P205" s="215">
        <f>O205*H205</f>
        <v>0</v>
      </c>
      <c r="Q205" s="215">
        <v>0</v>
      </c>
      <c r="R205" s="215">
        <f>Q205*H205</f>
        <v>0</v>
      </c>
      <c r="S205" s="215">
        <v>0</v>
      </c>
      <c r="T205" s="216">
        <f>S205*H205</f>
        <v>0</v>
      </c>
      <c r="U205" s="40"/>
      <c r="V205" s="40"/>
      <c r="W205" s="40"/>
      <c r="X205" s="40"/>
      <c r="Y205" s="40"/>
      <c r="Z205" s="40"/>
      <c r="AA205" s="40"/>
      <c r="AB205" s="40"/>
      <c r="AC205" s="40"/>
      <c r="AD205" s="40"/>
      <c r="AE205" s="40"/>
      <c r="AR205" s="217" t="s">
        <v>158</v>
      </c>
      <c r="AT205" s="217" t="s">
        <v>153</v>
      </c>
      <c r="AU205" s="217" t="s">
        <v>79</v>
      </c>
      <c r="AY205" s="19" t="s">
        <v>150</v>
      </c>
      <c r="BE205" s="218">
        <f>IF(N205="základní",J205,0)</f>
        <v>0</v>
      </c>
      <c r="BF205" s="218">
        <f>IF(N205="snížená",J205,0)</f>
        <v>0</v>
      </c>
      <c r="BG205" s="218">
        <f>IF(N205="zákl. přenesená",J205,0)</f>
        <v>0</v>
      </c>
      <c r="BH205" s="218">
        <f>IF(N205="sníž. přenesená",J205,0)</f>
        <v>0</v>
      </c>
      <c r="BI205" s="218">
        <f>IF(N205="nulová",J205,0)</f>
        <v>0</v>
      </c>
      <c r="BJ205" s="19" t="s">
        <v>77</v>
      </c>
      <c r="BK205" s="218">
        <f>ROUND(I205*H205,2)</f>
        <v>0</v>
      </c>
      <c r="BL205" s="19" t="s">
        <v>158</v>
      </c>
      <c r="BM205" s="217" t="s">
        <v>388</v>
      </c>
    </row>
    <row r="206" s="2" customFormat="1">
      <c r="A206" s="40"/>
      <c r="B206" s="41"/>
      <c r="C206" s="42"/>
      <c r="D206" s="219" t="s">
        <v>159</v>
      </c>
      <c r="E206" s="42"/>
      <c r="F206" s="220" t="s">
        <v>266</v>
      </c>
      <c r="G206" s="42"/>
      <c r="H206" s="42"/>
      <c r="I206" s="221"/>
      <c r="J206" s="42"/>
      <c r="K206" s="42"/>
      <c r="L206" s="46"/>
      <c r="M206" s="222"/>
      <c r="N206" s="223"/>
      <c r="O206" s="86"/>
      <c r="P206" s="86"/>
      <c r="Q206" s="86"/>
      <c r="R206" s="86"/>
      <c r="S206" s="86"/>
      <c r="T206" s="87"/>
      <c r="U206" s="40"/>
      <c r="V206" s="40"/>
      <c r="W206" s="40"/>
      <c r="X206" s="40"/>
      <c r="Y206" s="40"/>
      <c r="Z206" s="40"/>
      <c r="AA206" s="40"/>
      <c r="AB206" s="40"/>
      <c r="AC206" s="40"/>
      <c r="AD206" s="40"/>
      <c r="AE206" s="40"/>
      <c r="AT206" s="19" t="s">
        <v>159</v>
      </c>
      <c r="AU206" s="19" t="s">
        <v>79</v>
      </c>
    </row>
    <row r="207" s="13" customFormat="1">
      <c r="A207" s="13"/>
      <c r="B207" s="242"/>
      <c r="C207" s="243"/>
      <c r="D207" s="244" t="s">
        <v>593</v>
      </c>
      <c r="E207" s="245" t="s">
        <v>19</v>
      </c>
      <c r="F207" s="246" t="s">
        <v>2020</v>
      </c>
      <c r="G207" s="243"/>
      <c r="H207" s="247">
        <v>35.231999999999999</v>
      </c>
      <c r="I207" s="248"/>
      <c r="J207" s="243"/>
      <c r="K207" s="243"/>
      <c r="L207" s="249"/>
      <c r="M207" s="250"/>
      <c r="N207" s="251"/>
      <c r="O207" s="251"/>
      <c r="P207" s="251"/>
      <c r="Q207" s="251"/>
      <c r="R207" s="251"/>
      <c r="S207" s="251"/>
      <c r="T207" s="252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T207" s="253" t="s">
        <v>593</v>
      </c>
      <c r="AU207" s="253" t="s">
        <v>79</v>
      </c>
      <c r="AV207" s="13" t="s">
        <v>79</v>
      </c>
      <c r="AW207" s="13" t="s">
        <v>31</v>
      </c>
      <c r="AX207" s="13" t="s">
        <v>69</v>
      </c>
      <c r="AY207" s="253" t="s">
        <v>150</v>
      </c>
    </row>
    <row r="208" s="14" customFormat="1">
      <c r="A208" s="14"/>
      <c r="B208" s="254"/>
      <c r="C208" s="255"/>
      <c r="D208" s="244" t="s">
        <v>593</v>
      </c>
      <c r="E208" s="256" t="s">
        <v>19</v>
      </c>
      <c r="F208" s="257" t="s">
        <v>595</v>
      </c>
      <c r="G208" s="255"/>
      <c r="H208" s="258">
        <v>35.231999999999999</v>
      </c>
      <c r="I208" s="259"/>
      <c r="J208" s="255"/>
      <c r="K208" s="255"/>
      <c r="L208" s="260"/>
      <c r="M208" s="261"/>
      <c r="N208" s="262"/>
      <c r="O208" s="262"/>
      <c r="P208" s="262"/>
      <c r="Q208" s="262"/>
      <c r="R208" s="262"/>
      <c r="S208" s="262"/>
      <c r="T208" s="263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T208" s="264" t="s">
        <v>593</v>
      </c>
      <c r="AU208" s="264" t="s">
        <v>79</v>
      </c>
      <c r="AV208" s="14" t="s">
        <v>158</v>
      </c>
      <c r="AW208" s="14" t="s">
        <v>31</v>
      </c>
      <c r="AX208" s="14" t="s">
        <v>77</v>
      </c>
      <c r="AY208" s="264" t="s">
        <v>150</v>
      </c>
    </row>
    <row r="209" s="2" customFormat="1" ht="44.25" customHeight="1">
      <c r="A209" s="40"/>
      <c r="B209" s="41"/>
      <c r="C209" s="206" t="s">
        <v>390</v>
      </c>
      <c r="D209" s="206" t="s">
        <v>153</v>
      </c>
      <c r="E209" s="207" t="s">
        <v>1031</v>
      </c>
      <c r="F209" s="208" t="s">
        <v>1032</v>
      </c>
      <c r="G209" s="209" t="s">
        <v>258</v>
      </c>
      <c r="H209" s="210">
        <v>20.148</v>
      </c>
      <c r="I209" s="211"/>
      <c r="J209" s="212">
        <f>ROUND(I209*H209,2)</f>
        <v>0</v>
      </c>
      <c r="K209" s="208" t="s">
        <v>157</v>
      </c>
      <c r="L209" s="46"/>
      <c r="M209" s="213" t="s">
        <v>19</v>
      </c>
      <c r="N209" s="214" t="s">
        <v>40</v>
      </c>
      <c r="O209" s="86"/>
      <c r="P209" s="215">
        <f>O209*H209</f>
        <v>0</v>
      </c>
      <c r="Q209" s="215">
        <v>0</v>
      </c>
      <c r="R209" s="215">
        <f>Q209*H209</f>
        <v>0</v>
      </c>
      <c r="S209" s="215">
        <v>0</v>
      </c>
      <c r="T209" s="216">
        <f>S209*H209</f>
        <v>0</v>
      </c>
      <c r="U209" s="40"/>
      <c r="V209" s="40"/>
      <c r="W209" s="40"/>
      <c r="X209" s="40"/>
      <c r="Y209" s="40"/>
      <c r="Z209" s="40"/>
      <c r="AA209" s="40"/>
      <c r="AB209" s="40"/>
      <c r="AC209" s="40"/>
      <c r="AD209" s="40"/>
      <c r="AE209" s="40"/>
      <c r="AR209" s="217" t="s">
        <v>158</v>
      </c>
      <c r="AT209" s="217" t="s">
        <v>153</v>
      </c>
      <c r="AU209" s="217" t="s">
        <v>79</v>
      </c>
      <c r="AY209" s="19" t="s">
        <v>150</v>
      </c>
      <c r="BE209" s="218">
        <f>IF(N209="základní",J209,0)</f>
        <v>0</v>
      </c>
      <c r="BF209" s="218">
        <f>IF(N209="snížená",J209,0)</f>
        <v>0</v>
      </c>
      <c r="BG209" s="218">
        <f>IF(N209="zákl. přenesená",J209,0)</f>
        <v>0</v>
      </c>
      <c r="BH209" s="218">
        <f>IF(N209="sníž. přenesená",J209,0)</f>
        <v>0</v>
      </c>
      <c r="BI209" s="218">
        <f>IF(N209="nulová",J209,0)</f>
        <v>0</v>
      </c>
      <c r="BJ209" s="19" t="s">
        <v>77</v>
      </c>
      <c r="BK209" s="218">
        <f>ROUND(I209*H209,2)</f>
        <v>0</v>
      </c>
      <c r="BL209" s="19" t="s">
        <v>158</v>
      </c>
      <c r="BM209" s="217" t="s">
        <v>393</v>
      </c>
    </row>
    <row r="210" s="2" customFormat="1">
      <c r="A210" s="40"/>
      <c r="B210" s="41"/>
      <c r="C210" s="42"/>
      <c r="D210" s="219" t="s">
        <v>159</v>
      </c>
      <c r="E210" s="42"/>
      <c r="F210" s="220" t="s">
        <v>1034</v>
      </c>
      <c r="G210" s="42"/>
      <c r="H210" s="42"/>
      <c r="I210" s="221"/>
      <c r="J210" s="42"/>
      <c r="K210" s="42"/>
      <c r="L210" s="46"/>
      <c r="M210" s="222"/>
      <c r="N210" s="223"/>
      <c r="O210" s="86"/>
      <c r="P210" s="86"/>
      <c r="Q210" s="86"/>
      <c r="R210" s="86"/>
      <c r="S210" s="86"/>
      <c r="T210" s="87"/>
      <c r="U210" s="40"/>
      <c r="V210" s="40"/>
      <c r="W210" s="40"/>
      <c r="X210" s="40"/>
      <c r="Y210" s="40"/>
      <c r="Z210" s="40"/>
      <c r="AA210" s="40"/>
      <c r="AB210" s="40"/>
      <c r="AC210" s="40"/>
      <c r="AD210" s="40"/>
      <c r="AE210" s="40"/>
      <c r="AT210" s="19" t="s">
        <v>159</v>
      </c>
      <c r="AU210" s="19" t="s">
        <v>79</v>
      </c>
    </row>
    <row r="211" s="13" customFormat="1">
      <c r="A211" s="13"/>
      <c r="B211" s="242"/>
      <c r="C211" s="243"/>
      <c r="D211" s="244" t="s">
        <v>593</v>
      </c>
      <c r="E211" s="245" t="s">
        <v>19</v>
      </c>
      <c r="F211" s="246" t="s">
        <v>2021</v>
      </c>
      <c r="G211" s="243"/>
      <c r="H211" s="247">
        <v>7.7279999999999998</v>
      </c>
      <c r="I211" s="248"/>
      <c r="J211" s="243"/>
      <c r="K211" s="243"/>
      <c r="L211" s="249"/>
      <c r="M211" s="250"/>
      <c r="N211" s="251"/>
      <c r="O211" s="251"/>
      <c r="P211" s="251"/>
      <c r="Q211" s="251"/>
      <c r="R211" s="251"/>
      <c r="S211" s="251"/>
      <c r="T211" s="252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T211" s="253" t="s">
        <v>593</v>
      </c>
      <c r="AU211" s="253" t="s">
        <v>79</v>
      </c>
      <c r="AV211" s="13" t="s">
        <v>79</v>
      </c>
      <c r="AW211" s="13" t="s">
        <v>31</v>
      </c>
      <c r="AX211" s="13" t="s">
        <v>69</v>
      </c>
      <c r="AY211" s="253" t="s">
        <v>150</v>
      </c>
    </row>
    <row r="212" s="13" customFormat="1">
      <c r="A212" s="13"/>
      <c r="B212" s="242"/>
      <c r="C212" s="243"/>
      <c r="D212" s="244" t="s">
        <v>593</v>
      </c>
      <c r="E212" s="245" t="s">
        <v>19</v>
      </c>
      <c r="F212" s="246" t="s">
        <v>2022</v>
      </c>
      <c r="G212" s="243"/>
      <c r="H212" s="247">
        <v>12.42</v>
      </c>
      <c r="I212" s="248"/>
      <c r="J212" s="243"/>
      <c r="K212" s="243"/>
      <c r="L212" s="249"/>
      <c r="M212" s="250"/>
      <c r="N212" s="251"/>
      <c r="O212" s="251"/>
      <c r="P212" s="251"/>
      <c r="Q212" s="251"/>
      <c r="R212" s="251"/>
      <c r="S212" s="251"/>
      <c r="T212" s="252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T212" s="253" t="s">
        <v>593</v>
      </c>
      <c r="AU212" s="253" t="s">
        <v>79</v>
      </c>
      <c r="AV212" s="13" t="s">
        <v>79</v>
      </c>
      <c r="AW212" s="13" t="s">
        <v>31</v>
      </c>
      <c r="AX212" s="13" t="s">
        <v>69</v>
      </c>
      <c r="AY212" s="253" t="s">
        <v>150</v>
      </c>
    </row>
    <row r="213" s="14" customFormat="1">
      <c r="A213" s="14"/>
      <c r="B213" s="254"/>
      <c r="C213" s="255"/>
      <c r="D213" s="244" t="s">
        <v>593</v>
      </c>
      <c r="E213" s="256" t="s">
        <v>19</v>
      </c>
      <c r="F213" s="257" t="s">
        <v>595</v>
      </c>
      <c r="G213" s="255"/>
      <c r="H213" s="258">
        <v>20.148</v>
      </c>
      <c r="I213" s="259"/>
      <c r="J213" s="255"/>
      <c r="K213" s="255"/>
      <c r="L213" s="260"/>
      <c r="M213" s="261"/>
      <c r="N213" s="262"/>
      <c r="O213" s="262"/>
      <c r="P213" s="262"/>
      <c r="Q213" s="262"/>
      <c r="R213" s="262"/>
      <c r="S213" s="262"/>
      <c r="T213" s="263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T213" s="264" t="s">
        <v>593</v>
      </c>
      <c r="AU213" s="264" t="s">
        <v>79</v>
      </c>
      <c r="AV213" s="14" t="s">
        <v>158</v>
      </c>
      <c r="AW213" s="14" t="s">
        <v>31</v>
      </c>
      <c r="AX213" s="14" t="s">
        <v>77</v>
      </c>
      <c r="AY213" s="264" t="s">
        <v>150</v>
      </c>
    </row>
    <row r="214" s="12" customFormat="1" ht="22.8" customHeight="1">
      <c r="A214" s="12"/>
      <c r="B214" s="190"/>
      <c r="C214" s="191"/>
      <c r="D214" s="192" t="s">
        <v>68</v>
      </c>
      <c r="E214" s="204" t="s">
        <v>1035</v>
      </c>
      <c r="F214" s="204" t="s">
        <v>1036</v>
      </c>
      <c r="G214" s="191"/>
      <c r="H214" s="191"/>
      <c r="I214" s="194"/>
      <c r="J214" s="205">
        <f>BK214</f>
        <v>0</v>
      </c>
      <c r="K214" s="191"/>
      <c r="L214" s="196"/>
      <c r="M214" s="197"/>
      <c r="N214" s="198"/>
      <c r="O214" s="198"/>
      <c r="P214" s="199">
        <f>SUM(P215:P216)</f>
        <v>0</v>
      </c>
      <c r="Q214" s="198"/>
      <c r="R214" s="199">
        <f>SUM(R215:R216)</f>
        <v>0</v>
      </c>
      <c r="S214" s="198"/>
      <c r="T214" s="200">
        <f>SUM(T215:T216)</f>
        <v>0</v>
      </c>
      <c r="U214" s="12"/>
      <c r="V214" s="12"/>
      <c r="W214" s="12"/>
      <c r="X214" s="12"/>
      <c r="Y214" s="12"/>
      <c r="Z214" s="12"/>
      <c r="AA214" s="12"/>
      <c r="AB214" s="12"/>
      <c r="AC214" s="12"/>
      <c r="AD214" s="12"/>
      <c r="AE214" s="12"/>
      <c r="AR214" s="201" t="s">
        <v>77</v>
      </c>
      <c r="AT214" s="202" t="s">
        <v>68</v>
      </c>
      <c r="AU214" s="202" t="s">
        <v>77</v>
      </c>
      <c r="AY214" s="201" t="s">
        <v>150</v>
      </c>
      <c r="BK214" s="203">
        <f>SUM(BK215:BK216)</f>
        <v>0</v>
      </c>
    </row>
    <row r="215" s="2" customFormat="1" ht="44.25" customHeight="1">
      <c r="A215" s="40"/>
      <c r="B215" s="41"/>
      <c r="C215" s="206" t="s">
        <v>315</v>
      </c>
      <c r="D215" s="206" t="s">
        <v>153</v>
      </c>
      <c r="E215" s="207" t="s">
        <v>1037</v>
      </c>
      <c r="F215" s="208" t="s">
        <v>1038</v>
      </c>
      <c r="G215" s="209" t="s">
        <v>258</v>
      </c>
      <c r="H215" s="210">
        <v>130.67400000000001</v>
      </c>
      <c r="I215" s="211"/>
      <c r="J215" s="212">
        <f>ROUND(I215*H215,2)</f>
        <v>0</v>
      </c>
      <c r="K215" s="208" t="s">
        <v>157</v>
      </c>
      <c r="L215" s="46"/>
      <c r="M215" s="213" t="s">
        <v>19</v>
      </c>
      <c r="N215" s="214" t="s">
        <v>40</v>
      </c>
      <c r="O215" s="86"/>
      <c r="P215" s="215">
        <f>O215*H215</f>
        <v>0</v>
      </c>
      <c r="Q215" s="215">
        <v>0</v>
      </c>
      <c r="R215" s="215">
        <f>Q215*H215</f>
        <v>0</v>
      </c>
      <c r="S215" s="215">
        <v>0</v>
      </c>
      <c r="T215" s="216">
        <f>S215*H215</f>
        <v>0</v>
      </c>
      <c r="U215" s="40"/>
      <c r="V215" s="40"/>
      <c r="W215" s="40"/>
      <c r="X215" s="40"/>
      <c r="Y215" s="40"/>
      <c r="Z215" s="40"/>
      <c r="AA215" s="40"/>
      <c r="AB215" s="40"/>
      <c r="AC215" s="40"/>
      <c r="AD215" s="40"/>
      <c r="AE215" s="40"/>
      <c r="AR215" s="217" t="s">
        <v>158</v>
      </c>
      <c r="AT215" s="217" t="s">
        <v>153</v>
      </c>
      <c r="AU215" s="217" t="s">
        <v>79</v>
      </c>
      <c r="AY215" s="19" t="s">
        <v>150</v>
      </c>
      <c r="BE215" s="218">
        <f>IF(N215="základní",J215,0)</f>
        <v>0</v>
      </c>
      <c r="BF215" s="218">
        <f>IF(N215="snížená",J215,0)</f>
        <v>0</v>
      </c>
      <c r="BG215" s="218">
        <f>IF(N215="zákl. přenesená",J215,0)</f>
        <v>0</v>
      </c>
      <c r="BH215" s="218">
        <f>IF(N215="sníž. přenesená",J215,0)</f>
        <v>0</v>
      </c>
      <c r="BI215" s="218">
        <f>IF(N215="nulová",J215,0)</f>
        <v>0</v>
      </c>
      <c r="BJ215" s="19" t="s">
        <v>77</v>
      </c>
      <c r="BK215" s="218">
        <f>ROUND(I215*H215,2)</f>
        <v>0</v>
      </c>
      <c r="BL215" s="19" t="s">
        <v>158</v>
      </c>
      <c r="BM215" s="217" t="s">
        <v>397</v>
      </c>
    </row>
    <row r="216" s="2" customFormat="1">
      <c r="A216" s="40"/>
      <c r="B216" s="41"/>
      <c r="C216" s="42"/>
      <c r="D216" s="219" t="s">
        <v>159</v>
      </c>
      <c r="E216" s="42"/>
      <c r="F216" s="220" t="s">
        <v>1040</v>
      </c>
      <c r="G216" s="42"/>
      <c r="H216" s="42"/>
      <c r="I216" s="221"/>
      <c r="J216" s="42"/>
      <c r="K216" s="42"/>
      <c r="L216" s="46"/>
      <c r="M216" s="224"/>
      <c r="N216" s="225"/>
      <c r="O216" s="226"/>
      <c r="P216" s="226"/>
      <c r="Q216" s="226"/>
      <c r="R216" s="226"/>
      <c r="S216" s="226"/>
      <c r="T216" s="227"/>
      <c r="U216" s="40"/>
      <c r="V216" s="40"/>
      <c r="W216" s="40"/>
      <c r="X216" s="40"/>
      <c r="Y216" s="40"/>
      <c r="Z216" s="40"/>
      <c r="AA216" s="40"/>
      <c r="AB216" s="40"/>
      <c r="AC216" s="40"/>
      <c r="AD216" s="40"/>
      <c r="AE216" s="40"/>
      <c r="AT216" s="19" t="s">
        <v>159</v>
      </c>
      <c r="AU216" s="19" t="s">
        <v>79</v>
      </c>
    </row>
    <row r="217" s="2" customFormat="1" ht="6.96" customHeight="1">
      <c r="A217" s="40"/>
      <c r="B217" s="61"/>
      <c r="C217" s="62"/>
      <c r="D217" s="62"/>
      <c r="E217" s="62"/>
      <c r="F217" s="62"/>
      <c r="G217" s="62"/>
      <c r="H217" s="62"/>
      <c r="I217" s="62"/>
      <c r="J217" s="62"/>
      <c r="K217" s="62"/>
      <c r="L217" s="46"/>
      <c r="M217" s="40"/>
      <c r="O217" s="40"/>
      <c r="P217" s="40"/>
      <c r="Q217" s="40"/>
      <c r="R217" s="40"/>
      <c r="S217" s="40"/>
      <c r="T217" s="40"/>
      <c r="U217" s="40"/>
      <c r="V217" s="40"/>
      <c r="W217" s="40"/>
      <c r="X217" s="40"/>
      <c r="Y217" s="40"/>
      <c r="Z217" s="40"/>
      <c r="AA217" s="40"/>
      <c r="AB217" s="40"/>
      <c r="AC217" s="40"/>
      <c r="AD217" s="40"/>
      <c r="AE217" s="40"/>
    </row>
  </sheetData>
  <sheetProtection sheet="1" autoFilter="0" formatColumns="0" formatRows="0" objects="1" scenarios="1" spinCount="100000" saltValue="VqZKGpDzkP69wgfPKaDLSJcw0cSIgThzK+AYoRzdrvgu0sH5Mmfg8WrPenaU9PgFx4CJjYN/wuUS8jq6nmL73Q==" hashValue="pGzP26QQuiQZgS2lSZ6C1rgBzm5cqqa4+fRv4h3AnFggIEEG+RZNUmeRUxyWDuzKAeec0zYsUe13zmuzKJjmcA==" algorithmName="SHA-512" password="CBF1"/>
  <autoFilter ref="C84:K216"/>
  <mergeCells count="9">
    <mergeCell ref="E7:H7"/>
    <mergeCell ref="E9:H9"/>
    <mergeCell ref="E18:H18"/>
    <mergeCell ref="E27:H27"/>
    <mergeCell ref="E48:H48"/>
    <mergeCell ref="E50:H50"/>
    <mergeCell ref="E75:H75"/>
    <mergeCell ref="E77:H77"/>
    <mergeCell ref="L2:V2"/>
  </mergeCells>
  <hyperlinks>
    <hyperlink ref="F89" r:id="rId1" display="https://podminky.urs.cz/item/CS_URS_2024_02/111151102"/>
    <hyperlink ref="F91" r:id="rId2" display="https://podminky.urs.cz/item/CS_URS_2024_02/113107163"/>
    <hyperlink ref="F95" r:id="rId3" display="https://podminky.urs.cz/item/CS_URS_2024_02/113154522"/>
    <hyperlink ref="F99" r:id="rId4" display="https://podminky.urs.cz/item/CS_URS_2024_02/113154524"/>
    <hyperlink ref="F103" r:id="rId5" display="https://podminky.urs.cz/item/CS_URS_2024_02/121151113"/>
    <hyperlink ref="F107" r:id="rId6" display="https://podminky.urs.cz/item/CS_URS_2024_02/122251104"/>
    <hyperlink ref="F111" r:id="rId7" display="https://podminky.urs.cz/item/CS_URS_2024_02/162351103"/>
    <hyperlink ref="F113" r:id="rId8" display="https://podminky.urs.cz/item/CS_URS_2024_02/162751117"/>
    <hyperlink ref="F115" r:id="rId9" display="https://podminky.urs.cz/item/CS_URS_2024_02/167151101"/>
    <hyperlink ref="F117" r:id="rId10" display="https://podminky.urs.cz/item/CS_URS_2024_02/171151103"/>
    <hyperlink ref="F122" r:id="rId11" display="https://podminky.urs.cz/item/CS_URS_2024_02/171201231"/>
    <hyperlink ref="F127" r:id="rId12" display="https://podminky.urs.cz/item/CS_URS_2024_02/171251201"/>
    <hyperlink ref="F129" r:id="rId13" display="https://podminky.urs.cz/item/CS_URS_2024_02/181351103"/>
    <hyperlink ref="F133" r:id="rId14" display="https://podminky.urs.cz/item/CS_URS_2024_02/181411131"/>
    <hyperlink ref="F138" r:id="rId15" display="https://podminky.urs.cz/item/CS_URS_2024_02/181951111"/>
    <hyperlink ref="F140" r:id="rId16" display="https://podminky.urs.cz/item/CS_URS_2024_02/181951112"/>
    <hyperlink ref="F144" r:id="rId17" display="https://podminky.urs.cz/item/CS_URS_2024_02/182151111"/>
    <hyperlink ref="F146" r:id="rId18" display="https://podminky.urs.cz/item/CS_URS_2024_02/185804312"/>
    <hyperlink ref="F148" r:id="rId19" display="https://podminky.urs.cz/item/CS_URS_2024_02/185851121"/>
    <hyperlink ref="F150" r:id="rId20" display="https://podminky.urs.cz/item/CS_URS_2024_02/185851129"/>
    <hyperlink ref="F156" r:id="rId21" display="https://podminky.urs.cz/item/CS_URS_2024_02/561081111"/>
    <hyperlink ref="F163" r:id="rId22" display="https://podminky.urs.cz/item/CS_URS_2024_02/564861111"/>
    <hyperlink ref="F167" r:id="rId23" display="https://podminky.urs.cz/item/CS_URS_2024_02/565135111"/>
    <hyperlink ref="F169" r:id="rId24" display="https://podminky.urs.cz/item/CS_URS_2024_02/567122114"/>
    <hyperlink ref="F171" r:id="rId25" display="https://podminky.urs.cz/item/CS_URS_2024_02/569851111"/>
    <hyperlink ref="F173" r:id="rId26" display="https://podminky.urs.cz/item/CS_URS_2024_02/569903311"/>
    <hyperlink ref="F178" r:id="rId27" display="https://podminky.urs.cz/item/CS_URS_2024_02/573231106"/>
    <hyperlink ref="F182" r:id="rId28" display="https://podminky.urs.cz/item/CS_URS_2024_02/577134111"/>
    <hyperlink ref="F184" r:id="rId29" display="https://podminky.urs.cz/item/CS_URS_2024_02/577155112"/>
    <hyperlink ref="F187" r:id="rId30" display="https://podminky.urs.cz/item/CS_URS_2024_02/919735112"/>
    <hyperlink ref="F190" r:id="rId31" display="https://podminky.urs.cz/item/CS_URS_2024_02/997221551"/>
    <hyperlink ref="F197" r:id="rId32" display="https://podminky.urs.cz/item/CS_URS_2024_02/997221579"/>
    <hyperlink ref="F206" r:id="rId33" display="https://podminky.urs.cz/item/CS_URS_2024_02/997221873"/>
    <hyperlink ref="F210" r:id="rId34" display="https://podminky.urs.cz/item/CS_URS_2024_02/997221875"/>
    <hyperlink ref="F216" r:id="rId35" display="https://podminky.urs.cz/item/CS_URS_2024_02/99822511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36"/>
</worksheet>
</file>

<file path=xl/worksheets/sheet1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 topLeftCell="A43"/>
  </sheetViews>
  <cols>
    <col min="1" max="1" width="8.332031" style="279" customWidth="1"/>
    <col min="2" max="2" width="1.667969" style="279" customWidth="1"/>
    <col min="3" max="4" width="5" style="279" customWidth="1"/>
    <col min="5" max="5" width="11.66016" style="279" customWidth="1"/>
    <col min="6" max="6" width="9.160156" style="279" customWidth="1"/>
    <col min="7" max="7" width="5" style="279" customWidth="1"/>
    <col min="8" max="8" width="77.83203" style="279" customWidth="1"/>
    <col min="9" max="10" width="20" style="279" customWidth="1"/>
    <col min="11" max="11" width="1.667969" style="279" customWidth="1"/>
  </cols>
  <sheetData>
    <row r="1" s="1" customFormat="1" ht="37.5" customHeight="1"/>
    <row r="2" s="1" customFormat="1" ht="7.5" customHeight="1">
      <c r="B2" s="280"/>
      <c r="C2" s="281"/>
      <c r="D2" s="281"/>
      <c r="E2" s="281"/>
      <c r="F2" s="281"/>
      <c r="G2" s="281"/>
      <c r="H2" s="281"/>
      <c r="I2" s="281"/>
      <c r="J2" s="281"/>
      <c r="K2" s="282"/>
    </row>
    <row r="3" s="16" customFormat="1" ht="45" customHeight="1">
      <c r="B3" s="283"/>
      <c r="C3" s="284" t="s">
        <v>2024</v>
      </c>
      <c r="D3" s="284"/>
      <c r="E3" s="284"/>
      <c r="F3" s="284"/>
      <c r="G3" s="284"/>
      <c r="H3" s="284"/>
      <c r="I3" s="284"/>
      <c r="J3" s="284"/>
      <c r="K3" s="285"/>
    </row>
    <row r="4" s="1" customFormat="1" ht="25.5" customHeight="1">
      <c r="B4" s="286"/>
      <c r="C4" s="287" t="s">
        <v>2025</v>
      </c>
      <c r="D4" s="287"/>
      <c r="E4" s="287"/>
      <c r="F4" s="287"/>
      <c r="G4" s="287"/>
      <c r="H4" s="287"/>
      <c r="I4" s="287"/>
      <c r="J4" s="287"/>
      <c r="K4" s="288"/>
    </row>
    <row r="5" s="1" customFormat="1" ht="5.25" customHeight="1">
      <c r="B5" s="286"/>
      <c r="C5" s="289"/>
      <c r="D5" s="289"/>
      <c r="E5" s="289"/>
      <c r="F5" s="289"/>
      <c r="G5" s="289"/>
      <c r="H5" s="289"/>
      <c r="I5" s="289"/>
      <c r="J5" s="289"/>
      <c r="K5" s="288"/>
    </row>
    <row r="6" s="1" customFormat="1" ht="15" customHeight="1">
      <c r="B6" s="286"/>
      <c r="C6" s="290" t="s">
        <v>2026</v>
      </c>
      <c r="D6" s="290"/>
      <c r="E6" s="290"/>
      <c r="F6" s="290"/>
      <c r="G6" s="290"/>
      <c r="H6" s="290"/>
      <c r="I6" s="290"/>
      <c r="J6" s="290"/>
      <c r="K6" s="288"/>
    </row>
    <row r="7" s="1" customFormat="1" ht="15" customHeight="1">
      <c r="B7" s="291"/>
      <c r="C7" s="290" t="s">
        <v>2027</v>
      </c>
      <c r="D7" s="290"/>
      <c r="E7" s="290"/>
      <c r="F7" s="290"/>
      <c r="G7" s="290"/>
      <c r="H7" s="290"/>
      <c r="I7" s="290"/>
      <c r="J7" s="290"/>
      <c r="K7" s="288"/>
    </row>
    <row r="8" s="1" customFormat="1" ht="12.75" customHeight="1">
      <c r="B8" s="291"/>
      <c r="C8" s="290"/>
      <c r="D8" s="290"/>
      <c r="E8" s="290"/>
      <c r="F8" s="290"/>
      <c r="G8" s="290"/>
      <c r="H8" s="290"/>
      <c r="I8" s="290"/>
      <c r="J8" s="290"/>
      <c r="K8" s="288"/>
    </row>
    <row r="9" s="1" customFormat="1" ht="15" customHeight="1">
      <c r="B9" s="291"/>
      <c r="C9" s="290" t="s">
        <v>2028</v>
      </c>
      <c r="D9" s="290"/>
      <c r="E9" s="290"/>
      <c r="F9" s="290"/>
      <c r="G9" s="290"/>
      <c r="H9" s="290"/>
      <c r="I9" s="290"/>
      <c r="J9" s="290"/>
      <c r="K9" s="288"/>
    </row>
    <row r="10" s="1" customFormat="1" ht="15" customHeight="1">
      <c r="B10" s="291"/>
      <c r="C10" s="290"/>
      <c r="D10" s="290" t="s">
        <v>2029</v>
      </c>
      <c r="E10" s="290"/>
      <c r="F10" s="290"/>
      <c r="G10" s="290"/>
      <c r="H10" s="290"/>
      <c r="I10" s="290"/>
      <c r="J10" s="290"/>
      <c r="K10" s="288"/>
    </row>
    <row r="11" s="1" customFormat="1" ht="15" customHeight="1">
      <c r="B11" s="291"/>
      <c r="C11" s="292"/>
      <c r="D11" s="290" t="s">
        <v>2030</v>
      </c>
      <c r="E11" s="290"/>
      <c r="F11" s="290"/>
      <c r="G11" s="290"/>
      <c r="H11" s="290"/>
      <c r="I11" s="290"/>
      <c r="J11" s="290"/>
      <c r="K11" s="288"/>
    </row>
    <row r="12" s="1" customFormat="1" ht="15" customHeight="1">
      <c r="B12" s="291"/>
      <c r="C12" s="292"/>
      <c r="D12" s="290"/>
      <c r="E12" s="290"/>
      <c r="F12" s="290"/>
      <c r="G12" s="290"/>
      <c r="H12" s="290"/>
      <c r="I12" s="290"/>
      <c r="J12" s="290"/>
      <c r="K12" s="288"/>
    </row>
    <row r="13" s="1" customFormat="1" ht="15" customHeight="1">
      <c r="B13" s="291"/>
      <c r="C13" s="292"/>
      <c r="D13" s="293" t="s">
        <v>2031</v>
      </c>
      <c r="E13" s="290"/>
      <c r="F13" s="290"/>
      <c r="G13" s="290"/>
      <c r="H13" s="290"/>
      <c r="I13" s="290"/>
      <c r="J13" s="290"/>
      <c r="K13" s="288"/>
    </row>
    <row r="14" s="1" customFormat="1" ht="12.75" customHeight="1">
      <c r="B14" s="291"/>
      <c r="C14" s="292"/>
      <c r="D14" s="292"/>
      <c r="E14" s="292"/>
      <c r="F14" s="292"/>
      <c r="G14" s="292"/>
      <c r="H14" s="292"/>
      <c r="I14" s="292"/>
      <c r="J14" s="292"/>
      <c r="K14" s="288"/>
    </row>
    <row r="15" s="1" customFormat="1" ht="15" customHeight="1">
      <c r="B15" s="291"/>
      <c r="C15" s="292"/>
      <c r="D15" s="290" t="s">
        <v>2032</v>
      </c>
      <c r="E15" s="290"/>
      <c r="F15" s="290"/>
      <c r="G15" s="290"/>
      <c r="H15" s="290"/>
      <c r="I15" s="290"/>
      <c r="J15" s="290"/>
      <c r="K15" s="288"/>
    </row>
    <row r="16" s="1" customFormat="1" ht="15" customHeight="1">
      <c r="B16" s="291"/>
      <c r="C16" s="292"/>
      <c r="D16" s="290" t="s">
        <v>2033</v>
      </c>
      <c r="E16" s="290"/>
      <c r="F16" s="290"/>
      <c r="G16" s="290"/>
      <c r="H16" s="290"/>
      <c r="I16" s="290"/>
      <c r="J16" s="290"/>
      <c r="K16" s="288"/>
    </row>
    <row r="17" s="1" customFormat="1" ht="15" customHeight="1">
      <c r="B17" s="291"/>
      <c r="C17" s="292"/>
      <c r="D17" s="290" t="s">
        <v>2034</v>
      </c>
      <c r="E17" s="290"/>
      <c r="F17" s="290"/>
      <c r="G17" s="290"/>
      <c r="H17" s="290"/>
      <c r="I17" s="290"/>
      <c r="J17" s="290"/>
      <c r="K17" s="288"/>
    </row>
    <row r="18" s="1" customFormat="1" ht="15" customHeight="1">
      <c r="B18" s="291"/>
      <c r="C18" s="292"/>
      <c r="D18" s="292"/>
      <c r="E18" s="294" t="s">
        <v>76</v>
      </c>
      <c r="F18" s="290" t="s">
        <v>2035</v>
      </c>
      <c r="G18" s="290"/>
      <c r="H18" s="290"/>
      <c r="I18" s="290"/>
      <c r="J18" s="290"/>
      <c r="K18" s="288"/>
    </row>
    <row r="19" s="1" customFormat="1" ht="15" customHeight="1">
      <c r="B19" s="291"/>
      <c r="C19" s="292"/>
      <c r="D19" s="292"/>
      <c r="E19" s="294" t="s">
        <v>2036</v>
      </c>
      <c r="F19" s="290" t="s">
        <v>2037</v>
      </c>
      <c r="G19" s="290"/>
      <c r="H19" s="290"/>
      <c r="I19" s="290"/>
      <c r="J19" s="290"/>
      <c r="K19" s="288"/>
    </row>
    <row r="20" s="1" customFormat="1" ht="15" customHeight="1">
      <c r="B20" s="291"/>
      <c r="C20" s="292"/>
      <c r="D20" s="292"/>
      <c r="E20" s="294" t="s">
        <v>2038</v>
      </c>
      <c r="F20" s="290" t="s">
        <v>2039</v>
      </c>
      <c r="G20" s="290"/>
      <c r="H20" s="290"/>
      <c r="I20" s="290"/>
      <c r="J20" s="290"/>
      <c r="K20" s="288"/>
    </row>
    <row r="21" s="1" customFormat="1" ht="15" customHeight="1">
      <c r="B21" s="291"/>
      <c r="C21" s="292"/>
      <c r="D21" s="292"/>
      <c r="E21" s="294" t="s">
        <v>2040</v>
      </c>
      <c r="F21" s="290" t="s">
        <v>2041</v>
      </c>
      <c r="G21" s="290"/>
      <c r="H21" s="290"/>
      <c r="I21" s="290"/>
      <c r="J21" s="290"/>
      <c r="K21" s="288"/>
    </row>
    <row r="22" s="1" customFormat="1" ht="15" customHeight="1">
      <c r="B22" s="291"/>
      <c r="C22" s="292"/>
      <c r="D22" s="292"/>
      <c r="E22" s="294" t="s">
        <v>2042</v>
      </c>
      <c r="F22" s="290" t="s">
        <v>2043</v>
      </c>
      <c r="G22" s="290"/>
      <c r="H22" s="290"/>
      <c r="I22" s="290"/>
      <c r="J22" s="290"/>
      <c r="K22" s="288"/>
    </row>
    <row r="23" s="1" customFormat="1" ht="15" customHeight="1">
      <c r="B23" s="291"/>
      <c r="C23" s="292"/>
      <c r="D23" s="292"/>
      <c r="E23" s="294" t="s">
        <v>2044</v>
      </c>
      <c r="F23" s="290" t="s">
        <v>2045</v>
      </c>
      <c r="G23" s="290"/>
      <c r="H23" s="290"/>
      <c r="I23" s="290"/>
      <c r="J23" s="290"/>
      <c r="K23" s="288"/>
    </row>
    <row r="24" s="1" customFormat="1" ht="12.75" customHeight="1">
      <c r="B24" s="291"/>
      <c r="C24" s="292"/>
      <c r="D24" s="292"/>
      <c r="E24" s="292"/>
      <c r="F24" s="292"/>
      <c r="G24" s="292"/>
      <c r="H24" s="292"/>
      <c r="I24" s="292"/>
      <c r="J24" s="292"/>
      <c r="K24" s="288"/>
    </row>
    <row r="25" s="1" customFormat="1" ht="15" customHeight="1">
      <c r="B25" s="291"/>
      <c r="C25" s="290" t="s">
        <v>2046</v>
      </c>
      <c r="D25" s="290"/>
      <c r="E25" s="290"/>
      <c r="F25" s="290"/>
      <c r="G25" s="290"/>
      <c r="H25" s="290"/>
      <c r="I25" s="290"/>
      <c r="J25" s="290"/>
      <c r="K25" s="288"/>
    </row>
    <row r="26" s="1" customFormat="1" ht="15" customHeight="1">
      <c r="B26" s="291"/>
      <c r="C26" s="290" t="s">
        <v>2047</v>
      </c>
      <c r="D26" s="290"/>
      <c r="E26" s="290"/>
      <c r="F26" s="290"/>
      <c r="G26" s="290"/>
      <c r="H26" s="290"/>
      <c r="I26" s="290"/>
      <c r="J26" s="290"/>
      <c r="K26" s="288"/>
    </row>
    <row r="27" s="1" customFormat="1" ht="15" customHeight="1">
      <c r="B27" s="291"/>
      <c r="C27" s="290"/>
      <c r="D27" s="290" t="s">
        <v>2048</v>
      </c>
      <c r="E27" s="290"/>
      <c r="F27" s="290"/>
      <c r="G27" s="290"/>
      <c r="H27" s="290"/>
      <c r="I27" s="290"/>
      <c r="J27" s="290"/>
      <c r="K27" s="288"/>
    </row>
    <row r="28" s="1" customFormat="1" ht="15" customHeight="1">
      <c r="B28" s="291"/>
      <c r="C28" s="292"/>
      <c r="D28" s="290" t="s">
        <v>2049</v>
      </c>
      <c r="E28" s="290"/>
      <c r="F28" s="290"/>
      <c r="G28" s="290"/>
      <c r="H28" s="290"/>
      <c r="I28" s="290"/>
      <c r="J28" s="290"/>
      <c r="K28" s="288"/>
    </row>
    <row r="29" s="1" customFormat="1" ht="12.75" customHeight="1">
      <c r="B29" s="291"/>
      <c r="C29" s="292"/>
      <c r="D29" s="292"/>
      <c r="E29" s="292"/>
      <c r="F29" s="292"/>
      <c r="G29" s="292"/>
      <c r="H29" s="292"/>
      <c r="I29" s="292"/>
      <c r="J29" s="292"/>
      <c r="K29" s="288"/>
    </row>
    <row r="30" s="1" customFormat="1" ht="15" customHeight="1">
      <c r="B30" s="291"/>
      <c r="C30" s="292"/>
      <c r="D30" s="290" t="s">
        <v>2050</v>
      </c>
      <c r="E30" s="290"/>
      <c r="F30" s="290"/>
      <c r="G30" s="290"/>
      <c r="H30" s="290"/>
      <c r="I30" s="290"/>
      <c r="J30" s="290"/>
      <c r="K30" s="288"/>
    </row>
    <row r="31" s="1" customFormat="1" ht="15" customHeight="1">
      <c r="B31" s="291"/>
      <c r="C31" s="292"/>
      <c r="D31" s="290" t="s">
        <v>2051</v>
      </c>
      <c r="E31" s="290"/>
      <c r="F31" s="290"/>
      <c r="G31" s="290"/>
      <c r="H31" s="290"/>
      <c r="I31" s="290"/>
      <c r="J31" s="290"/>
      <c r="K31" s="288"/>
    </row>
    <row r="32" s="1" customFormat="1" ht="12.75" customHeight="1">
      <c r="B32" s="291"/>
      <c r="C32" s="292"/>
      <c r="D32" s="292"/>
      <c r="E32" s="292"/>
      <c r="F32" s="292"/>
      <c r="G32" s="292"/>
      <c r="H32" s="292"/>
      <c r="I32" s="292"/>
      <c r="J32" s="292"/>
      <c r="K32" s="288"/>
    </row>
    <row r="33" s="1" customFormat="1" ht="15" customHeight="1">
      <c r="B33" s="291"/>
      <c r="C33" s="292"/>
      <c r="D33" s="290" t="s">
        <v>2052</v>
      </c>
      <c r="E33" s="290"/>
      <c r="F33" s="290"/>
      <c r="G33" s="290"/>
      <c r="H33" s="290"/>
      <c r="I33" s="290"/>
      <c r="J33" s="290"/>
      <c r="K33" s="288"/>
    </row>
    <row r="34" s="1" customFormat="1" ht="15" customHeight="1">
      <c r="B34" s="291"/>
      <c r="C34" s="292"/>
      <c r="D34" s="290" t="s">
        <v>2053</v>
      </c>
      <c r="E34" s="290"/>
      <c r="F34" s="290"/>
      <c r="G34" s="290"/>
      <c r="H34" s="290"/>
      <c r="I34" s="290"/>
      <c r="J34" s="290"/>
      <c r="K34" s="288"/>
    </row>
    <row r="35" s="1" customFormat="1" ht="15" customHeight="1">
      <c r="B35" s="291"/>
      <c r="C35" s="292"/>
      <c r="D35" s="290" t="s">
        <v>2054</v>
      </c>
      <c r="E35" s="290"/>
      <c r="F35" s="290"/>
      <c r="G35" s="290"/>
      <c r="H35" s="290"/>
      <c r="I35" s="290"/>
      <c r="J35" s="290"/>
      <c r="K35" s="288"/>
    </row>
    <row r="36" s="1" customFormat="1" ht="15" customHeight="1">
      <c r="B36" s="291"/>
      <c r="C36" s="292"/>
      <c r="D36" s="290"/>
      <c r="E36" s="293" t="s">
        <v>136</v>
      </c>
      <c r="F36" s="290"/>
      <c r="G36" s="290" t="s">
        <v>2055</v>
      </c>
      <c r="H36" s="290"/>
      <c r="I36" s="290"/>
      <c r="J36" s="290"/>
      <c r="K36" s="288"/>
    </row>
    <row r="37" s="1" customFormat="1" ht="30.75" customHeight="1">
      <c r="B37" s="291"/>
      <c r="C37" s="292"/>
      <c r="D37" s="290"/>
      <c r="E37" s="293" t="s">
        <v>2056</v>
      </c>
      <c r="F37" s="290"/>
      <c r="G37" s="290" t="s">
        <v>2057</v>
      </c>
      <c r="H37" s="290"/>
      <c r="I37" s="290"/>
      <c r="J37" s="290"/>
      <c r="K37" s="288"/>
    </row>
    <row r="38" s="1" customFormat="1" ht="15" customHeight="1">
      <c r="B38" s="291"/>
      <c r="C38" s="292"/>
      <c r="D38" s="290"/>
      <c r="E38" s="293" t="s">
        <v>50</v>
      </c>
      <c r="F38" s="290"/>
      <c r="G38" s="290" t="s">
        <v>2058</v>
      </c>
      <c r="H38" s="290"/>
      <c r="I38" s="290"/>
      <c r="J38" s="290"/>
      <c r="K38" s="288"/>
    </row>
    <row r="39" s="1" customFormat="1" ht="15" customHeight="1">
      <c r="B39" s="291"/>
      <c r="C39" s="292"/>
      <c r="D39" s="290"/>
      <c r="E39" s="293" t="s">
        <v>51</v>
      </c>
      <c r="F39" s="290"/>
      <c r="G39" s="290" t="s">
        <v>2059</v>
      </c>
      <c r="H39" s="290"/>
      <c r="I39" s="290"/>
      <c r="J39" s="290"/>
      <c r="K39" s="288"/>
    </row>
    <row r="40" s="1" customFormat="1" ht="15" customHeight="1">
      <c r="B40" s="291"/>
      <c r="C40" s="292"/>
      <c r="D40" s="290"/>
      <c r="E40" s="293" t="s">
        <v>137</v>
      </c>
      <c r="F40" s="290"/>
      <c r="G40" s="290" t="s">
        <v>2060</v>
      </c>
      <c r="H40" s="290"/>
      <c r="I40" s="290"/>
      <c r="J40" s="290"/>
      <c r="K40" s="288"/>
    </row>
    <row r="41" s="1" customFormat="1" ht="15" customHeight="1">
      <c r="B41" s="291"/>
      <c r="C41" s="292"/>
      <c r="D41" s="290"/>
      <c r="E41" s="293" t="s">
        <v>138</v>
      </c>
      <c r="F41" s="290"/>
      <c r="G41" s="290" t="s">
        <v>2061</v>
      </c>
      <c r="H41" s="290"/>
      <c r="I41" s="290"/>
      <c r="J41" s="290"/>
      <c r="K41" s="288"/>
    </row>
    <row r="42" s="1" customFormat="1" ht="15" customHeight="1">
      <c r="B42" s="291"/>
      <c r="C42" s="292"/>
      <c r="D42" s="290"/>
      <c r="E42" s="293" t="s">
        <v>2062</v>
      </c>
      <c r="F42" s="290"/>
      <c r="G42" s="290" t="s">
        <v>2063</v>
      </c>
      <c r="H42" s="290"/>
      <c r="I42" s="290"/>
      <c r="J42" s="290"/>
      <c r="K42" s="288"/>
    </row>
    <row r="43" s="1" customFormat="1" ht="15" customHeight="1">
      <c r="B43" s="291"/>
      <c r="C43" s="292"/>
      <c r="D43" s="290"/>
      <c r="E43" s="293"/>
      <c r="F43" s="290"/>
      <c r="G43" s="290" t="s">
        <v>2064</v>
      </c>
      <c r="H43" s="290"/>
      <c r="I43" s="290"/>
      <c r="J43" s="290"/>
      <c r="K43" s="288"/>
    </row>
    <row r="44" s="1" customFormat="1" ht="15" customHeight="1">
      <c r="B44" s="291"/>
      <c r="C44" s="292"/>
      <c r="D44" s="290"/>
      <c r="E44" s="293" t="s">
        <v>2065</v>
      </c>
      <c r="F44" s="290"/>
      <c r="G44" s="290" t="s">
        <v>2066</v>
      </c>
      <c r="H44" s="290"/>
      <c r="I44" s="290"/>
      <c r="J44" s="290"/>
      <c r="K44" s="288"/>
    </row>
    <row r="45" s="1" customFormat="1" ht="15" customHeight="1">
      <c r="B45" s="291"/>
      <c r="C45" s="292"/>
      <c r="D45" s="290"/>
      <c r="E45" s="293" t="s">
        <v>140</v>
      </c>
      <c r="F45" s="290"/>
      <c r="G45" s="290" t="s">
        <v>2067</v>
      </c>
      <c r="H45" s="290"/>
      <c r="I45" s="290"/>
      <c r="J45" s="290"/>
      <c r="K45" s="288"/>
    </row>
    <row r="46" s="1" customFormat="1" ht="12.75" customHeight="1">
      <c r="B46" s="291"/>
      <c r="C46" s="292"/>
      <c r="D46" s="290"/>
      <c r="E46" s="290"/>
      <c r="F46" s="290"/>
      <c r="G46" s="290"/>
      <c r="H46" s="290"/>
      <c r="I46" s="290"/>
      <c r="J46" s="290"/>
      <c r="K46" s="288"/>
    </row>
    <row r="47" s="1" customFormat="1" ht="15" customHeight="1">
      <c r="B47" s="291"/>
      <c r="C47" s="292"/>
      <c r="D47" s="290" t="s">
        <v>2068</v>
      </c>
      <c r="E47" s="290"/>
      <c r="F47" s="290"/>
      <c r="G47" s="290"/>
      <c r="H47" s="290"/>
      <c r="I47" s="290"/>
      <c r="J47" s="290"/>
      <c r="K47" s="288"/>
    </row>
    <row r="48" s="1" customFormat="1" ht="15" customHeight="1">
      <c r="B48" s="291"/>
      <c r="C48" s="292"/>
      <c r="D48" s="292"/>
      <c r="E48" s="290" t="s">
        <v>2069</v>
      </c>
      <c r="F48" s="290"/>
      <c r="G48" s="290"/>
      <c r="H48" s="290"/>
      <c r="I48" s="290"/>
      <c r="J48" s="290"/>
      <c r="K48" s="288"/>
    </row>
    <row r="49" s="1" customFormat="1" ht="15" customHeight="1">
      <c r="B49" s="291"/>
      <c r="C49" s="292"/>
      <c r="D49" s="292"/>
      <c r="E49" s="290" t="s">
        <v>2070</v>
      </c>
      <c r="F49" s="290"/>
      <c r="G49" s="290"/>
      <c r="H49" s="290"/>
      <c r="I49" s="290"/>
      <c r="J49" s="290"/>
      <c r="K49" s="288"/>
    </row>
    <row r="50" s="1" customFormat="1" ht="15" customHeight="1">
      <c r="B50" s="291"/>
      <c r="C50" s="292"/>
      <c r="D50" s="292"/>
      <c r="E50" s="290" t="s">
        <v>2071</v>
      </c>
      <c r="F50" s="290"/>
      <c r="G50" s="290"/>
      <c r="H50" s="290"/>
      <c r="I50" s="290"/>
      <c r="J50" s="290"/>
      <c r="K50" s="288"/>
    </row>
    <row r="51" s="1" customFormat="1" ht="15" customHeight="1">
      <c r="B51" s="291"/>
      <c r="C51" s="292"/>
      <c r="D51" s="290" t="s">
        <v>2072</v>
      </c>
      <c r="E51" s="290"/>
      <c r="F51" s="290"/>
      <c r="G51" s="290"/>
      <c r="H51" s="290"/>
      <c r="I51" s="290"/>
      <c r="J51" s="290"/>
      <c r="K51" s="288"/>
    </row>
    <row r="52" s="1" customFormat="1" ht="25.5" customHeight="1">
      <c r="B52" s="286"/>
      <c r="C52" s="287" t="s">
        <v>2073</v>
      </c>
      <c r="D52" s="287"/>
      <c r="E52" s="287"/>
      <c r="F52" s="287"/>
      <c r="G52" s="287"/>
      <c r="H52" s="287"/>
      <c r="I52" s="287"/>
      <c r="J52" s="287"/>
      <c r="K52" s="288"/>
    </row>
    <row r="53" s="1" customFormat="1" ht="5.25" customHeight="1">
      <c r="B53" s="286"/>
      <c r="C53" s="289"/>
      <c r="D53" s="289"/>
      <c r="E53" s="289"/>
      <c r="F53" s="289"/>
      <c r="G53" s="289"/>
      <c r="H53" s="289"/>
      <c r="I53" s="289"/>
      <c r="J53" s="289"/>
      <c r="K53" s="288"/>
    </row>
    <row r="54" s="1" customFormat="1" ht="15" customHeight="1">
      <c r="B54" s="286"/>
      <c r="C54" s="290" t="s">
        <v>2074</v>
      </c>
      <c r="D54" s="290"/>
      <c r="E54" s="290"/>
      <c r="F54" s="290"/>
      <c r="G54" s="290"/>
      <c r="H54" s="290"/>
      <c r="I54" s="290"/>
      <c r="J54" s="290"/>
      <c r="K54" s="288"/>
    </row>
    <row r="55" s="1" customFormat="1" ht="15" customHeight="1">
      <c r="B55" s="286"/>
      <c r="C55" s="290" t="s">
        <v>2075</v>
      </c>
      <c r="D55" s="290"/>
      <c r="E55" s="290"/>
      <c r="F55" s="290"/>
      <c r="G55" s="290"/>
      <c r="H55" s="290"/>
      <c r="I55" s="290"/>
      <c r="J55" s="290"/>
      <c r="K55" s="288"/>
    </row>
    <row r="56" s="1" customFormat="1" ht="12.75" customHeight="1">
      <c r="B56" s="286"/>
      <c r="C56" s="290"/>
      <c r="D56" s="290"/>
      <c r="E56" s="290"/>
      <c r="F56" s="290"/>
      <c r="G56" s="290"/>
      <c r="H56" s="290"/>
      <c r="I56" s="290"/>
      <c r="J56" s="290"/>
      <c r="K56" s="288"/>
    </row>
    <row r="57" s="1" customFormat="1" ht="15" customHeight="1">
      <c r="B57" s="286"/>
      <c r="C57" s="290" t="s">
        <v>2076</v>
      </c>
      <c r="D57" s="290"/>
      <c r="E57" s="290"/>
      <c r="F57" s="290"/>
      <c r="G57" s="290"/>
      <c r="H57" s="290"/>
      <c r="I57" s="290"/>
      <c r="J57" s="290"/>
      <c r="K57" s="288"/>
    </row>
    <row r="58" s="1" customFormat="1" ht="15" customHeight="1">
      <c r="B58" s="286"/>
      <c r="C58" s="292"/>
      <c r="D58" s="290" t="s">
        <v>2077</v>
      </c>
      <c r="E58" s="290"/>
      <c r="F58" s="290"/>
      <c r="G58" s="290"/>
      <c r="H58" s="290"/>
      <c r="I58" s="290"/>
      <c r="J58" s="290"/>
      <c r="K58" s="288"/>
    </row>
    <row r="59" s="1" customFormat="1" ht="15" customHeight="1">
      <c r="B59" s="286"/>
      <c r="C59" s="292"/>
      <c r="D59" s="290" t="s">
        <v>2078</v>
      </c>
      <c r="E59" s="290"/>
      <c r="F59" s="290"/>
      <c r="G59" s="290"/>
      <c r="H59" s="290"/>
      <c r="I59" s="290"/>
      <c r="J59" s="290"/>
      <c r="K59" s="288"/>
    </row>
    <row r="60" s="1" customFormat="1" ht="15" customHeight="1">
      <c r="B60" s="286"/>
      <c r="C60" s="292"/>
      <c r="D60" s="290" t="s">
        <v>2079</v>
      </c>
      <c r="E60" s="290"/>
      <c r="F60" s="290"/>
      <c r="G60" s="290"/>
      <c r="H60" s="290"/>
      <c r="I60" s="290"/>
      <c r="J60" s="290"/>
      <c r="K60" s="288"/>
    </row>
    <row r="61" s="1" customFormat="1" ht="15" customHeight="1">
      <c r="B61" s="286"/>
      <c r="C61" s="292"/>
      <c r="D61" s="290" t="s">
        <v>2080</v>
      </c>
      <c r="E61" s="290"/>
      <c r="F61" s="290"/>
      <c r="G61" s="290"/>
      <c r="H61" s="290"/>
      <c r="I61" s="290"/>
      <c r="J61" s="290"/>
      <c r="K61" s="288"/>
    </row>
    <row r="62" s="1" customFormat="1" ht="15" customHeight="1">
      <c r="B62" s="286"/>
      <c r="C62" s="292"/>
      <c r="D62" s="295" t="s">
        <v>2081</v>
      </c>
      <c r="E62" s="295"/>
      <c r="F62" s="295"/>
      <c r="G62" s="295"/>
      <c r="H62" s="295"/>
      <c r="I62" s="295"/>
      <c r="J62" s="295"/>
      <c r="K62" s="288"/>
    </row>
    <row r="63" s="1" customFormat="1" ht="15" customHeight="1">
      <c r="B63" s="286"/>
      <c r="C63" s="292"/>
      <c r="D63" s="290" t="s">
        <v>2082</v>
      </c>
      <c r="E63" s="290"/>
      <c r="F63" s="290"/>
      <c r="G63" s="290"/>
      <c r="H63" s="290"/>
      <c r="I63" s="290"/>
      <c r="J63" s="290"/>
      <c r="K63" s="288"/>
    </row>
    <row r="64" s="1" customFormat="1" ht="12.75" customHeight="1">
      <c r="B64" s="286"/>
      <c r="C64" s="292"/>
      <c r="D64" s="292"/>
      <c r="E64" s="296"/>
      <c r="F64" s="292"/>
      <c r="G64" s="292"/>
      <c r="H64" s="292"/>
      <c r="I64" s="292"/>
      <c r="J64" s="292"/>
      <c r="K64" s="288"/>
    </row>
    <row r="65" s="1" customFormat="1" ht="15" customHeight="1">
      <c r="B65" s="286"/>
      <c r="C65" s="292"/>
      <c r="D65" s="290" t="s">
        <v>2083</v>
      </c>
      <c r="E65" s="290"/>
      <c r="F65" s="290"/>
      <c r="G65" s="290"/>
      <c r="H65" s="290"/>
      <c r="I65" s="290"/>
      <c r="J65" s="290"/>
      <c r="K65" s="288"/>
    </row>
    <row r="66" s="1" customFormat="1" ht="15" customHeight="1">
      <c r="B66" s="286"/>
      <c r="C66" s="292"/>
      <c r="D66" s="295" t="s">
        <v>2084</v>
      </c>
      <c r="E66" s="295"/>
      <c r="F66" s="295"/>
      <c r="G66" s="295"/>
      <c r="H66" s="295"/>
      <c r="I66" s="295"/>
      <c r="J66" s="295"/>
      <c r="K66" s="288"/>
    </row>
    <row r="67" s="1" customFormat="1" ht="15" customHeight="1">
      <c r="B67" s="286"/>
      <c r="C67" s="292"/>
      <c r="D67" s="290" t="s">
        <v>2085</v>
      </c>
      <c r="E67" s="290"/>
      <c r="F67" s="290"/>
      <c r="G67" s="290"/>
      <c r="H67" s="290"/>
      <c r="I67" s="290"/>
      <c r="J67" s="290"/>
      <c r="K67" s="288"/>
    </row>
    <row r="68" s="1" customFormat="1" ht="15" customHeight="1">
      <c r="B68" s="286"/>
      <c r="C68" s="292"/>
      <c r="D68" s="290" t="s">
        <v>2086</v>
      </c>
      <c r="E68" s="290"/>
      <c r="F68" s="290"/>
      <c r="G68" s="290"/>
      <c r="H68" s="290"/>
      <c r="I68" s="290"/>
      <c r="J68" s="290"/>
      <c r="K68" s="288"/>
    </row>
    <row r="69" s="1" customFormat="1" ht="15" customHeight="1">
      <c r="B69" s="286"/>
      <c r="C69" s="292"/>
      <c r="D69" s="290" t="s">
        <v>2087</v>
      </c>
      <c r="E69" s="290"/>
      <c r="F69" s="290"/>
      <c r="G69" s="290"/>
      <c r="H69" s="290"/>
      <c r="I69" s="290"/>
      <c r="J69" s="290"/>
      <c r="K69" s="288"/>
    </row>
    <row r="70" s="1" customFormat="1" ht="15" customHeight="1">
      <c r="B70" s="286"/>
      <c r="C70" s="292"/>
      <c r="D70" s="290" t="s">
        <v>2088</v>
      </c>
      <c r="E70" s="290"/>
      <c r="F70" s="290"/>
      <c r="G70" s="290"/>
      <c r="H70" s="290"/>
      <c r="I70" s="290"/>
      <c r="J70" s="290"/>
      <c r="K70" s="288"/>
    </row>
    <row r="71" s="1" customFormat="1" ht="12.75" customHeight="1">
      <c r="B71" s="297"/>
      <c r="C71" s="298"/>
      <c r="D71" s="298"/>
      <c r="E71" s="298"/>
      <c r="F71" s="298"/>
      <c r="G71" s="298"/>
      <c r="H71" s="298"/>
      <c r="I71" s="298"/>
      <c r="J71" s="298"/>
      <c r="K71" s="299"/>
    </row>
    <row r="72" s="1" customFormat="1" ht="18.75" customHeight="1">
      <c r="B72" s="300"/>
      <c r="C72" s="300"/>
      <c r="D72" s="300"/>
      <c r="E72" s="300"/>
      <c r="F72" s="300"/>
      <c r="G72" s="300"/>
      <c r="H72" s="300"/>
      <c r="I72" s="300"/>
      <c r="J72" s="300"/>
      <c r="K72" s="301"/>
    </row>
    <row r="73" s="1" customFormat="1" ht="18.75" customHeight="1">
      <c r="B73" s="301"/>
      <c r="C73" s="301"/>
      <c r="D73" s="301"/>
      <c r="E73" s="301"/>
      <c r="F73" s="301"/>
      <c r="G73" s="301"/>
      <c r="H73" s="301"/>
      <c r="I73" s="301"/>
      <c r="J73" s="301"/>
      <c r="K73" s="301"/>
    </row>
    <row r="74" s="1" customFormat="1" ht="7.5" customHeight="1">
      <c r="B74" s="302"/>
      <c r="C74" s="303"/>
      <c r="D74" s="303"/>
      <c r="E74" s="303"/>
      <c r="F74" s="303"/>
      <c r="G74" s="303"/>
      <c r="H74" s="303"/>
      <c r="I74" s="303"/>
      <c r="J74" s="303"/>
      <c r="K74" s="304"/>
    </row>
    <row r="75" s="1" customFormat="1" ht="45" customHeight="1">
      <c r="B75" s="305"/>
      <c r="C75" s="306" t="s">
        <v>2089</v>
      </c>
      <c r="D75" s="306"/>
      <c r="E75" s="306"/>
      <c r="F75" s="306"/>
      <c r="G75" s="306"/>
      <c r="H75" s="306"/>
      <c r="I75" s="306"/>
      <c r="J75" s="306"/>
      <c r="K75" s="307"/>
    </row>
    <row r="76" s="1" customFormat="1" ht="17.25" customHeight="1">
      <c r="B76" s="305"/>
      <c r="C76" s="308" t="s">
        <v>2090</v>
      </c>
      <c r="D76" s="308"/>
      <c r="E76" s="308"/>
      <c r="F76" s="308" t="s">
        <v>2091</v>
      </c>
      <c r="G76" s="309"/>
      <c r="H76" s="308" t="s">
        <v>51</v>
      </c>
      <c r="I76" s="308" t="s">
        <v>54</v>
      </c>
      <c r="J76" s="308" t="s">
        <v>2092</v>
      </c>
      <c r="K76" s="307"/>
    </row>
    <row r="77" s="1" customFormat="1" ht="17.25" customHeight="1">
      <c r="B77" s="305"/>
      <c r="C77" s="310" t="s">
        <v>2093</v>
      </c>
      <c r="D77" s="310"/>
      <c r="E77" s="310"/>
      <c r="F77" s="311" t="s">
        <v>2094</v>
      </c>
      <c r="G77" s="312"/>
      <c r="H77" s="310"/>
      <c r="I77" s="310"/>
      <c r="J77" s="310" t="s">
        <v>2095</v>
      </c>
      <c r="K77" s="307"/>
    </row>
    <row r="78" s="1" customFormat="1" ht="5.25" customHeight="1">
      <c r="B78" s="305"/>
      <c r="C78" s="313"/>
      <c r="D78" s="313"/>
      <c r="E78" s="313"/>
      <c r="F78" s="313"/>
      <c r="G78" s="314"/>
      <c r="H78" s="313"/>
      <c r="I78" s="313"/>
      <c r="J78" s="313"/>
      <c r="K78" s="307"/>
    </row>
    <row r="79" s="1" customFormat="1" ht="15" customHeight="1">
      <c r="B79" s="305"/>
      <c r="C79" s="293" t="s">
        <v>50</v>
      </c>
      <c r="D79" s="315"/>
      <c r="E79" s="315"/>
      <c r="F79" s="316" t="s">
        <v>2096</v>
      </c>
      <c r="G79" s="317"/>
      <c r="H79" s="293" t="s">
        <v>2097</v>
      </c>
      <c r="I79" s="293" t="s">
        <v>2098</v>
      </c>
      <c r="J79" s="293">
        <v>20</v>
      </c>
      <c r="K79" s="307"/>
    </row>
    <row r="80" s="1" customFormat="1" ht="15" customHeight="1">
      <c r="B80" s="305"/>
      <c r="C80" s="293" t="s">
        <v>2099</v>
      </c>
      <c r="D80" s="293"/>
      <c r="E80" s="293"/>
      <c r="F80" s="316" t="s">
        <v>2096</v>
      </c>
      <c r="G80" s="317"/>
      <c r="H80" s="293" t="s">
        <v>2100</v>
      </c>
      <c r="I80" s="293" t="s">
        <v>2098</v>
      </c>
      <c r="J80" s="293">
        <v>120</v>
      </c>
      <c r="K80" s="307"/>
    </row>
    <row r="81" s="1" customFormat="1" ht="15" customHeight="1">
      <c r="B81" s="318"/>
      <c r="C81" s="293" t="s">
        <v>2101</v>
      </c>
      <c r="D81" s="293"/>
      <c r="E81" s="293"/>
      <c r="F81" s="316" t="s">
        <v>2102</v>
      </c>
      <c r="G81" s="317"/>
      <c r="H81" s="293" t="s">
        <v>2103</v>
      </c>
      <c r="I81" s="293" t="s">
        <v>2098</v>
      </c>
      <c r="J81" s="293">
        <v>50</v>
      </c>
      <c r="K81" s="307"/>
    </row>
    <row r="82" s="1" customFormat="1" ht="15" customHeight="1">
      <c r="B82" s="318"/>
      <c r="C82" s="293" t="s">
        <v>2104</v>
      </c>
      <c r="D82" s="293"/>
      <c r="E82" s="293"/>
      <c r="F82" s="316" t="s">
        <v>2096</v>
      </c>
      <c r="G82" s="317"/>
      <c r="H82" s="293" t="s">
        <v>2105</v>
      </c>
      <c r="I82" s="293" t="s">
        <v>2106</v>
      </c>
      <c r="J82" s="293"/>
      <c r="K82" s="307"/>
    </row>
    <row r="83" s="1" customFormat="1" ht="15" customHeight="1">
      <c r="B83" s="318"/>
      <c r="C83" s="319" t="s">
        <v>2107</v>
      </c>
      <c r="D83" s="319"/>
      <c r="E83" s="319"/>
      <c r="F83" s="320" t="s">
        <v>2102</v>
      </c>
      <c r="G83" s="319"/>
      <c r="H83" s="319" t="s">
        <v>2108</v>
      </c>
      <c r="I83" s="319" t="s">
        <v>2098</v>
      </c>
      <c r="J83" s="319">
        <v>15</v>
      </c>
      <c r="K83" s="307"/>
    </row>
    <row r="84" s="1" customFormat="1" ht="15" customHeight="1">
      <c r="B84" s="318"/>
      <c r="C84" s="319" t="s">
        <v>2109</v>
      </c>
      <c r="D84" s="319"/>
      <c r="E84" s="319"/>
      <c r="F84" s="320" t="s">
        <v>2102</v>
      </c>
      <c r="G84" s="319"/>
      <c r="H84" s="319" t="s">
        <v>2110</v>
      </c>
      <c r="I84" s="319" t="s">
        <v>2098</v>
      </c>
      <c r="J84" s="319">
        <v>15</v>
      </c>
      <c r="K84" s="307"/>
    </row>
    <row r="85" s="1" customFormat="1" ht="15" customHeight="1">
      <c r="B85" s="318"/>
      <c r="C85" s="319" t="s">
        <v>2111</v>
      </c>
      <c r="D85" s="319"/>
      <c r="E85" s="319"/>
      <c r="F85" s="320" t="s">
        <v>2102</v>
      </c>
      <c r="G85" s="319"/>
      <c r="H85" s="319" t="s">
        <v>2112</v>
      </c>
      <c r="I85" s="319" t="s">
        <v>2098</v>
      </c>
      <c r="J85" s="319">
        <v>20</v>
      </c>
      <c r="K85" s="307"/>
    </row>
    <row r="86" s="1" customFormat="1" ht="15" customHeight="1">
      <c r="B86" s="318"/>
      <c r="C86" s="319" t="s">
        <v>2113</v>
      </c>
      <c r="D86" s="319"/>
      <c r="E86" s="319"/>
      <c r="F86" s="320" t="s">
        <v>2102</v>
      </c>
      <c r="G86" s="319"/>
      <c r="H86" s="319" t="s">
        <v>2114</v>
      </c>
      <c r="I86" s="319" t="s">
        <v>2098</v>
      </c>
      <c r="J86" s="319">
        <v>20</v>
      </c>
      <c r="K86" s="307"/>
    </row>
    <row r="87" s="1" customFormat="1" ht="15" customHeight="1">
      <c r="B87" s="318"/>
      <c r="C87" s="293" t="s">
        <v>2115</v>
      </c>
      <c r="D87" s="293"/>
      <c r="E87" s="293"/>
      <c r="F87" s="316" t="s">
        <v>2102</v>
      </c>
      <c r="G87" s="317"/>
      <c r="H87" s="293" t="s">
        <v>2116</v>
      </c>
      <c r="I87" s="293" t="s">
        <v>2098</v>
      </c>
      <c r="J87" s="293">
        <v>50</v>
      </c>
      <c r="K87" s="307"/>
    </row>
    <row r="88" s="1" customFormat="1" ht="15" customHeight="1">
      <c r="B88" s="318"/>
      <c r="C88" s="293" t="s">
        <v>2117</v>
      </c>
      <c r="D88" s="293"/>
      <c r="E88" s="293"/>
      <c r="F88" s="316" t="s">
        <v>2102</v>
      </c>
      <c r="G88" s="317"/>
      <c r="H88" s="293" t="s">
        <v>2118</v>
      </c>
      <c r="I88" s="293" t="s">
        <v>2098</v>
      </c>
      <c r="J88" s="293">
        <v>20</v>
      </c>
      <c r="K88" s="307"/>
    </row>
    <row r="89" s="1" customFormat="1" ht="15" customHeight="1">
      <c r="B89" s="318"/>
      <c r="C89" s="293" t="s">
        <v>2119</v>
      </c>
      <c r="D89" s="293"/>
      <c r="E89" s="293"/>
      <c r="F89" s="316" t="s">
        <v>2102</v>
      </c>
      <c r="G89" s="317"/>
      <c r="H89" s="293" t="s">
        <v>2120</v>
      </c>
      <c r="I89" s="293" t="s">
        <v>2098</v>
      </c>
      <c r="J89" s="293">
        <v>20</v>
      </c>
      <c r="K89" s="307"/>
    </row>
    <row r="90" s="1" customFormat="1" ht="15" customHeight="1">
      <c r="B90" s="318"/>
      <c r="C90" s="293" t="s">
        <v>2121</v>
      </c>
      <c r="D90" s="293"/>
      <c r="E90" s="293"/>
      <c r="F90" s="316" t="s">
        <v>2102</v>
      </c>
      <c r="G90" s="317"/>
      <c r="H90" s="293" t="s">
        <v>2122</v>
      </c>
      <c r="I90" s="293" t="s">
        <v>2098</v>
      </c>
      <c r="J90" s="293">
        <v>50</v>
      </c>
      <c r="K90" s="307"/>
    </row>
    <row r="91" s="1" customFormat="1" ht="15" customHeight="1">
      <c r="B91" s="318"/>
      <c r="C91" s="293" t="s">
        <v>2123</v>
      </c>
      <c r="D91" s="293"/>
      <c r="E91" s="293"/>
      <c r="F91" s="316" t="s">
        <v>2102</v>
      </c>
      <c r="G91" s="317"/>
      <c r="H91" s="293" t="s">
        <v>2123</v>
      </c>
      <c r="I91" s="293" t="s">
        <v>2098</v>
      </c>
      <c r="J91" s="293">
        <v>50</v>
      </c>
      <c r="K91" s="307"/>
    </row>
    <row r="92" s="1" customFormat="1" ht="15" customHeight="1">
      <c r="B92" s="318"/>
      <c r="C92" s="293" t="s">
        <v>2124</v>
      </c>
      <c r="D92" s="293"/>
      <c r="E92" s="293"/>
      <c r="F92" s="316" t="s">
        <v>2102</v>
      </c>
      <c r="G92" s="317"/>
      <c r="H92" s="293" t="s">
        <v>2125</v>
      </c>
      <c r="I92" s="293" t="s">
        <v>2098</v>
      </c>
      <c r="J92" s="293">
        <v>255</v>
      </c>
      <c r="K92" s="307"/>
    </row>
    <row r="93" s="1" customFormat="1" ht="15" customHeight="1">
      <c r="B93" s="318"/>
      <c r="C93" s="293" t="s">
        <v>2126</v>
      </c>
      <c r="D93" s="293"/>
      <c r="E93" s="293"/>
      <c r="F93" s="316" t="s">
        <v>2096</v>
      </c>
      <c r="G93" s="317"/>
      <c r="H93" s="293" t="s">
        <v>2127</v>
      </c>
      <c r="I93" s="293" t="s">
        <v>2128</v>
      </c>
      <c r="J93" s="293"/>
      <c r="K93" s="307"/>
    </row>
    <row r="94" s="1" customFormat="1" ht="15" customHeight="1">
      <c r="B94" s="318"/>
      <c r="C94" s="293" t="s">
        <v>2129</v>
      </c>
      <c r="D94" s="293"/>
      <c r="E94" s="293"/>
      <c r="F94" s="316" t="s">
        <v>2096</v>
      </c>
      <c r="G94" s="317"/>
      <c r="H94" s="293" t="s">
        <v>2130</v>
      </c>
      <c r="I94" s="293" t="s">
        <v>2131</v>
      </c>
      <c r="J94" s="293"/>
      <c r="K94" s="307"/>
    </row>
    <row r="95" s="1" customFormat="1" ht="15" customHeight="1">
      <c r="B95" s="318"/>
      <c r="C95" s="293" t="s">
        <v>2132</v>
      </c>
      <c r="D95" s="293"/>
      <c r="E95" s="293"/>
      <c r="F95" s="316" t="s">
        <v>2096</v>
      </c>
      <c r="G95" s="317"/>
      <c r="H95" s="293" t="s">
        <v>2132</v>
      </c>
      <c r="I95" s="293" t="s">
        <v>2131</v>
      </c>
      <c r="J95" s="293"/>
      <c r="K95" s="307"/>
    </row>
    <row r="96" s="1" customFormat="1" ht="15" customHeight="1">
      <c r="B96" s="318"/>
      <c r="C96" s="293" t="s">
        <v>35</v>
      </c>
      <c r="D96" s="293"/>
      <c r="E96" s="293"/>
      <c r="F96" s="316" t="s">
        <v>2096</v>
      </c>
      <c r="G96" s="317"/>
      <c r="H96" s="293" t="s">
        <v>2133</v>
      </c>
      <c r="I96" s="293" t="s">
        <v>2131</v>
      </c>
      <c r="J96" s="293"/>
      <c r="K96" s="307"/>
    </row>
    <row r="97" s="1" customFormat="1" ht="15" customHeight="1">
      <c r="B97" s="318"/>
      <c r="C97" s="293" t="s">
        <v>45</v>
      </c>
      <c r="D97" s="293"/>
      <c r="E97" s="293"/>
      <c r="F97" s="316" t="s">
        <v>2096</v>
      </c>
      <c r="G97" s="317"/>
      <c r="H97" s="293" t="s">
        <v>2134</v>
      </c>
      <c r="I97" s="293" t="s">
        <v>2131</v>
      </c>
      <c r="J97" s="293"/>
      <c r="K97" s="307"/>
    </row>
    <row r="98" s="1" customFormat="1" ht="15" customHeight="1">
      <c r="B98" s="321"/>
      <c r="C98" s="322"/>
      <c r="D98" s="322"/>
      <c r="E98" s="322"/>
      <c r="F98" s="322"/>
      <c r="G98" s="322"/>
      <c r="H98" s="322"/>
      <c r="I98" s="322"/>
      <c r="J98" s="322"/>
      <c r="K98" s="323"/>
    </row>
    <row r="99" s="1" customFormat="1" ht="18.75" customHeight="1">
      <c r="B99" s="324"/>
      <c r="C99" s="325"/>
      <c r="D99" s="325"/>
      <c r="E99" s="325"/>
      <c r="F99" s="325"/>
      <c r="G99" s="325"/>
      <c r="H99" s="325"/>
      <c r="I99" s="325"/>
      <c r="J99" s="325"/>
      <c r="K99" s="324"/>
    </row>
    <row r="100" s="1" customFormat="1" ht="18.75" customHeight="1">
      <c r="B100" s="301"/>
      <c r="C100" s="301"/>
      <c r="D100" s="301"/>
      <c r="E100" s="301"/>
      <c r="F100" s="301"/>
      <c r="G100" s="301"/>
      <c r="H100" s="301"/>
      <c r="I100" s="301"/>
      <c r="J100" s="301"/>
      <c r="K100" s="301"/>
    </row>
    <row r="101" s="1" customFormat="1" ht="7.5" customHeight="1">
      <c r="B101" s="302"/>
      <c r="C101" s="303"/>
      <c r="D101" s="303"/>
      <c r="E101" s="303"/>
      <c r="F101" s="303"/>
      <c r="G101" s="303"/>
      <c r="H101" s="303"/>
      <c r="I101" s="303"/>
      <c r="J101" s="303"/>
      <c r="K101" s="304"/>
    </row>
    <row r="102" s="1" customFormat="1" ht="45" customHeight="1">
      <c r="B102" s="305"/>
      <c r="C102" s="306" t="s">
        <v>2135</v>
      </c>
      <c r="D102" s="306"/>
      <c r="E102" s="306"/>
      <c r="F102" s="306"/>
      <c r="G102" s="306"/>
      <c r="H102" s="306"/>
      <c r="I102" s="306"/>
      <c r="J102" s="306"/>
      <c r="K102" s="307"/>
    </row>
    <row r="103" s="1" customFormat="1" ht="17.25" customHeight="1">
      <c r="B103" s="305"/>
      <c r="C103" s="308" t="s">
        <v>2090</v>
      </c>
      <c r="D103" s="308"/>
      <c r="E103" s="308"/>
      <c r="F103" s="308" t="s">
        <v>2091</v>
      </c>
      <c r="G103" s="309"/>
      <c r="H103" s="308" t="s">
        <v>51</v>
      </c>
      <c r="I103" s="308" t="s">
        <v>54</v>
      </c>
      <c r="J103" s="308" t="s">
        <v>2092</v>
      </c>
      <c r="K103" s="307"/>
    </row>
    <row r="104" s="1" customFormat="1" ht="17.25" customHeight="1">
      <c r="B104" s="305"/>
      <c r="C104" s="310" t="s">
        <v>2093</v>
      </c>
      <c r="D104" s="310"/>
      <c r="E104" s="310"/>
      <c r="F104" s="311" t="s">
        <v>2094</v>
      </c>
      <c r="G104" s="312"/>
      <c r="H104" s="310"/>
      <c r="I104" s="310"/>
      <c r="J104" s="310" t="s">
        <v>2095</v>
      </c>
      <c r="K104" s="307"/>
    </row>
    <row r="105" s="1" customFormat="1" ht="5.25" customHeight="1">
      <c r="B105" s="305"/>
      <c r="C105" s="308"/>
      <c r="D105" s="308"/>
      <c r="E105" s="308"/>
      <c r="F105" s="308"/>
      <c r="G105" s="326"/>
      <c r="H105" s="308"/>
      <c r="I105" s="308"/>
      <c r="J105" s="308"/>
      <c r="K105" s="307"/>
    </row>
    <row r="106" s="1" customFormat="1" ht="15" customHeight="1">
      <c r="B106" s="305"/>
      <c r="C106" s="293" t="s">
        <v>50</v>
      </c>
      <c r="D106" s="315"/>
      <c r="E106" s="315"/>
      <c r="F106" s="316" t="s">
        <v>2096</v>
      </c>
      <c r="G106" s="293"/>
      <c r="H106" s="293" t="s">
        <v>2136</v>
      </c>
      <c r="I106" s="293" t="s">
        <v>2098</v>
      </c>
      <c r="J106" s="293">
        <v>20</v>
      </c>
      <c r="K106" s="307"/>
    </row>
    <row r="107" s="1" customFormat="1" ht="15" customHeight="1">
      <c r="B107" s="305"/>
      <c r="C107" s="293" t="s">
        <v>2099</v>
      </c>
      <c r="D107" s="293"/>
      <c r="E107" s="293"/>
      <c r="F107" s="316" t="s">
        <v>2096</v>
      </c>
      <c r="G107" s="293"/>
      <c r="H107" s="293" t="s">
        <v>2136</v>
      </c>
      <c r="I107" s="293" t="s">
        <v>2098</v>
      </c>
      <c r="J107" s="293">
        <v>120</v>
      </c>
      <c r="K107" s="307"/>
    </row>
    <row r="108" s="1" customFormat="1" ht="15" customHeight="1">
      <c r="B108" s="318"/>
      <c r="C108" s="293" t="s">
        <v>2101</v>
      </c>
      <c r="D108" s="293"/>
      <c r="E108" s="293"/>
      <c r="F108" s="316" t="s">
        <v>2102</v>
      </c>
      <c r="G108" s="293"/>
      <c r="H108" s="293" t="s">
        <v>2136</v>
      </c>
      <c r="I108" s="293" t="s">
        <v>2098</v>
      </c>
      <c r="J108" s="293">
        <v>50</v>
      </c>
      <c r="K108" s="307"/>
    </row>
    <row r="109" s="1" customFormat="1" ht="15" customHeight="1">
      <c r="B109" s="318"/>
      <c r="C109" s="293" t="s">
        <v>2104</v>
      </c>
      <c r="D109" s="293"/>
      <c r="E109" s="293"/>
      <c r="F109" s="316" t="s">
        <v>2096</v>
      </c>
      <c r="G109" s="293"/>
      <c r="H109" s="293" t="s">
        <v>2136</v>
      </c>
      <c r="I109" s="293" t="s">
        <v>2106</v>
      </c>
      <c r="J109" s="293"/>
      <c r="K109" s="307"/>
    </row>
    <row r="110" s="1" customFormat="1" ht="15" customHeight="1">
      <c r="B110" s="318"/>
      <c r="C110" s="293" t="s">
        <v>2115</v>
      </c>
      <c r="D110" s="293"/>
      <c r="E110" s="293"/>
      <c r="F110" s="316" t="s">
        <v>2102</v>
      </c>
      <c r="G110" s="293"/>
      <c r="H110" s="293" t="s">
        <v>2136</v>
      </c>
      <c r="I110" s="293" t="s">
        <v>2098</v>
      </c>
      <c r="J110" s="293">
        <v>50</v>
      </c>
      <c r="K110" s="307"/>
    </row>
    <row r="111" s="1" customFormat="1" ht="15" customHeight="1">
      <c r="B111" s="318"/>
      <c r="C111" s="293" t="s">
        <v>2123</v>
      </c>
      <c r="D111" s="293"/>
      <c r="E111" s="293"/>
      <c r="F111" s="316" t="s">
        <v>2102</v>
      </c>
      <c r="G111" s="293"/>
      <c r="H111" s="293" t="s">
        <v>2136</v>
      </c>
      <c r="I111" s="293" t="s">
        <v>2098</v>
      </c>
      <c r="J111" s="293">
        <v>50</v>
      </c>
      <c r="K111" s="307"/>
    </row>
    <row r="112" s="1" customFormat="1" ht="15" customHeight="1">
      <c r="B112" s="318"/>
      <c r="C112" s="293" t="s">
        <v>2121</v>
      </c>
      <c r="D112" s="293"/>
      <c r="E112" s="293"/>
      <c r="F112" s="316" t="s">
        <v>2102</v>
      </c>
      <c r="G112" s="293"/>
      <c r="H112" s="293" t="s">
        <v>2136</v>
      </c>
      <c r="I112" s="293" t="s">
        <v>2098</v>
      </c>
      <c r="J112" s="293">
        <v>50</v>
      </c>
      <c r="K112" s="307"/>
    </row>
    <row r="113" s="1" customFormat="1" ht="15" customHeight="1">
      <c r="B113" s="318"/>
      <c r="C113" s="293" t="s">
        <v>50</v>
      </c>
      <c r="D113" s="293"/>
      <c r="E113" s="293"/>
      <c r="F113" s="316" t="s">
        <v>2096</v>
      </c>
      <c r="G113" s="293"/>
      <c r="H113" s="293" t="s">
        <v>2137</v>
      </c>
      <c r="I113" s="293" t="s">
        <v>2098</v>
      </c>
      <c r="J113" s="293">
        <v>20</v>
      </c>
      <c r="K113" s="307"/>
    </row>
    <row r="114" s="1" customFormat="1" ht="15" customHeight="1">
      <c r="B114" s="318"/>
      <c r="C114" s="293" t="s">
        <v>2138</v>
      </c>
      <c r="D114" s="293"/>
      <c r="E114" s="293"/>
      <c r="F114" s="316" t="s">
        <v>2096</v>
      </c>
      <c r="G114" s="293"/>
      <c r="H114" s="293" t="s">
        <v>2139</v>
      </c>
      <c r="I114" s="293" t="s">
        <v>2098</v>
      </c>
      <c r="J114" s="293">
        <v>120</v>
      </c>
      <c r="K114" s="307"/>
    </row>
    <row r="115" s="1" customFormat="1" ht="15" customHeight="1">
      <c r="B115" s="318"/>
      <c r="C115" s="293" t="s">
        <v>35</v>
      </c>
      <c r="D115" s="293"/>
      <c r="E115" s="293"/>
      <c r="F115" s="316" t="s">
        <v>2096</v>
      </c>
      <c r="G115" s="293"/>
      <c r="H115" s="293" t="s">
        <v>2140</v>
      </c>
      <c r="I115" s="293" t="s">
        <v>2131</v>
      </c>
      <c r="J115" s="293"/>
      <c r="K115" s="307"/>
    </row>
    <row r="116" s="1" customFormat="1" ht="15" customHeight="1">
      <c r="B116" s="318"/>
      <c r="C116" s="293" t="s">
        <v>45</v>
      </c>
      <c r="D116" s="293"/>
      <c r="E116" s="293"/>
      <c r="F116" s="316" t="s">
        <v>2096</v>
      </c>
      <c r="G116" s="293"/>
      <c r="H116" s="293" t="s">
        <v>2141</v>
      </c>
      <c r="I116" s="293" t="s">
        <v>2131</v>
      </c>
      <c r="J116" s="293"/>
      <c r="K116" s="307"/>
    </row>
    <row r="117" s="1" customFormat="1" ht="15" customHeight="1">
      <c r="B117" s="318"/>
      <c r="C117" s="293" t="s">
        <v>54</v>
      </c>
      <c r="D117" s="293"/>
      <c r="E117" s="293"/>
      <c r="F117" s="316" t="s">
        <v>2096</v>
      </c>
      <c r="G117" s="293"/>
      <c r="H117" s="293" t="s">
        <v>2142</v>
      </c>
      <c r="I117" s="293" t="s">
        <v>2143</v>
      </c>
      <c r="J117" s="293"/>
      <c r="K117" s="307"/>
    </row>
    <row r="118" s="1" customFormat="1" ht="15" customHeight="1">
      <c r="B118" s="321"/>
      <c r="C118" s="327"/>
      <c r="D118" s="327"/>
      <c r="E118" s="327"/>
      <c r="F118" s="327"/>
      <c r="G118" s="327"/>
      <c r="H118" s="327"/>
      <c r="I118" s="327"/>
      <c r="J118" s="327"/>
      <c r="K118" s="323"/>
    </row>
    <row r="119" s="1" customFormat="1" ht="18.75" customHeight="1">
      <c r="B119" s="328"/>
      <c r="C119" s="329"/>
      <c r="D119" s="329"/>
      <c r="E119" s="329"/>
      <c r="F119" s="330"/>
      <c r="G119" s="329"/>
      <c r="H119" s="329"/>
      <c r="I119" s="329"/>
      <c r="J119" s="329"/>
      <c r="K119" s="328"/>
    </row>
    <row r="120" s="1" customFormat="1" ht="18.75" customHeight="1">
      <c r="B120" s="301"/>
      <c r="C120" s="301"/>
      <c r="D120" s="301"/>
      <c r="E120" s="301"/>
      <c r="F120" s="301"/>
      <c r="G120" s="301"/>
      <c r="H120" s="301"/>
      <c r="I120" s="301"/>
      <c r="J120" s="301"/>
      <c r="K120" s="301"/>
    </row>
    <row r="121" s="1" customFormat="1" ht="7.5" customHeight="1">
      <c r="B121" s="331"/>
      <c r="C121" s="332"/>
      <c r="D121" s="332"/>
      <c r="E121" s="332"/>
      <c r="F121" s="332"/>
      <c r="G121" s="332"/>
      <c r="H121" s="332"/>
      <c r="I121" s="332"/>
      <c r="J121" s="332"/>
      <c r="K121" s="333"/>
    </row>
    <row r="122" s="1" customFormat="1" ht="45" customHeight="1">
      <c r="B122" s="334"/>
      <c r="C122" s="284" t="s">
        <v>2144</v>
      </c>
      <c r="D122" s="284"/>
      <c r="E122" s="284"/>
      <c r="F122" s="284"/>
      <c r="G122" s="284"/>
      <c r="H122" s="284"/>
      <c r="I122" s="284"/>
      <c r="J122" s="284"/>
      <c r="K122" s="335"/>
    </row>
    <row r="123" s="1" customFormat="1" ht="17.25" customHeight="1">
      <c r="B123" s="336"/>
      <c r="C123" s="308" t="s">
        <v>2090</v>
      </c>
      <c r="D123" s="308"/>
      <c r="E123" s="308"/>
      <c r="F123" s="308" t="s">
        <v>2091</v>
      </c>
      <c r="G123" s="309"/>
      <c r="H123" s="308" t="s">
        <v>51</v>
      </c>
      <c r="I123" s="308" t="s">
        <v>54</v>
      </c>
      <c r="J123" s="308" t="s">
        <v>2092</v>
      </c>
      <c r="K123" s="337"/>
    </row>
    <row r="124" s="1" customFormat="1" ht="17.25" customHeight="1">
      <c r="B124" s="336"/>
      <c r="C124" s="310" t="s">
        <v>2093</v>
      </c>
      <c r="D124" s="310"/>
      <c r="E124" s="310"/>
      <c r="F124" s="311" t="s">
        <v>2094</v>
      </c>
      <c r="G124" s="312"/>
      <c r="H124" s="310"/>
      <c r="I124" s="310"/>
      <c r="J124" s="310" t="s">
        <v>2095</v>
      </c>
      <c r="K124" s="337"/>
    </row>
    <row r="125" s="1" customFormat="1" ht="5.25" customHeight="1">
      <c r="B125" s="338"/>
      <c r="C125" s="313"/>
      <c r="D125" s="313"/>
      <c r="E125" s="313"/>
      <c r="F125" s="313"/>
      <c r="G125" s="339"/>
      <c r="H125" s="313"/>
      <c r="I125" s="313"/>
      <c r="J125" s="313"/>
      <c r="K125" s="340"/>
    </row>
    <row r="126" s="1" customFormat="1" ht="15" customHeight="1">
      <c r="B126" s="338"/>
      <c r="C126" s="293" t="s">
        <v>2099</v>
      </c>
      <c r="D126" s="315"/>
      <c r="E126" s="315"/>
      <c r="F126" s="316" t="s">
        <v>2096</v>
      </c>
      <c r="G126" s="293"/>
      <c r="H126" s="293" t="s">
        <v>2136</v>
      </c>
      <c r="I126" s="293" t="s">
        <v>2098</v>
      </c>
      <c r="J126" s="293">
        <v>120</v>
      </c>
      <c r="K126" s="341"/>
    </row>
    <row r="127" s="1" customFormat="1" ht="15" customHeight="1">
      <c r="B127" s="338"/>
      <c r="C127" s="293" t="s">
        <v>2145</v>
      </c>
      <c r="D127" s="293"/>
      <c r="E127" s="293"/>
      <c r="F127" s="316" t="s">
        <v>2096</v>
      </c>
      <c r="G127" s="293"/>
      <c r="H127" s="293" t="s">
        <v>2146</v>
      </c>
      <c r="I127" s="293" t="s">
        <v>2098</v>
      </c>
      <c r="J127" s="293" t="s">
        <v>2147</v>
      </c>
      <c r="K127" s="341"/>
    </row>
    <row r="128" s="1" customFormat="1" ht="15" customHeight="1">
      <c r="B128" s="338"/>
      <c r="C128" s="293" t="s">
        <v>2044</v>
      </c>
      <c r="D128" s="293"/>
      <c r="E128" s="293"/>
      <c r="F128" s="316" t="s">
        <v>2096</v>
      </c>
      <c r="G128" s="293"/>
      <c r="H128" s="293" t="s">
        <v>2148</v>
      </c>
      <c r="I128" s="293" t="s">
        <v>2098</v>
      </c>
      <c r="J128" s="293" t="s">
        <v>2147</v>
      </c>
      <c r="K128" s="341"/>
    </row>
    <row r="129" s="1" customFormat="1" ht="15" customHeight="1">
      <c r="B129" s="338"/>
      <c r="C129" s="293" t="s">
        <v>2107</v>
      </c>
      <c r="D129" s="293"/>
      <c r="E129" s="293"/>
      <c r="F129" s="316" t="s">
        <v>2102</v>
      </c>
      <c r="G129" s="293"/>
      <c r="H129" s="293" t="s">
        <v>2108</v>
      </c>
      <c r="I129" s="293" t="s">
        <v>2098</v>
      </c>
      <c r="J129" s="293">
        <v>15</v>
      </c>
      <c r="K129" s="341"/>
    </row>
    <row r="130" s="1" customFormat="1" ht="15" customHeight="1">
      <c r="B130" s="338"/>
      <c r="C130" s="319" t="s">
        <v>2109</v>
      </c>
      <c r="D130" s="319"/>
      <c r="E130" s="319"/>
      <c r="F130" s="320" t="s">
        <v>2102</v>
      </c>
      <c r="G130" s="319"/>
      <c r="H130" s="319" t="s">
        <v>2110</v>
      </c>
      <c r="I130" s="319" t="s">
        <v>2098</v>
      </c>
      <c r="J130" s="319">
        <v>15</v>
      </c>
      <c r="K130" s="341"/>
    </row>
    <row r="131" s="1" customFormat="1" ht="15" customHeight="1">
      <c r="B131" s="338"/>
      <c r="C131" s="319" t="s">
        <v>2111</v>
      </c>
      <c r="D131" s="319"/>
      <c r="E131" s="319"/>
      <c r="F131" s="320" t="s">
        <v>2102</v>
      </c>
      <c r="G131" s="319"/>
      <c r="H131" s="319" t="s">
        <v>2112</v>
      </c>
      <c r="I131" s="319" t="s">
        <v>2098</v>
      </c>
      <c r="J131" s="319">
        <v>20</v>
      </c>
      <c r="K131" s="341"/>
    </row>
    <row r="132" s="1" customFormat="1" ht="15" customHeight="1">
      <c r="B132" s="338"/>
      <c r="C132" s="319" t="s">
        <v>2113</v>
      </c>
      <c r="D132" s="319"/>
      <c r="E132" s="319"/>
      <c r="F132" s="320" t="s">
        <v>2102</v>
      </c>
      <c r="G132" s="319"/>
      <c r="H132" s="319" t="s">
        <v>2114</v>
      </c>
      <c r="I132" s="319" t="s">
        <v>2098</v>
      </c>
      <c r="J132" s="319">
        <v>20</v>
      </c>
      <c r="K132" s="341"/>
    </row>
    <row r="133" s="1" customFormat="1" ht="15" customHeight="1">
      <c r="B133" s="338"/>
      <c r="C133" s="293" t="s">
        <v>2101</v>
      </c>
      <c r="D133" s="293"/>
      <c r="E133" s="293"/>
      <c r="F133" s="316" t="s">
        <v>2102</v>
      </c>
      <c r="G133" s="293"/>
      <c r="H133" s="293" t="s">
        <v>2136</v>
      </c>
      <c r="I133" s="293" t="s">
        <v>2098</v>
      </c>
      <c r="J133" s="293">
        <v>50</v>
      </c>
      <c r="K133" s="341"/>
    </row>
    <row r="134" s="1" customFormat="1" ht="15" customHeight="1">
      <c r="B134" s="338"/>
      <c r="C134" s="293" t="s">
        <v>2115</v>
      </c>
      <c r="D134" s="293"/>
      <c r="E134" s="293"/>
      <c r="F134" s="316" t="s">
        <v>2102</v>
      </c>
      <c r="G134" s="293"/>
      <c r="H134" s="293" t="s">
        <v>2136</v>
      </c>
      <c r="I134" s="293" t="s">
        <v>2098</v>
      </c>
      <c r="J134" s="293">
        <v>50</v>
      </c>
      <c r="K134" s="341"/>
    </row>
    <row r="135" s="1" customFormat="1" ht="15" customHeight="1">
      <c r="B135" s="338"/>
      <c r="C135" s="293" t="s">
        <v>2121</v>
      </c>
      <c r="D135" s="293"/>
      <c r="E135" s="293"/>
      <c r="F135" s="316" t="s">
        <v>2102</v>
      </c>
      <c r="G135" s="293"/>
      <c r="H135" s="293" t="s">
        <v>2136</v>
      </c>
      <c r="I135" s="293" t="s">
        <v>2098</v>
      </c>
      <c r="J135" s="293">
        <v>50</v>
      </c>
      <c r="K135" s="341"/>
    </row>
    <row r="136" s="1" customFormat="1" ht="15" customHeight="1">
      <c r="B136" s="338"/>
      <c r="C136" s="293" t="s">
        <v>2123</v>
      </c>
      <c r="D136" s="293"/>
      <c r="E136" s="293"/>
      <c r="F136" s="316" t="s">
        <v>2102</v>
      </c>
      <c r="G136" s="293"/>
      <c r="H136" s="293" t="s">
        <v>2136</v>
      </c>
      <c r="I136" s="293" t="s">
        <v>2098</v>
      </c>
      <c r="J136" s="293">
        <v>50</v>
      </c>
      <c r="K136" s="341"/>
    </row>
    <row r="137" s="1" customFormat="1" ht="15" customHeight="1">
      <c r="B137" s="338"/>
      <c r="C137" s="293" t="s">
        <v>2124</v>
      </c>
      <c r="D137" s="293"/>
      <c r="E137" s="293"/>
      <c r="F137" s="316" t="s">
        <v>2102</v>
      </c>
      <c r="G137" s="293"/>
      <c r="H137" s="293" t="s">
        <v>2149</v>
      </c>
      <c r="I137" s="293" t="s">
        <v>2098</v>
      </c>
      <c r="J137" s="293">
        <v>255</v>
      </c>
      <c r="K137" s="341"/>
    </row>
    <row r="138" s="1" customFormat="1" ht="15" customHeight="1">
      <c r="B138" s="338"/>
      <c r="C138" s="293" t="s">
        <v>2126</v>
      </c>
      <c r="D138" s="293"/>
      <c r="E138" s="293"/>
      <c r="F138" s="316" t="s">
        <v>2096</v>
      </c>
      <c r="G138" s="293"/>
      <c r="H138" s="293" t="s">
        <v>2150</v>
      </c>
      <c r="I138" s="293" t="s">
        <v>2128</v>
      </c>
      <c r="J138" s="293"/>
      <c r="K138" s="341"/>
    </row>
    <row r="139" s="1" customFormat="1" ht="15" customHeight="1">
      <c r="B139" s="338"/>
      <c r="C139" s="293" t="s">
        <v>2129</v>
      </c>
      <c r="D139" s="293"/>
      <c r="E139" s="293"/>
      <c r="F139" s="316" t="s">
        <v>2096</v>
      </c>
      <c r="G139" s="293"/>
      <c r="H139" s="293" t="s">
        <v>2151</v>
      </c>
      <c r="I139" s="293" t="s">
        <v>2131</v>
      </c>
      <c r="J139" s="293"/>
      <c r="K139" s="341"/>
    </row>
    <row r="140" s="1" customFormat="1" ht="15" customHeight="1">
      <c r="B140" s="338"/>
      <c r="C140" s="293" t="s">
        <v>2132</v>
      </c>
      <c r="D140" s="293"/>
      <c r="E140" s="293"/>
      <c r="F140" s="316" t="s">
        <v>2096</v>
      </c>
      <c r="G140" s="293"/>
      <c r="H140" s="293" t="s">
        <v>2132</v>
      </c>
      <c r="I140" s="293" t="s">
        <v>2131</v>
      </c>
      <c r="J140" s="293"/>
      <c r="K140" s="341"/>
    </row>
    <row r="141" s="1" customFormat="1" ht="15" customHeight="1">
      <c r="B141" s="338"/>
      <c r="C141" s="293" t="s">
        <v>35</v>
      </c>
      <c r="D141" s="293"/>
      <c r="E141" s="293"/>
      <c r="F141" s="316" t="s">
        <v>2096</v>
      </c>
      <c r="G141" s="293"/>
      <c r="H141" s="293" t="s">
        <v>2152</v>
      </c>
      <c r="I141" s="293" t="s">
        <v>2131</v>
      </c>
      <c r="J141" s="293"/>
      <c r="K141" s="341"/>
    </row>
    <row r="142" s="1" customFormat="1" ht="15" customHeight="1">
      <c r="B142" s="338"/>
      <c r="C142" s="293" t="s">
        <v>2153</v>
      </c>
      <c r="D142" s="293"/>
      <c r="E142" s="293"/>
      <c r="F142" s="316" t="s">
        <v>2096</v>
      </c>
      <c r="G142" s="293"/>
      <c r="H142" s="293" t="s">
        <v>2154</v>
      </c>
      <c r="I142" s="293" t="s">
        <v>2131</v>
      </c>
      <c r="J142" s="293"/>
      <c r="K142" s="341"/>
    </row>
    <row r="143" s="1" customFormat="1" ht="15" customHeight="1">
      <c r="B143" s="342"/>
      <c r="C143" s="343"/>
      <c r="D143" s="343"/>
      <c r="E143" s="343"/>
      <c r="F143" s="343"/>
      <c r="G143" s="343"/>
      <c r="H143" s="343"/>
      <c r="I143" s="343"/>
      <c r="J143" s="343"/>
      <c r="K143" s="344"/>
    </row>
    <row r="144" s="1" customFormat="1" ht="18.75" customHeight="1">
      <c r="B144" s="329"/>
      <c r="C144" s="329"/>
      <c r="D144" s="329"/>
      <c r="E144" s="329"/>
      <c r="F144" s="330"/>
      <c r="G144" s="329"/>
      <c r="H144" s="329"/>
      <c r="I144" s="329"/>
      <c r="J144" s="329"/>
      <c r="K144" s="329"/>
    </row>
    <row r="145" s="1" customFormat="1" ht="18.75" customHeight="1">
      <c r="B145" s="301"/>
      <c r="C145" s="301"/>
      <c r="D145" s="301"/>
      <c r="E145" s="301"/>
      <c r="F145" s="301"/>
      <c r="G145" s="301"/>
      <c r="H145" s="301"/>
      <c r="I145" s="301"/>
      <c r="J145" s="301"/>
      <c r="K145" s="301"/>
    </row>
    <row r="146" s="1" customFormat="1" ht="7.5" customHeight="1">
      <c r="B146" s="302"/>
      <c r="C146" s="303"/>
      <c r="D146" s="303"/>
      <c r="E146" s="303"/>
      <c r="F146" s="303"/>
      <c r="G146" s="303"/>
      <c r="H146" s="303"/>
      <c r="I146" s="303"/>
      <c r="J146" s="303"/>
      <c r="K146" s="304"/>
    </row>
    <row r="147" s="1" customFormat="1" ht="45" customHeight="1">
      <c r="B147" s="305"/>
      <c r="C147" s="306" t="s">
        <v>2155</v>
      </c>
      <c r="D147" s="306"/>
      <c r="E147" s="306"/>
      <c r="F147" s="306"/>
      <c r="G147" s="306"/>
      <c r="H147" s="306"/>
      <c r="I147" s="306"/>
      <c r="J147" s="306"/>
      <c r="K147" s="307"/>
    </row>
    <row r="148" s="1" customFormat="1" ht="17.25" customHeight="1">
      <c r="B148" s="305"/>
      <c r="C148" s="308" t="s">
        <v>2090</v>
      </c>
      <c r="D148" s="308"/>
      <c r="E148" s="308"/>
      <c r="F148" s="308" t="s">
        <v>2091</v>
      </c>
      <c r="G148" s="309"/>
      <c r="H148" s="308" t="s">
        <v>51</v>
      </c>
      <c r="I148" s="308" t="s">
        <v>54</v>
      </c>
      <c r="J148" s="308" t="s">
        <v>2092</v>
      </c>
      <c r="K148" s="307"/>
    </row>
    <row r="149" s="1" customFormat="1" ht="17.25" customHeight="1">
      <c r="B149" s="305"/>
      <c r="C149" s="310" t="s">
        <v>2093</v>
      </c>
      <c r="D149" s="310"/>
      <c r="E149" s="310"/>
      <c r="F149" s="311" t="s">
        <v>2094</v>
      </c>
      <c r="G149" s="312"/>
      <c r="H149" s="310"/>
      <c r="I149" s="310"/>
      <c r="J149" s="310" t="s">
        <v>2095</v>
      </c>
      <c r="K149" s="307"/>
    </row>
    <row r="150" s="1" customFormat="1" ht="5.25" customHeight="1">
      <c r="B150" s="318"/>
      <c r="C150" s="313"/>
      <c r="D150" s="313"/>
      <c r="E150" s="313"/>
      <c r="F150" s="313"/>
      <c r="G150" s="314"/>
      <c r="H150" s="313"/>
      <c r="I150" s="313"/>
      <c r="J150" s="313"/>
      <c r="K150" s="341"/>
    </row>
    <row r="151" s="1" customFormat="1" ht="15" customHeight="1">
      <c r="B151" s="318"/>
      <c r="C151" s="345" t="s">
        <v>2099</v>
      </c>
      <c r="D151" s="293"/>
      <c r="E151" s="293"/>
      <c r="F151" s="346" t="s">
        <v>2096</v>
      </c>
      <c r="G151" s="293"/>
      <c r="H151" s="345" t="s">
        <v>2136</v>
      </c>
      <c r="I151" s="345" t="s">
        <v>2098</v>
      </c>
      <c r="J151" s="345">
        <v>120</v>
      </c>
      <c r="K151" s="341"/>
    </row>
    <row r="152" s="1" customFormat="1" ht="15" customHeight="1">
      <c r="B152" s="318"/>
      <c r="C152" s="345" t="s">
        <v>2145</v>
      </c>
      <c r="D152" s="293"/>
      <c r="E152" s="293"/>
      <c r="F152" s="346" t="s">
        <v>2096</v>
      </c>
      <c r="G152" s="293"/>
      <c r="H152" s="345" t="s">
        <v>2156</v>
      </c>
      <c r="I152" s="345" t="s">
        <v>2098</v>
      </c>
      <c r="J152" s="345" t="s">
        <v>2147</v>
      </c>
      <c r="K152" s="341"/>
    </row>
    <row r="153" s="1" customFormat="1" ht="15" customHeight="1">
      <c r="B153" s="318"/>
      <c r="C153" s="345" t="s">
        <v>2044</v>
      </c>
      <c r="D153" s="293"/>
      <c r="E153" s="293"/>
      <c r="F153" s="346" t="s">
        <v>2096</v>
      </c>
      <c r="G153" s="293"/>
      <c r="H153" s="345" t="s">
        <v>2157</v>
      </c>
      <c r="I153" s="345" t="s">
        <v>2098</v>
      </c>
      <c r="J153" s="345" t="s">
        <v>2147</v>
      </c>
      <c r="K153" s="341"/>
    </row>
    <row r="154" s="1" customFormat="1" ht="15" customHeight="1">
      <c r="B154" s="318"/>
      <c r="C154" s="345" t="s">
        <v>2101</v>
      </c>
      <c r="D154" s="293"/>
      <c r="E154" s="293"/>
      <c r="F154" s="346" t="s">
        <v>2102</v>
      </c>
      <c r="G154" s="293"/>
      <c r="H154" s="345" t="s">
        <v>2136</v>
      </c>
      <c r="I154" s="345" t="s">
        <v>2098</v>
      </c>
      <c r="J154" s="345">
        <v>50</v>
      </c>
      <c r="K154" s="341"/>
    </row>
    <row r="155" s="1" customFormat="1" ht="15" customHeight="1">
      <c r="B155" s="318"/>
      <c r="C155" s="345" t="s">
        <v>2104</v>
      </c>
      <c r="D155" s="293"/>
      <c r="E155" s="293"/>
      <c r="F155" s="346" t="s">
        <v>2096</v>
      </c>
      <c r="G155" s="293"/>
      <c r="H155" s="345" t="s">
        <v>2136</v>
      </c>
      <c r="I155" s="345" t="s">
        <v>2106</v>
      </c>
      <c r="J155" s="345"/>
      <c r="K155" s="341"/>
    </row>
    <row r="156" s="1" customFormat="1" ht="15" customHeight="1">
      <c r="B156" s="318"/>
      <c r="C156" s="345" t="s">
        <v>2115</v>
      </c>
      <c r="D156" s="293"/>
      <c r="E156" s="293"/>
      <c r="F156" s="346" t="s">
        <v>2102</v>
      </c>
      <c r="G156" s="293"/>
      <c r="H156" s="345" t="s">
        <v>2136</v>
      </c>
      <c r="I156" s="345" t="s">
        <v>2098</v>
      </c>
      <c r="J156" s="345">
        <v>50</v>
      </c>
      <c r="K156" s="341"/>
    </row>
    <row r="157" s="1" customFormat="1" ht="15" customHeight="1">
      <c r="B157" s="318"/>
      <c r="C157" s="345" t="s">
        <v>2123</v>
      </c>
      <c r="D157" s="293"/>
      <c r="E157" s="293"/>
      <c r="F157" s="346" t="s">
        <v>2102</v>
      </c>
      <c r="G157" s="293"/>
      <c r="H157" s="345" t="s">
        <v>2136</v>
      </c>
      <c r="I157" s="345" t="s">
        <v>2098</v>
      </c>
      <c r="J157" s="345">
        <v>50</v>
      </c>
      <c r="K157" s="341"/>
    </row>
    <row r="158" s="1" customFormat="1" ht="15" customHeight="1">
      <c r="B158" s="318"/>
      <c r="C158" s="345" t="s">
        <v>2121</v>
      </c>
      <c r="D158" s="293"/>
      <c r="E158" s="293"/>
      <c r="F158" s="346" t="s">
        <v>2102</v>
      </c>
      <c r="G158" s="293"/>
      <c r="H158" s="345" t="s">
        <v>2136</v>
      </c>
      <c r="I158" s="345" t="s">
        <v>2098</v>
      </c>
      <c r="J158" s="345">
        <v>50</v>
      </c>
      <c r="K158" s="341"/>
    </row>
    <row r="159" s="1" customFormat="1" ht="15" customHeight="1">
      <c r="B159" s="318"/>
      <c r="C159" s="345" t="s">
        <v>126</v>
      </c>
      <c r="D159" s="293"/>
      <c r="E159" s="293"/>
      <c r="F159" s="346" t="s">
        <v>2096</v>
      </c>
      <c r="G159" s="293"/>
      <c r="H159" s="345" t="s">
        <v>2158</v>
      </c>
      <c r="I159" s="345" t="s">
        <v>2098</v>
      </c>
      <c r="J159" s="345" t="s">
        <v>2159</v>
      </c>
      <c r="K159" s="341"/>
    </row>
    <row r="160" s="1" customFormat="1" ht="15" customHeight="1">
      <c r="B160" s="318"/>
      <c r="C160" s="345" t="s">
        <v>2160</v>
      </c>
      <c r="D160" s="293"/>
      <c r="E160" s="293"/>
      <c r="F160" s="346" t="s">
        <v>2096</v>
      </c>
      <c r="G160" s="293"/>
      <c r="H160" s="345" t="s">
        <v>2161</v>
      </c>
      <c r="I160" s="345" t="s">
        <v>2131</v>
      </c>
      <c r="J160" s="345"/>
      <c r="K160" s="341"/>
    </row>
    <row r="161" s="1" customFormat="1" ht="15" customHeight="1">
      <c r="B161" s="347"/>
      <c r="C161" s="327"/>
      <c r="D161" s="327"/>
      <c r="E161" s="327"/>
      <c r="F161" s="327"/>
      <c r="G161" s="327"/>
      <c r="H161" s="327"/>
      <c r="I161" s="327"/>
      <c r="J161" s="327"/>
      <c r="K161" s="348"/>
    </row>
    <row r="162" s="1" customFormat="1" ht="18.75" customHeight="1">
      <c r="B162" s="329"/>
      <c r="C162" s="339"/>
      <c r="D162" s="339"/>
      <c r="E162" s="339"/>
      <c r="F162" s="349"/>
      <c r="G162" s="339"/>
      <c r="H162" s="339"/>
      <c r="I162" s="339"/>
      <c r="J162" s="339"/>
      <c r="K162" s="329"/>
    </row>
    <row r="163" s="1" customFormat="1" ht="18.75" customHeight="1">
      <c r="B163" s="301"/>
      <c r="C163" s="301"/>
      <c r="D163" s="301"/>
      <c r="E163" s="301"/>
      <c r="F163" s="301"/>
      <c r="G163" s="301"/>
      <c r="H163" s="301"/>
      <c r="I163" s="301"/>
      <c r="J163" s="301"/>
      <c r="K163" s="301"/>
    </row>
    <row r="164" s="1" customFormat="1" ht="7.5" customHeight="1">
      <c r="B164" s="280"/>
      <c r="C164" s="281"/>
      <c r="D164" s="281"/>
      <c r="E164" s="281"/>
      <c r="F164" s="281"/>
      <c r="G164" s="281"/>
      <c r="H164" s="281"/>
      <c r="I164" s="281"/>
      <c r="J164" s="281"/>
      <c r="K164" s="282"/>
    </row>
    <row r="165" s="1" customFormat="1" ht="45" customHeight="1">
      <c r="B165" s="283"/>
      <c r="C165" s="284" t="s">
        <v>2162</v>
      </c>
      <c r="D165" s="284"/>
      <c r="E165" s="284"/>
      <c r="F165" s="284"/>
      <c r="G165" s="284"/>
      <c r="H165" s="284"/>
      <c r="I165" s="284"/>
      <c r="J165" s="284"/>
      <c r="K165" s="285"/>
    </row>
    <row r="166" s="1" customFormat="1" ht="17.25" customHeight="1">
      <c r="B166" s="283"/>
      <c r="C166" s="308" t="s">
        <v>2090</v>
      </c>
      <c r="D166" s="308"/>
      <c r="E166" s="308"/>
      <c r="F166" s="308" t="s">
        <v>2091</v>
      </c>
      <c r="G166" s="350"/>
      <c r="H166" s="351" t="s">
        <v>51</v>
      </c>
      <c r="I166" s="351" t="s">
        <v>54</v>
      </c>
      <c r="J166" s="308" t="s">
        <v>2092</v>
      </c>
      <c r="K166" s="285"/>
    </row>
    <row r="167" s="1" customFormat="1" ht="17.25" customHeight="1">
      <c r="B167" s="286"/>
      <c r="C167" s="310" t="s">
        <v>2093</v>
      </c>
      <c r="D167" s="310"/>
      <c r="E167" s="310"/>
      <c r="F167" s="311" t="s">
        <v>2094</v>
      </c>
      <c r="G167" s="352"/>
      <c r="H167" s="353"/>
      <c r="I167" s="353"/>
      <c r="J167" s="310" t="s">
        <v>2095</v>
      </c>
      <c r="K167" s="288"/>
    </row>
    <row r="168" s="1" customFormat="1" ht="5.25" customHeight="1">
      <c r="B168" s="318"/>
      <c r="C168" s="313"/>
      <c r="D168" s="313"/>
      <c r="E168" s="313"/>
      <c r="F168" s="313"/>
      <c r="G168" s="314"/>
      <c r="H168" s="313"/>
      <c r="I168" s="313"/>
      <c r="J168" s="313"/>
      <c r="K168" s="341"/>
    </row>
    <row r="169" s="1" customFormat="1" ht="15" customHeight="1">
      <c r="B169" s="318"/>
      <c r="C169" s="293" t="s">
        <v>2099</v>
      </c>
      <c r="D169" s="293"/>
      <c r="E169" s="293"/>
      <c r="F169" s="316" t="s">
        <v>2096</v>
      </c>
      <c r="G169" s="293"/>
      <c r="H169" s="293" t="s">
        <v>2136</v>
      </c>
      <c r="I169" s="293" t="s">
        <v>2098</v>
      </c>
      <c r="J169" s="293">
        <v>120</v>
      </c>
      <c r="K169" s="341"/>
    </row>
    <row r="170" s="1" customFormat="1" ht="15" customHeight="1">
      <c r="B170" s="318"/>
      <c r="C170" s="293" t="s">
        <v>2145</v>
      </c>
      <c r="D170" s="293"/>
      <c r="E170" s="293"/>
      <c r="F170" s="316" t="s">
        <v>2096</v>
      </c>
      <c r="G170" s="293"/>
      <c r="H170" s="293" t="s">
        <v>2146</v>
      </c>
      <c r="I170" s="293" t="s">
        <v>2098</v>
      </c>
      <c r="J170" s="293" t="s">
        <v>2147</v>
      </c>
      <c r="K170" s="341"/>
    </row>
    <row r="171" s="1" customFormat="1" ht="15" customHeight="1">
      <c r="B171" s="318"/>
      <c r="C171" s="293" t="s">
        <v>2044</v>
      </c>
      <c r="D171" s="293"/>
      <c r="E171" s="293"/>
      <c r="F171" s="316" t="s">
        <v>2096</v>
      </c>
      <c r="G171" s="293"/>
      <c r="H171" s="293" t="s">
        <v>2163</v>
      </c>
      <c r="I171" s="293" t="s">
        <v>2098</v>
      </c>
      <c r="J171" s="293" t="s">
        <v>2147</v>
      </c>
      <c r="K171" s="341"/>
    </row>
    <row r="172" s="1" customFormat="1" ht="15" customHeight="1">
      <c r="B172" s="318"/>
      <c r="C172" s="293" t="s">
        <v>2101</v>
      </c>
      <c r="D172" s="293"/>
      <c r="E172" s="293"/>
      <c r="F172" s="316" t="s">
        <v>2102</v>
      </c>
      <c r="G172" s="293"/>
      <c r="H172" s="293" t="s">
        <v>2163</v>
      </c>
      <c r="I172" s="293" t="s">
        <v>2098</v>
      </c>
      <c r="J172" s="293">
        <v>50</v>
      </c>
      <c r="K172" s="341"/>
    </row>
    <row r="173" s="1" customFormat="1" ht="15" customHeight="1">
      <c r="B173" s="318"/>
      <c r="C173" s="293" t="s">
        <v>2104</v>
      </c>
      <c r="D173" s="293"/>
      <c r="E173" s="293"/>
      <c r="F173" s="316" t="s">
        <v>2096</v>
      </c>
      <c r="G173" s="293"/>
      <c r="H173" s="293" t="s">
        <v>2163</v>
      </c>
      <c r="I173" s="293" t="s">
        <v>2106</v>
      </c>
      <c r="J173" s="293"/>
      <c r="K173" s="341"/>
    </row>
    <row r="174" s="1" customFormat="1" ht="15" customHeight="1">
      <c r="B174" s="318"/>
      <c r="C174" s="293" t="s">
        <v>2115</v>
      </c>
      <c r="D174" s="293"/>
      <c r="E174" s="293"/>
      <c r="F174" s="316" t="s">
        <v>2102</v>
      </c>
      <c r="G174" s="293"/>
      <c r="H174" s="293" t="s">
        <v>2163</v>
      </c>
      <c r="I174" s="293" t="s">
        <v>2098</v>
      </c>
      <c r="J174" s="293">
        <v>50</v>
      </c>
      <c r="K174" s="341"/>
    </row>
    <row r="175" s="1" customFormat="1" ht="15" customHeight="1">
      <c r="B175" s="318"/>
      <c r="C175" s="293" t="s">
        <v>2123</v>
      </c>
      <c r="D175" s="293"/>
      <c r="E175" s="293"/>
      <c r="F175" s="316" t="s">
        <v>2102</v>
      </c>
      <c r="G175" s="293"/>
      <c r="H175" s="293" t="s">
        <v>2163</v>
      </c>
      <c r="I175" s="293" t="s">
        <v>2098</v>
      </c>
      <c r="J175" s="293">
        <v>50</v>
      </c>
      <c r="K175" s="341"/>
    </row>
    <row r="176" s="1" customFormat="1" ht="15" customHeight="1">
      <c r="B176" s="318"/>
      <c r="C176" s="293" t="s">
        <v>2121</v>
      </c>
      <c r="D176" s="293"/>
      <c r="E176" s="293"/>
      <c r="F176" s="316" t="s">
        <v>2102</v>
      </c>
      <c r="G176" s="293"/>
      <c r="H176" s="293" t="s">
        <v>2163</v>
      </c>
      <c r="I176" s="293" t="s">
        <v>2098</v>
      </c>
      <c r="J176" s="293">
        <v>50</v>
      </c>
      <c r="K176" s="341"/>
    </row>
    <row r="177" s="1" customFormat="1" ht="15" customHeight="1">
      <c r="B177" s="318"/>
      <c r="C177" s="293" t="s">
        <v>136</v>
      </c>
      <c r="D177" s="293"/>
      <c r="E177" s="293"/>
      <c r="F177" s="316" t="s">
        <v>2096</v>
      </c>
      <c r="G177" s="293"/>
      <c r="H177" s="293" t="s">
        <v>2164</v>
      </c>
      <c r="I177" s="293" t="s">
        <v>2165</v>
      </c>
      <c r="J177" s="293"/>
      <c r="K177" s="341"/>
    </row>
    <row r="178" s="1" customFormat="1" ht="15" customHeight="1">
      <c r="B178" s="318"/>
      <c r="C178" s="293" t="s">
        <v>54</v>
      </c>
      <c r="D178" s="293"/>
      <c r="E178" s="293"/>
      <c r="F178" s="316" t="s">
        <v>2096</v>
      </c>
      <c r="G178" s="293"/>
      <c r="H178" s="293" t="s">
        <v>2166</v>
      </c>
      <c r="I178" s="293" t="s">
        <v>2167</v>
      </c>
      <c r="J178" s="293">
        <v>1</v>
      </c>
      <c r="K178" s="341"/>
    </row>
    <row r="179" s="1" customFormat="1" ht="15" customHeight="1">
      <c r="B179" s="318"/>
      <c r="C179" s="293" t="s">
        <v>50</v>
      </c>
      <c r="D179" s="293"/>
      <c r="E179" s="293"/>
      <c r="F179" s="316" t="s">
        <v>2096</v>
      </c>
      <c r="G179" s="293"/>
      <c r="H179" s="293" t="s">
        <v>2168</v>
      </c>
      <c r="I179" s="293" t="s">
        <v>2098</v>
      </c>
      <c r="J179" s="293">
        <v>20</v>
      </c>
      <c r="K179" s="341"/>
    </row>
    <row r="180" s="1" customFormat="1" ht="15" customHeight="1">
      <c r="B180" s="318"/>
      <c r="C180" s="293" t="s">
        <v>51</v>
      </c>
      <c r="D180" s="293"/>
      <c r="E180" s="293"/>
      <c r="F180" s="316" t="s">
        <v>2096</v>
      </c>
      <c r="G180" s="293"/>
      <c r="H180" s="293" t="s">
        <v>2169</v>
      </c>
      <c r="I180" s="293" t="s">
        <v>2098</v>
      </c>
      <c r="J180" s="293">
        <v>255</v>
      </c>
      <c r="K180" s="341"/>
    </row>
    <row r="181" s="1" customFormat="1" ht="15" customHeight="1">
      <c r="B181" s="318"/>
      <c r="C181" s="293" t="s">
        <v>137</v>
      </c>
      <c r="D181" s="293"/>
      <c r="E181" s="293"/>
      <c r="F181" s="316" t="s">
        <v>2096</v>
      </c>
      <c r="G181" s="293"/>
      <c r="H181" s="293" t="s">
        <v>2060</v>
      </c>
      <c r="I181" s="293" t="s">
        <v>2098</v>
      </c>
      <c r="J181" s="293">
        <v>10</v>
      </c>
      <c r="K181" s="341"/>
    </row>
    <row r="182" s="1" customFormat="1" ht="15" customHeight="1">
      <c r="B182" s="318"/>
      <c r="C182" s="293" t="s">
        <v>138</v>
      </c>
      <c r="D182" s="293"/>
      <c r="E182" s="293"/>
      <c r="F182" s="316" t="s">
        <v>2096</v>
      </c>
      <c r="G182" s="293"/>
      <c r="H182" s="293" t="s">
        <v>2170</v>
      </c>
      <c r="I182" s="293" t="s">
        <v>2131</v>
      </c>
      <c r="J182" s="293"/>
      <c r="K182" s="341"/>
    </row>
    <row r="183" s="1" customFormat="1" ht="15" customHeight="1">
      <c r="B183" s="318"/>
      <c r="C183" s="293" t="s">
        <v>2171</v>
      </c>
      <c r="D183" s="293"/>
      <c r="E183" s="293"/>
      <c r="F183" s="316" t="s">
        <v>2096</v>
      </c>
      <c r="G183" s="293"/>
      <c r="H183" s="293" t="s">
        <v>2172</v>
      </c>
      <c r="I183" s="293" t="s">
        <v>2131</v>
      </c>
      <c r="J183" s="293"/>
      <c r="K183" s="341"/>
    </row>
    <row r="184" s="1" customFormat="1" ht="15" customHeight="1">
      <c r="B184" s="318"/>
      <c r="C184" s="293" t="s">
        <v>2160</v>
      </c>
      <c r="D184" s="293"/>
      <c r="E184" s="293"/>
      <c r="F184" s="316" t="s">
        <v>2096</v>
      </c>
      <c r="G184" s="293"/>
      <c r="H184" s="293" t="s">
        <v>2173</v>
      </c>
      <c r="I184" s="293" t="s">
        <v>2131</v>
      </c>
      <c r="J184" s="293"/>
      <c r="K184" s="341"/>
    </row>
    <row r="185" s="1" customFormat="1" ht="15" customHeight="1">
      <c r="B185" s="318"/>
      <c r="C185" s="293" t="s">
        <v>140</v>
      </c>
      <c r="D185" s="293"/>
      <c r="E185" s="293"/>
      <c r="F185" s="316" t="s">
        <v>2102</v>
      </c>
      <c r="G185" s="293"/>
      <c r="H185" s="293" t="s">
        <v>2174</v>
      </c>
      <c r="I185" s="293" t="s">
        <v>2098</v>
      </c>
      <c r="J185" s="293">
        <v>50</v>
      </c>
      <c r="K185" s="341"/>
    </row>
    <row r="186" s="1" customFormat="1" ht="15" customHeight="1">
      <c r="B186" s="318"/>
      <c r="C186" s="293" t="s">
        <v>2175</v>
      </c>
      <c r="D186" s="293"/>
      <c r="E186" s="293"/>
      <c r="F186" s="316" t="s">
        <v>2102</v>
      </c>
      <c r="G186" s="293"/>
      <c r="H186" s="293" t="s">
        <v>2176</v>
      </c>
      <c r="I186" s="293" t="s">
        <v>2177</v>
      </c>
      <c r="J186" s="293"/>
      <c r="K186" s="341"/>
    </row>
    <row r="187" s="1" customFormat="1" ht="15" customHeight="1">
      <c r="B187" s="318"/>
      <c r="C187" s="293" t="s">
        <v>2178</v>
      </c>
      <c r="D187" s="293"/>
      <c r="E187" s="293"/>
      <c r="F187" s="316" t="s">
        <v>2102</v>
      </c>
      <c r="G187" s="293"/>
      <c r="H187" s="293" t="s">
        <v>2179</v>
      </c>
      <c r="I187" s="293" t="s">
        <v>2177</v>
      </c>
      <c r="J187" s="293"/>
      <c r="K187" s="341"/>
    </row>
    <row r="188" s="1" customFormat="1" ht="15" customHeight="1">
      <c r="B188" s="318"/>
      <c r="C188" s="293" t="s">
        <v>2180</v>
      </c>
      <c r="D188" s="293"/>
      <c r="E188" s="293"/>
      <c r="F188" s="316" t="s">
        <v>2102</v>
      </c>
      <c r="G188" s="293"/>
      <c r="H188" s="293" t="s">
        <v>2181</v>
      </c>
      <c r="I188" s="293" t="s">
        <v>2177</v>
      </c>
      <c r="J188" s="293"/>
      <c r="K188" s="341"/>
    </row>
    <row r="189" s="1" customFormat="1" ht="15" customHeight="1">
      <c r="B189" s="318"/>
      <c r="C189" s="354" t="s">
        <v>2182</v>
      </c>
      <c r="D189" s="293"/>
      <c r="E189" s="293"/>
      <c r="F189" s="316" t="s">
        <v>2102</v>
      </c>
      <c r="G189" s="293"/>
      <c r="H189" s="293" t="s">
        <v>2183</v>
      </c>
      <c r="I189" s="293" t="s">
        <v>2184</v>
      </c>
      <c r="J189" s="355" t="s">
        <v>2185</v>
      </c>
      <c r="K189" s="341"/>
    </row>
    <row r="190" s="17" customFormat="1" ht="15" customHeight="1">
      <c r="B190" s="356"/>
      <c r="C190" s="357" t="s">
        <v>2186</v>
      </c>
      <c r="D190" s="358"/>
      <c r="E190" s="358"/>
      <c r="F190" s="359" t="s">
        <v>2102</v>
      </c>
      <c r="G190" s="358"/>
      <c r="H190" s="358" t="s">
        <v>2187</v>
      </c>
      <c r="I190" s="358" t="s">
        <v>2184</v>
      </c>
      <c r="J190" s="360" t="s">
        <v>2185</v>
      </c>
      <c r="K190" s="361"/>
    </row>
    <row r="191" s="1" customFormat="1" ht="15" customHeight="1">
      <c r="B191" s="318"/>
      <c r="C191" s="354" t="s">
        <v>39</v>
      </c>
      <c r="D191" s="293"/>
      <c r="E191" s="293"/>
      <c r="F191" s="316" t="s">
        <v>2096</v>
      </c>
      <c r="G191" s="293"/>
      <c r="H191" s="290" t="s">
        <v>2188</v>
      </c>
      <c r="I191" s="293" t="s">
        <v>2189</v>
      </c>
      <c r="J191" s="293"/>
      <c r="K191" s="341"/>
    </row>
    <row r="192" s="1" customFormat="1" ht="15" customHeight="1">
      <c r="B192" s="318"/>
      <c r="C192" s="354" t="s">
        <v>2190</v>
      </c>
      <c r="D192" s="293"/>
      <c r="E192" s="293"/>
      <c r="F192" s="316" t="s">
        <v>2096</v>
      </c>
      <c r="G192" s="293"/>
      <c r="H192" s="293" t="s">
        <v>2191</v>
      </c>
      <c r="I192" s="293" t="s">
        <v>2131</v>
      </c>
      <c r="J192" s="293"/>
      <c r="K192" s="341"/>
    </row>
    <row r="193" s="1" customFormat="1" ht="15" customHeight="1">
      <c r="B193" s="318"/>
      <c r="C193" s="354" t="s">
        <v>2192</v>
      </c>
      <c r="D193" s="293"/>
      <c r="E193" s="293"/>
      <c r="F193" s="316" t="s">
        <v>2096</v>
      </c>
      <c r="G193" s="293"/>
      <c r="H193" s="293" t="s">
        <v>2193</v>
      </c>
      <c r="I193" s="293" t="s">
        <v>2131</v>
      </c>
      <c r="J193" s="293"/>
      <c r="K193" s="341"/>
    </row>
    <row r="194" s="1" customFormat="1" ht="15" customHeight="1">
      <c r="B194" s="318"/>
      <c r="C194" s="354" t="s">
        <v>2194</v>
      </c>
      <c r="D194" s="293"/>
      <c r="E194" s="293"/>
      <c r="F194" s="316" t="s">
        <v>2102</v>
      </c>
      <c r="G194" s="293"/>
      <c r="H194" s="293" t="s">
        <v>2195</v>
      </c>
      <c r="I194" s="293" t="s">
        <v>2131</v>
      </c>
      <c r="J194" s="293"/>
      <c r="K194" s="341"/>
    </row>
    <row r="195" s="1" customFormat="1" ht="15" customHeight="1">
      <c r="B195" s="347"/>
      <c r="C195" s="362"/>
      <c r="D195" s="327"/>
      <c r="E195" s="327"/>
      <c r="F195" s="327"/>
      <c r="G195" s="327"/>
      <c r="H195" s="327"/>
      <c r="I195" s="327"/>
      <c r="J195" s="327"/>
      <c r="K195" s="348"/>
    </row>
    <row r="196" s="1" customFormat="1" ht="18.75" customHeight="1">
      <c r="B196" s="329"/>
      <c r="C196" s="339"/>
      <c r="D196" s="339"/>
      <c r="E196" s="339"/>
      <c r="F196" s="349"/>
      <c r="G196" s="339"/>
      <c r="H196" s="339"/>
      <c r="I196" s="339"/>
      <c r="J196" s="339"/>
      <c r="K196" s="329"/>
    </row>
    <row r="197" s="1" customFormat="1" ht="18.75" customHeight="1">
      <c r="B197" s="329"/>
      <c r="C197" s="339"/>
      <c r="D197" s="339"/>
      <c r="E197" s="339"/>
      <c r="F197" s="349"/>
      <c r="G197" s="339"/>
      <c r="H197" s="339"/>
      <c r="I197" s="339"/>
      <c r="J197" s="339"/>
      <c r="K197" s="329"/>
    </row>
    <row r="198" s="1" customFormat="1" ht="18.75" customHeight="1">
      <c r="B198" s="301"/>
      <c r="C198" s="301"/>
      <c r="D198" s="301"/>
      <c r="E198" s="301"/>
      <c r="F198" s="301"/>
      <c r="G198" s="301"/>
      <c r="H198" s="301"/>
      <c r="I198" s="301"/>
      <c r="J198" s="301"/>
      <c r="K198" s="301"/>
    </row>
    <row r="199" s="1" customFormat="1" ht="13.5">
      <c r="B199" s="280"/>
      <c r="C199" s="281"/>
      <c r="D199" s="281"/>
      <c r="E199" s="281"/>
      <c r="F199" s="281"/>
      <c r="G199" s="281"/>
      <c r="H199" s="281"/>
      <c r="I199" s="281"/>
      <c r="J199" s="281"/>
      <c r="K199" s="282"/>
    </row>
    <row r="200" s="1" customFormat="1" ht="21">
      <c r="B200" s="283"/>
      <c r="C200" s="284" t="s">
        <v>2196</v>
      </c>
      <c r="D200" s="284"/>
      <c r="E200" s="284"/>
      <c r="F200" s="284"/>
      <c r="G200" s="284"/>
      <c r="H200" s="284"/>
      <c r="I200" s="284"/>
      <c r="J200" s="284"/>
      <c r="K200" s="285"/>
    </row>
    <row r="201" s="1" customFormat="1" ht="25.5" customHeight="1">
      <c r="B201" s="283"/>
      <c r="C201" s="363" t="s">
        <v>2197</v>
      </c>
      <c r="D201" s="363"/>
      <c r="E201" s="363"/>
      <c r="F201" s="363" t="s">
        <v>2198</v>
      </c>
      <c r="G201" s="364"/>
      <c r="H201" s="363" t="s">
        <v>2199</v>
      </c>
      <c r="I201" s="363"/>
      <c r="J201" s="363"/>
      <c r="K201" s="285"/>
    </row>
    <row r="202" s="1" customFormat="1" ht="5.25" customHeight="1">
      <c r="B202" s="318"/>
      <c r="C202" s="313"/>
      <c r="D202" s="313"/>
      <c r="E202" s="313"/>
      <c r="F202" s="313"/>
      <c r="G202" s="339"/>
      <c r="H202" s="313"/>
      <c r="I202" s="313"/>
      <c r="J202" s="313"/>
      <c r="K202" s="341"/>
    </row>
    <row r="203" s="1" customFormat="1" ht="15" customHeight="1">
      <c r="B203" s="318"/>
      <c r="C203" s="293" t="s">
        <v>2189</v>
      </c>
      <c r="D203" s="293"/>
      <c r="E203" s="293"/>
      <c r="F203" s="316" t="s">
        <v>40</v>
      </c>
      <c r="G203" s="293"/>
      <c r="H203" s="293" t="s">
        <v>2200</v>
      </c>
      <c r="I203" s="293"/>
      <c r="J203" s="293"/>
      <c r="K203" s="341"/>
    </row>
    <row r="204" s="1" customFormat="1" ht="15" customHeight="1">
      <c r="B204" s="318"/>
      <c r="C204" s="293"/>
      <c r="D204" s="293"/>
      <c r="E204" s="293"/>
      <c r="F204" s="316" t="s">
        <v>41</v>
      </c>
      <c r="G204" s="293"/>
      <c r="H204" s="293" t="s">
        <v>2201</v>
      </c>
      <c r="I204" s="293"/>
      <c r="J204" s="293"/>
      <c r="K204" s="341"/>
    </row>
    <row r="205" s="1" customFormat="1" ht="15" customHeight="1">
      <c r="B205" s="318"/>
      <c r="C205" s="293"/>
      <c r="D205" s="293"/>
      <c r="E205" s="293"/>
      <c r="F205" s="316" t="s">
        <v>44</v>
      </c>
      <c r="G205" s="293"/>
      <c r="H205" s="293" t="s">
        <v>2202</v>
      </c>
      <c r="I205" s="293"/>
      <c r="J205" s="293"/>
      <c r="K205" s="341"/>
    </row>
    <row r="206" s="1" customFormat="1" ht="15" customHeight="1">
      <c r="B206" s="318"/>
      <c r="C206" s="293"/>
      <c r="D206" s="293"/>
      <c r="E206" s="293"/>
      <c r="F206" s="316" t="s">
        <v>42</v>
      </c>
      <c r="G206" s="293"/>
      <c r="H206" s="293" t="s">
        <v>2203</v>
      </c>
      <c r="I206" s="293"/>
      <c r="J206" s="293"/>
      <c r="K206" s="341"/>
    </row>
    <row r="207" s="1" customFormat="1" ht="15" customHeight="1">
      <c r="B207" s="318"/>
      <c r="C207" s="293"/>
      <c r="D207" s="293"/>
      <c r="E207" s="293"/>
      <c r="F207" s="316" t="s">
        <v>43</v>
      </c>
      <c r="G207" s="293"/>
      <c r="H207" s="293" t="s">
        <v>2204</v>
      </c>
      <c r="I207" s="293"/>
      <c r="J207" s="293"/>
      <c r="K207" s="341"/>
    </row>
    <row r="208" s="1" customFormat="1" ht="15" customHeight="1">
      <c r="B208" s="318"/>
      <c r="C208" s="293"/>
      <c r="D208" s="293"/>
      <c r="E208" s="293"/>
      <c r="F208" s="316"/>
      <c r="G208" s="293"/>
      <c r="H208" s="293"/>
      <c r="I208" s="293"/>
      <c r="J208" s="293"/>
      <c r="K208" s="341"/>
    </row>
    <row r="209" s="1" customFormat="1" ht="15" customHeight="1">
      <c r="B209" s="318"/>
      <c r="C209" s="293" t="s">
        <v>2143</v>
      </c>
      <c r="D209" s="293"/>
      <c r="E209" s="293"/>
      <c r="F209" s="316" t="s">
        <v>76</v>
      </c>
      <c r="G209" s="293"/>
      <c r="H209" s="293" t="s">
        <v>2205</v>
      </c>
      <c r="I209" s="293"/>
      <c r="J209" s="293"/>
      <c r="K209" s="341"/>
    </row>
    <row r="210" s="1" customFormat="1" ht="15" customHeight="1">
      <c r="B210" s="318"/>
      <c r="C210" s="293"/>
      <c r="D210" s="293"/>
      <c r="E210" s="293"/>
      <c r="F210" s="316" t="s">
        <v>2038</v>
      </c>
      <c r="G210" s="293"/>
      <c r="H210" s="293" t="s">
        <v>2039</v>
      </c>
      <c r="I210" s="293"/>
      <c r="J210" s="293"/>
      <c r="K210" s="341"/>
    </row>
    <row r="211" s="1" customFormat="1" ht="15" customHeight="1">
      <c r="B211" s="318"/>
      <c r="C211" s="293"/>
      <c r="D211" s="293"/>
      <c r="E211" s="293"/>
      <c r="F211" s="316" t="s">
        <v>2036</v>
      </c>
      <c r="G211" s="293"/>
      <c r="H211" s="293" t="s">
        <v>2206</v>
      </c>
      <c r="I211" s="293"/>
      <c r="J211" s="293"/>
      <c r="K211" s="341"/>
    </row>
    <row r="212" s="1" customFormat="1" ht="15" customHeight="1">
      <c r="B212" s="365"/>
      <c r="C212" s="293"/>
      <c r="D212" s="293"/>
      <c r="E212" s="293"/>
      <c r="F212" s="316" t="s">
        <v>2040</v>
      </c>
      <c r="G212" s="354"/>
      <c r="H212" s="345" t="s">
        <v>2041</v>
      </c>
      <c r="I212" s="345"/>
      <c r="J212" s="345"/>
      <c r="K212" s="366"/>
    </row>
    <row r="213" s="1" customFormat="1" ht="15" customHeight="1">
      <c r="B213" s="365"/>
      <c r="C213" s="293"/>
      <c r="D213" s="293"/>
      <c r="E213" s="293"/>
      <c r="F213" s="316" t="s">
        <v>2042</v>
      </c>
      <c r="G213" s="354"/>
      <c r="H213" s="345" t="s">
        <v>227</v>
      </c>
      <c r="I213" s="345"/>
      <c r="J213" s="345"/>
      <c r="K213" s="366"/>
    </row>
    <row r="214" s="1" customFormat="1" ht="15" customHeight="1">
      <c r="B214" s="365"/>
      <c r="C214" s="293"/>
      <c r="D214" s="293"/>
      <c r="E214" s="293"/>
      <c r="F214" s="316"/>
      <c r="G214" s="354"/>
      <c r="H214" s="345"/>
      <c r="I214" s="345"/>
      <c r="J214" s="345"/>
      <c r="K214" s="366"/>
    </row>
    <row r="215" s="1" customFormat="1" ht="15" customHeight="1">
      <c r="B215" s="365"/>
      <c r="C215" s="293" t="s">
        <v>2167</v>
      </c>
      <c r="D215" s="293"/>
      <c r="E215" s="293"/>
      <c r="F215" s="316">
        <v>1</v>
      </c>
      <c r="G215" s="354"/>
      <c r="H215" s="345" t="s">
        <v>2207</v>
      </c>
      <c r="I215" s="345"/>
      <c r="J215" s="345"/>
      <c r="K215" s="366"/>
    </row>
    <row r="216" s="1" customFormat="1" ht="15" customHeight="1">
      <c r="B216" s="365"/>
      <c r="C216" s="293"/>
      <c r="D216" s="293"/>
      <c r="E216" s="293"/>
      <c r="F216" s="316">
        <v>2</v>
      </c>
      <c r="G216" s="354"/>
      <c r="H216" s="345" t="s">
        <v>2208</v>
      </c>
      <c r="I216" s="345"/>
      <c r="J216" s="345"/>
      <c r="K216" s="366"/>
    </row>
    <row r="217" s="1" customFormat="1" ht="15" customHeight="1">
      <c r="B217" s="365"/>
      <c r="C217" s="293"/>
      <c r="D217" s="293"/>
      <c r="E217" s="293"/>
      <c r="F217" s="316">
        <v>3</v>
      </c>
      <c r="G217" s="354"/>
      <c r="H217" s="345" t="s">
        <v>2209</v>
      </c>
      <c r="I217" s="345"/>
      <c r="J217" s="345"/>
      <c r="K217" s="366"/>
    </row>
    <row r="218" s="1" customFormat="1" ht="15" customHeight="1">
      <c r="B218" s="365"/>
      <c r="C218" s="293"/>
      <c r="D218" s="293"/>
      <c r="E218" s="293"/>
      <c r="F218" s="316">
        <v>4</v>
      </c>
      <c r="G218" s="354"/>
      <c r="H218" s="345" t="s">
        <v>2210</v>
      </c>
      <c r="I218" s="345"/>
      <c r="J218" s="345"/>
      <c r="K218" s="366"/>
    </row>
    <row r="219" s="1" customFormat="1" ht="12.75" customHeight="1">
      <c r="B219" s="367"/>
      <c r="C219" s="368"/>
      <c r="D219" s="368"/>
      <c r="E219" s="368"/>
      <c r="F219" s="368"/>
      <c r="G219" s="368"/>
      <c r="H219" s="368"/>
      <c r="I219" s="368"/>
      <c r="J219" s="368"/>
      <c r="K219" s="369"/>
    </row>
  </sheetData>
  <sheetProtection autoFilter="0" deleteColumns="0" deleteRows="0" formatCells="0" formatColumns="0" formatRows="0" insertColumns="0" insertHyperlinks="0" insertRows="0" pivotTables="0" sort="0"/>
  <mergeCells count="77"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D47:J47"/>
    <mergeCell ref="E48:J48"/>
    <mergeCell ref="E49:J49"/>
    <mergeCell ref="E50:J50"/>
    <mergeCell ref="D51:J51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102:J102"/>
    <mergeCell ref="C122:J122"/>
    <mergeCell ref="C147:J147"/>
    <mergeCell ref="C165:J165"/>
    <mergeCell ref="C200:J200"/>
    <mergeCell ref="H201:J201"/>
    <mergeCell ref="H203:J203"/>
    <mergeCell ref="H204:J204"/>
    <mergeCell ref="H205:J205"/>
    <mergeCell ref="H206:J206"/>
    <mergeCell ref="H207:J207"/>
    <mergeCell ref="H209:J209"/>
    <mergeCell ref="H211:J211"/>
    <mergeCell ref="H215:J215"/>
    <mergeCell ref="H217:J217"/>
    <mergeCell ref="H218:J218"/>
    <mergeCell ref="H216:J216"/>
    <mergeCell ref="H213:J213"/>
    <mergeCell ref="H212:J212"/>
    <mergeCell ref="H210:J210"/>
  </mergeCells>
  <pageMargins left="0.5902778" right="0.5902778" top="0.5902778" bottom="0.5902778" header="0" footer="0"/>
  <pageSetup r:id="rId1" paperSize="9" orientation="portrait" scale="77" fitToHeight="0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78</v>
      </c>
    </row>
    <row r="3" s="1" customFormat="1" ht="6.96" customHeight="1">
      <c r="B3" s="130"/>
      <c r="C3" s="131"/>
      <c r="D3" s="131"/>
      <c r="E3" s="131"/>
      <c r="F3" s="131"/>
      <c r="G3" s="131"/>
      <c r="H3" s="131"/>
      <c r="I3" s="131"/>
      <c r="J3" s="131"/>
      <c r="K3" s="131"/>
      <c r="L3" s="22"/>
      <c r="AT3" s="19" t="s">
        <v>79</v>
      </c>
    </row>
    <row r="4" s="1" customFormat="1" ht="24.96" customHeight="1">
      <c r="B4" s="22"/>
      <c r="D4" s="132" t="s">
        <v>122</v>
      </c>
      <c r="L4" s="22"/>
      <c r="M4" s="13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34" t="s">
        <v>16</v>
      </c>
      <c r="L6" s="22"/>
    </row>
    <row r="7" s="1" customFormat="1" ht="26.25" customHeight="1">
      <c r="B7" s="22"/>
      <c r="E7" s="135" t="str">
        <f>'Rekapitulace stavby'!K6</f>
        <v>PŘESTAVBA ŽELEZNIČNÍHO UZLU BRNO - PRODLOUŽENÍ UL. KALOVÁ</v>
      </c>
      <c r="F7" s="134"/>
      <c r="G7" s="134"/>
      <c r="H7" s="134"/>
      <c r="L7" s="22"/>
    </row>
    <row r="8" s="2" customFormat="1" ht="12" customHeight="1">
      <c r="A8" s="40"/>
      <c r="B8" s="46"/>
      <c r="C8" s="40"/>
      <c r="D8" s="134" t="s">
        <v>123</v>
      </c>
      <c r="E8" s="40"/>
      <c r="F8" s="40"/>
      <c r="G8" s="40"/>
      <c r="H8" s="40"/>
      <c r="I8" s="40"/>
      <c r="J8" s="40"/>
      <c r="K8" s="40"/>
      <c r="L8" s="136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37" t="s">
        <v>124</v>
      </c>
      <c r="F9" s="40"/>
      <c r="G9" s="40"/>
      <c r="H9" s="40"/>
      <c r="I9" s="40"/>
      <c r="J9" s="40"/>
      <c r="K9" s="40"/>
      <c r="L9" s="13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4" t="s">
        <v>18</v>
      </c>
      <c r="E11" s="40"/>
      <c r="F11" s="138" t="s">
        <v>19</v>
      </c>
      <c r="G11" s="40"/>
      <c r="H11" s="40"/>
      <c r="I11" s="134" t="s">
        <v>20</v>
      </c>
      <c r="J11" s="138" t="s">
        <v>19</v>
      </c>
      <c r="K11" s="40"/>
      <c r="L11" s="13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4" t="s">
        <v>21</v>
      </c>
      <c r="E12" s="40"/>
      <c r="F12" s="138" t="s">
        <v>22</v>
      </c>
      <c r="G12" s="40"/>
      <c r="H12" s="40"/>
      <c r="I12" s="134" t="s">
        <v>23</v>
      </c>
      <c r="J12" s="139" t="str">
        <f>'Rekapitulace stavby'!AN8</f>
        <v>3. 6. 2025</v>
      </c>
      <c r="K12" s="40"/>
      <c r="L12" s="13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4" t="s">
        <v>25</v>
      </c>
      <c r="E14" s="40"/>
      <c r="F14" s="40"/>
      <c r="G14" s="40"/>
      <c r="H14" s="40"/>
      <c r="I14" s="134" t="s">
        <v>26</v>
      </c>
      <c r="J14" s="138" t="str">
        <f>IF('Rekapitulace stavby'!AN10="","",'Rekapitulace stavby'!AN10)</f>
        <v/>
      </c>
      <c r="K14" s="40"/>
      <c r="L14" s="13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8" t="str">
        <f>IF('Rekapitulace stavby'!E11="","",'Rekapitulace stavby'!E11)</f>
        <v xml:space="preserve"> </v>
      </c>
      <c r="F15" s="40"/>
      <c r="G15" s="40"/>
      <c r="H15" s="40"/>
      <c r="I15" s="134" t="s">
        <v>27</v>
      </c>
      <c r="J15" s="138" t="str">
        <f>IF('Rekapitulace stavby'!AN11="","",'Rekapitulace stavby'!AN11)</f>
        <v/>
      </c>
      <c r="K15" s="40"/>
      <c r="L15" s="13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4" t="s">
        <v>28</v>
      </c>
      <c r="E17" s="40"/>
      <c r="F17" s="40"/>
      <c r="G17" s="40"/>
      <c r="H17" s="40"/>
      <c r="I17" s="134" t="s">
        <v>26</v>
      </c>
      <c r="J17" s="35" t="str">
        <f>'Rekapitulace stavby'!AN13</f>
        <v>Vyplň údaj</v>
      </c>
      <c r="K17" s="40"/>
      <c r="L17" s="13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8"/>
      <c r="G18" s="138"/>
      <c r="H18" s="138"/>
      <c r="I18" s="134" t="s">
        <v>27</v>
      </c>
      <c r="J18" s="35" t="str">
        <f>'Rekapitulace stavby'!AN14</f>
        <v>Vyplň údaj</v>
      </c>
      <c r="K18" s="40"/>
      <c r="L18" s="13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4" t="s">
        <v>30</v>
      </c>
      <c r="E20" s="40"/>
      <c r="F20" s="40"/>
      <c r="G20" s="40"/>
      <c r="H20" s="40"/>
      <c r="I20" s="134" t="s">
        <v>26</v>
      </c>
      <c r="J20" s="138" t="str">
        <f>IF('Rekapitulace stavby'!AN16="","",'Rekapitulace stavby'!AN16)</f>
        <v/>
      </c>
      <c r="K20" s="40"/>
      <c r="L20" s="13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8" t="str">
        <f>IF('Rekapitulace stavby'!E17="","",'Rekapitulace stavby'!E17)</f>
        <v xml:space="preserve"> </v>
      </c>
      <c r="F21" s="40"/>
      <c r="G21" s="40"/>
      <c r="H21" s="40"/>
      <c r="I21" s="134" t="s">
        <v>27</v>
      </c>
      <c r="J21" s="138" t="str">
        <f>IF('Rekapitulace stavby'!AN17="","",'Rekapitulace stavby'!AN17)</f>
        <v/>
      </c>
      <c r="K21" s="40"/>
      <c r="L21" s="13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4" t="s">
        <v>32</v>
      </c>
      <c r="E23" s="40"/>
      <c r="F23" s="40"/>
      <c r="G23" s="40"/>
      <c r="H23" s="40"/>
      <c r="I23" s="134" t="s">
        <v>26</v>
      </c>
      <c r="J23" s="138" t="str">
        <f>IF('Rekapitulace stavby'!AN19="","",'Rekapitulace stavby'!AN19)</f>
        <v/>
      </c>
      <c r="K23" s="40"/>
      <c r="L23" s="13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8" t="str">
        <f>IF('Rekapitulace stavby'!E20="","",'Rekapitulace stavby'!E20)</f>
        <v xml:space="preserve"> </v>
      </c>
      <c r="F24" s="40"/>
      <c r="G24" s="40"/>
      <c r="H24" s="40"/>
      <c r="I24" s="134" t="s">
        <v>27</v>
      </c>
      <c r="J24" s="138" t="str">
        <f>IF('Rekapitulace stavby'!AN20="","",'Rekapitulace stavby'!AN20)</f>
        <v/>
      </c>
      <c r="K24" s="40"/>
      <c r="L24" s="13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4" t="s">
        <v>33</v>
      </c>
      <c r="E26" s="40"/>
      <c r="F26" s="40"/>
      <c r="G26" s="40"/>
      <c r="H26" s="40"/>
      <c r="I26" s="40"/>
      <c r="J26" s="40"/>
      <c r="K26" s="40"/>
      <c r="L26" s="13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40"/>
      <c r="B27" s="141"/>
      <c r="C27" s="140"/>
      <c r="D27" s="140"/>
      <c r="E27" s="142" t="s">
        <v>19</v>
      </c>
      <c r="F27" s="142"/>
      <c r="G27" s="142"/>
      <c r="H27" s="142"/>
      <c r="I27" s="140"/>
      <c r="J27" s="140"/>
      <c r="K27" s="140"/>
      <c r="L27" s="143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4"/>
      <c r="E29" s="144"/>
      <c r="F29" s="144"/>
      <c r="G29" s="144"/>
      <c r="H29" s="144"/>
      <c r="I29" s="144"/>
      <c r="J29" s="144"/>
      <c r="K29" s="144"/>
      <c r="L29" s="136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5" t="s">
        <v>35</v>
      </c>
      <c r="E30" s="40"/>
      <c r="F30" s="40"/>
      <c r="G30" s="40"/>
      <c r="H30" s="40"/>
      <c r="I30" s="40"/>
      <c r="J30" s="146">
        <f>ROUND(J85, 2)</f>
        <v>0</v>
      </c>
      <c r="K30" s="40"/>
      <c r="L30" s="13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4"/>
      <c r="E31" s="144"/>
      <c r="F31" s="144"/>
      <c r="G31" s="144"/>
      <c r="H31" s="144"/>
      <c r="I31" s="144"/>
      <c r="J31" s="144"/>
      <c r="K31" s="144"/>
      <c r="L31" s="13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7" t="s">
        <v>37</v>
      </c>
      <c r="G32" s="40"/>
      <c r="H32" s="40"/>
      <c r="I32" s="147" t="s">
        <v>36</v>
      </c>
      <c r="J32" s="147" t="s">
        <v>38</v>
      </c>
      <c r="K32" s="40"/>
      <c r="L32" s="13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8" t="s">
        <v>39</v>
      </c>
      <c r="E33" s="134" t="s">
        <v>40</v>
      </c>
      <c r="F33" s="149">
        <f>ROUND((SUM(BE85:BE122)),  2)</f>
        <v>0</v>
      </c>
      <c r="G33" s="40"/>
      <c r="H33" s="40"/>
      <c r="I33" s="150">
        <v>0.20999999999999999</v>
      </c>
      <c r="J33" s="149">
        <f>ROUND(((SUM(BE85:BE122))*I33),  2)</f>
        <v>0</v>
      </c>
      <c r="K33" s="40"/>
      <c r="L33" s="13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4" t="s">
        <v>41</v>
      </c>
      <c r="F34" s="149">
        <f>ROUND((SUM(BF85:BF122)),  2)</f>
        <v>0</v>
      </c>
      <c r="G34" s="40"/>
      <c r="H34" s="40"/>
      <c r="I34" s="150">
        <v>0.12</v>
      </c>
      <c r="J34" s="149">
        <f>ROUND(((SUM(BF85:BF122))*I34),  2)</f>
        <v>0</v>
      </c>
      <c r="K34" s="40"/>
      <c r="L34" s="13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4" t="s">
        <v>42</v>
      </c>
      <c r="F35" s="149">
        <f>ROUND((SUM(BG85:BG122)),  2)</f>
        <v>0</v>
      </c>
      <c r="G35" s="40"/>
      <c r="H35" s="40"/>
      <c r="I35" s="150">
        <v>0.20999999999999999</v>
      </c>
      <c r="J35" s="149">
        <f>0</f>
        <v>0</v>
      </c>
      <c r="K35" s="40"/>
      <c r="L35" s="13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4" t="s">
        <v>43</v>
      </c>
      <c r="F36" s="149">
        <f>ROUND((SUM(BH85:BH122)),  2)</f>
        <v>0</v>
      </c>
      <c r="G36" s="40"/>
      <c r="H36" s="40"/>
      <c r="I36" s="150">
        <v>0.12</v>
      </c>
      <c r="J36" s="149">
        <f>0</f>
        <v>0</v>
      </c>
      <c r="K36" s="40"/>
      <c r="L36" s="13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4" t="s">
        <v>44</v>
      </c>
      <c r="F37" s="149">
        <f>ROUND((SUM(BI85:BI122)),  2)</f>
        <v>0</v>
      </c>
      <c r="G37" s="40"/>
      <c r="H37" s="40"/>
      <c r="I37" s="150">
        <v>0</v>
      </c>
      <c r="J37" s="149">
        <f>0</f>
        <v>0</v>
      </c>
      <c r="K37" s="40"/>
      <c r="L37" s="13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1"/>
      <c r="D39" s="152" t="s">
        <v>45</v>
      </c>
      <c r="E39" s="153"/>
      <c r="F39" s="153"/>
      <c r="G39" s="154" t="s">
        <v>46</v>
      </c>
      <c r="H39" s="155" t="s">
        <v>47</v>
      </c>
      <c r="I39" s="153"/>
      <c r="J39" s="156">
        <f>SUM(J30:J37)</f>
        <v>0</v>
      </c>
      <c r="K39" s="157"/>
      <c r="L39" s="13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8"/>
      <c r="C40" s="159"/>
      <c r="D40" s="159"/>
      <c r="E40" s="159"/>
      <c r="F40" s="159"/>
      <c r="G40" s="159"/>
      <c r="H40" s="159"/>
      <c r="I40" s="159"/>
      <c r="J40" s="159"/>
      <c r="K40" s="159"/>
      <c r="L40" s="13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0"/>
      <c r="C44" s="161"/>
      <c r="D44" s="161"/>
      <c r="E44" s="161"/>
      <c r="F44" s="161"/>
      <c r="G44" s="161"/>
      <c r="H44" s="161"/>
      <c r="I44" s="161"/>
      <c r="J44" s="161"/>
      <c r="K44" s="161"/>
      <c r="L44" s="136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125</v>
      </c>
      <c r="D45" s="42"/>
      <c r="E45" s="42"/>
      <c r="F45" s="42"/>
      <c r="G45" s="42"/>
      <c r="H45" s="42"/>
      <c r="I45" s="42"/>
      <c r="J45" s="42"/>
      <c r="K45" s="42"/>
      <c r="L45" s="136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3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26.25" customHeight="1">
      <c r="A48" s="40"/>
      <c r="B48" s="41"/>
      <c r="C48" s="42"/>
      <c r="D48" s="42"/>
      <c r="E48" s="162" t="str">
        <f>E7</f>
        <v>PŘESTAVBA ŽELEZNIČNÍHO UZLU BRNO - PRODLOUŽENÍ UL. KALOVÁ</v>
      </c>
      <c r="F48" s="34"/>
      <c r="G48" s="34"/>
      <c r="H48" s="34"/>
      <c r="I48" s="42"/>
      <c r="J48" s="42"/>
      <c r="K48" s="42"/>
      <c r="L48" s="13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123</v>
      </c>
      <c r="D49" s="42"/>
      <c r="E49" s="42"/>
      <c r="F49" s="42"/>
      <c r="G49" s="42"/>
      <c r="H49" s="42"/>
      <c r="I49" s="42"/>
      <c r="J49" s="42"/>
      <c r="K49" s="42"/>
      <c r="L49" s="13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SO 001 - Vedlejší rozpočtové náklady</v>
      </c>
      <c r="F50" s="42"/>
      <c r="G50" s="42"/>
      <c r="H50" s="42"/>
      <c r="I50" s="42"/>
      <c r="J50" s="42"/>
      <c r="K50" s="42"/>
      <c r="L50" s="13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6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21</v>
      </c>
      <c r="D52" s="42"/>
      <c r="E52" s="42"/>
      <c r="F52" s="29" t="str">
        <f>F12</f>
        <v xml:space="preserve"> </v>
      </c>
      <c r="G52" s="42"/>
      <c r="H52" s="42"/>
      <c r="I52" s="34" t="s">
        <v>23</v>
      </c>
      <c r="J52" s="74" t="str">
        <f>IF(J12="","",J12)</f>
        <v>3. 6. 2025</v>
      </c>
      <c r="K52" s="42"/>
      <c r="L52" s="13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5.15" customHeight="1">
      <c r="A54" s="40"/>
      <c r="B54" s="41"/>
      <c r="C54" s="34" t="s">
        <v>25</v>
      </c>
      <c r="D54" s="42"/>
      <c r="E54" s="42"/>
      <c r="F54" s="29" t="str">
        <f>E15</f>
        <v xml:space="preserve"> </v>
      </c>
      <c r="G54" s="42"/>
      <c r="H54" s="42"/>
      <c r="I54" s="34" t="s">
        <v>30</v>
      </c>
      <c r="J54" s="38" t="str">
        <f>E21</f>
        <v xml:space="preserve"> </v>
      </c>
      <c r="K54" s="42"/>
      <c r="L54" s="13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28</v>
      </c>
      <c r="D55" s="42"/>
      <c r="E55" s="42"/>
      <c r="F55" s="29" t="str">
        <f>IF(E18="","",E18)</f>
        <v>Vyplň údaj</v>
      </c>
      <c r="G55" s="42"/>
      <c r="H55" s="42"/>
      <c r="I55" s="34" t="s">
        <v>32</v>
      </c>
      <c r="J55" s="38" t="str">
        <f>E24</f>
        <v xml:space="preserve"> </v>
      </c>
      <c r="K55" s="42"/>
      <c r="L55" s="13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63" t="s">
        <v>126</v>
      </c>
      <c r="D57" s="164"/>
      <c r="E57" s="164"/>
      <c r="F57" s="164"/>
      <c r="G57" s="164"/>
      <c r="H57" s="164"/>
      <c r="I57" s="164"/>
      <c r="J57" s="165" t="s">
        <v>127</v>
      </c>
      <c r="K57" s="164"/>
      <c r="L57" s="13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6" t="s">
        <v>67</v>
      </c>
      <c r="D59" s="42"/>
      <c r="E59" s="42"/>
      <c r="F59" s="42"/>
      <c r="G59" s="42"/>
      <c r="H59" s="42"/>
      <c r="I59" s="42"/>
      <c r="J59" s="104">
        <f>J85</f>
        <v>0</v>
      </c>
      <c r="K59" s="42"/>
      <c r="L59" s="13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128</v>
      </c>
    </row>
    <row r="60" s="9" customFormat="1" ht="24.96" customHeight="1">
      <c r="A60" s="9"/>
      <c r="B60" s="167"/>
      <c r="C60" s="168"/>
      <c r="D60" s="169" t="s">
        <v>129</v>
      </c>
      <c r="E60" s="170"/>
      <c r="F60" s="170"/>
      <c r="G60" s="170"/>
      <c r="H60" s="170"/>
      <c r="I60" s="170"/>
      <c r="J60" s="171">
        <f>J86</f>
        <v>0</v>
      </c>
      <c r="K60" s="168"/>
      <c r="L60" s="17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3"/>
      <c r="C61" s="174"/>
      <c r="D61" s="175" t="s">
        <v>130</v>
      </c>
      <c r="E61" s="176"/>
      <c r="F61" s="176"/>
      <c r="G61" s="176"/>
      <c r="H61" s="176"/>
      <c r="I61" s="176"/>
      <c r="J61" s="177">
        <f>J87</f>
        <v>0</v>
      </c>
      <c r="K61" s="174"/>
      <c r="L61" s="178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3"/>
      <c r="C62" s="174"/>
      <c r="D62" s="175" t="s">
        <v>131</v>
      </c>
      <c r="E62" s="176"/>
      <c r="F62" s="176"/>
      <c r="G62" s="176"/>
      <c r="H62" s="176"/>
      <c r="I62" s="176"/>
      <c r="J62" s="177">
        <f>J103</f>
        <v>0</v>
      </c>
      <c r="K62" s="174"/>
      <c r="L62" s="178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3"/>
      <c r="C63" s="174"/>
      <c r="D63" s="175" t="s">
        <v>132</v>
      </c>
      <c r="E63" s="176"/>
      <c r="F63" s="176"/>
      <c r="G63" s="176"/>
      <c r="H63" s="176"/>
      <c r="I63" s="176"/>
      <c r="J63" s="177">
        <f>J106</f>
        <v>0</v>
      </c>
      <c r="K63" s="174"/>
      <c r="L63" s="178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3"/>
      <c r="C64" s="174"/>
      <c r="D64" s="175" t="s">
        <v>133</v>
      </c>
      <c r="E64" s="176"/>
      <c r="F64" s="176"/>
      <c r="G64" s="176"/>
      <c r="H64" s="176"/>
      <c r="I64" s="176"/>
      <c r="J64" s="177">
        <f>J113</f>
        <v>0</v>
      </c>
      <c r="K64" s="174"/>
      <c r="L64" s="178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73"/>
      <c r="C65" s="174"/>
      <c r="D65" s="175" t="s">
        <v>134</v>
      </c>
      <c r="E65" s="176"/>
      <c r="F65" s="176"/>
      <c r="G65" s="176"/>
      <c r="H65" s="176"/>
      <c r="I65" s="176"/>
      <c r="J65" s="177">
        <f>J120</f>
        <v>0</v>
      </c>
      <c r="K65" s="174"/>
      <c r="L65" s="178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2" customFormat="1" ht="21.84" customHeight="1">
      <c r="A66" s="40"/>
      <c r="B66" s="41"/>
      <c r="C66" s="42"/>
      <c r="D66" s="42"/>
      <c r="E66" s="42"/>
      <c r="F66" s="42"/>
      <c r="G66" s="42"/>
      <c r="H66" s="42"/>
      <c r="I66" s="42"/>
      <c r="J66" s="42"/>
      <c r="K66" s="42"/>
      <c r="L66" s="136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</row>
    <row r="67" s="2" customFormat="1" ht="6.96" customHeight="1">
      <c r="A67" s="40"/>
      <c r="B67" s="61"/>
      <c r="C67" s="62"/>
      <c r="D67" s="62"/>
      <c r="E67" s="62"/>
      <c r="F67" s="62"/>
      <c r="G67" s="62"/>
      <c r="H67" s="62"/>
      <c r="I67" s="62"/>
      <c r="J67" s="62"/>
      <c r="K67" s="62"/>
      <c r="L67" s="136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</row>
    <row r="71" s="2" customFormat="1" ht="6.96" customHeight="1">
      <c r="A71" s="40"/>
      <c r="B71" s="63"/>
      <c r="C71" s="64"/>
      <c r="D71" s="64"/>
      <c r="E71" s="64"/>
      <c r="F71" s="64"/>
      <c r="G71" s="64"/>
      <c r="H71" s="64"/>
      <c r="I71" s="64"/>
      <c r="J71" s="64"/>
      <c r="K71" s="64"/>
      <c r="L71" s="136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</row>
    <row r="72" s="2" customFormat="1" ht="24.96" customHeight="1">
      <c r="A72" s="40"/>
      <c r="B72" s="41"/>
      <c r="C72" s="25" t="s">
        <v>135</v>
      </c>
      <c r="D72" s="42"/>
      <c r="E72" s="42"/>
      <c r="F72" s="42"/>
      <c r="G72" s="42"/>
      <c r="H72" s="42"/>
      <c r="I72" s="42"/>
      <c r="J72" s="42"/>
      <c r="K72" s="42"/>
      <c r="L72" s="136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3" s="2" customFormat="1" ht="6.96" customHeight="1">
      <c r="A73" s="40"/>
      <c r="B73" s="41"/>
      <c r="C73" s="42"/>
      <c r="D73" s="42"/>
      <c r="E73" s="42"/>
      <c r="F73" s="42"/>
      <c r="G73" s="42"/>
      <c r="H73" s="42"/>
      <c r="I73" s="42"/>
      <c r="J73" s="42"/>
      <c r="K73" s="42"/>
      <c r="L73" s="136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2" customFormat="1" ht="12" customHeight="1">
      <c r="A74" s="40"/>
      <c r="B74" s="41"/>
      <c r="C74" s="34" t="s">
        <v>16</v>
      </c>
      <c r="D74" s="42"/>
      <c r="E74" s="42"/>
      <c r="F74" s="42"/>
      <c r="G74" s="42"/>
      <c r="H74" s="42"/>
      <c r="I74" s="42"/>
      <c r="J74" s="42"/>
      <c r="K74" s="42"/>
      <c r="L74" s="136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26.25" customHeight="1">
      <c r="A75" s="40"/>
      <c r="B75" s="41"/>
      <c r="C75" s="42"/>
      <c r="D75" s="42"/>
      <c r="E75" s="162" t="str">
        <f>E7</f>
        <v>PŘESTAVBA ŽELEZNIČNÍHO UZLU BRNO - PRODLOUŽENÍ UL. KALOVÁ</v>
      </c>
      <c r="F75" s="34"/>
      <c r="G75" s="34"/>
      <c r="H75" s="34"/>
      <c r="I75" s="42"/>
      <c r="J75" s="42"/>
      <c r="K75" s="42"/>
      <c r="L75" s="136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12" customHeight="1">
      <c r="A76" s="40"/>
      <c r="B76" s="41"/>
      <c r="C76" s="34" t="s">
        <v>123</v>
      </c>
      <c r="D76" s="42"/>
      <c r="E76" s="42"/>
      <c r="F76" s="42"/>
      <c r="G76" s="42"/>
      <c r="H76" s="42"/>
      <c r="I76" s="42"/>
      <c r="J76" s="42"/>
      <c r="K76" s="42"/>
      <c r="L76" s="136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16.5" customHeight="1">
      <c r="A77" s="40"/>
      <c r="B77" s="41"/>
      <c r="C77" s="42"/>
      <c r="D77" s="42"/>
      <c r="E77" s="71" t="str">
        <f>E9</f>
        <v>SO 001 - Vedlejší rozpočtové náklady</v>
      </c>
      <c r="F77" s="42"/>
      <c r="G77" s="42"/>
      <c r="H77" s="42"/>
      <c r="I77" s="42"/>
      <c r="J77" s="42"/>
      <c r="K77" s="42"/>
      <c r="L77" s="13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6.96" customHeight="1">
      <c r="A78" s="40"/>
      <c r="B78" s="41"/>
      <c r="C78" s="42"/>
      <c r="D78" s="42"/>
      <c r="E78" s="42"/>
      <c r="F78" s="42"/>
      <c r="G78" s="42"/>
      <c r="H78" s="42"/>
      <c r="I78" s="42"/>
      <c r="J78" s="42"/>
      <c r="K78" s="42"/>
      <c r="L78" s="13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12" customHeight="1">
      <c r="A79" s="40"/>
      <c r="B79" s="41"/>
      <c r="C79" s="34" t="s">
        <v>21</v>
      </c>
      <c r="D79" s="42"/>
      <c r="E79" s="42"/>
      <c r="F79" s="29" t="str">
        <f>F12</f>
        <v xml:space="preserve"> </v>
      </c>
      <c r="G79" s="42"/>
      <c r="H79" s="42"/>
      <c r="I79" s="34" t="s">
        <v>23</v>
      </c>
      <c r="J79" s="74" t="str">
        <f>IF(J12="","",J12)</f>
        <v>3. 6. 2025</v>
      </c>
      <c r="K79" s="42"/>
      <c r="L79" s="13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6.96" customHeight="1">
      <c r="A80" s="40"/>
      <c r="B80" s="41"/>
      <c r="C80" s="42"/>
      <c r="D80" s="42"/>
      <c r="E80" s="42"/>
      <c r="F80" s="42"/>
      <c r="G80" s="42"/>
      <c r="H80" s="42"/>
      <c r="I80" s="42"/>
      <c r="J80" s="42"/>
      <c r="K80" s="42"/>
      <c r="L80" s="13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15.15" customHeight="1">
      <c r="A81" s="40"/>
      <c r="B81" s="41"/>
      <c r="C81" s="34" t="s">
        <v>25</v>
      </c>
      <c r="D81" s="42"/>
      <c r="E81" s="42"/>
      <c r="F81" s="29" t="str">
        <f>E15</f>
        <v xml:space="preserve"> </v>
      </c>
      <c r="G81" s="42"/>
      <c r="H81" s="42"/>
      <c r="I81" s="34" t="s">
        <v>30</v>
      </c>
      <c r="J81" s="38" t="str">
        <f>E21</f>
        <v xml:space="preserve"> </v>
      </c>
      <c r="K81" s="42"/>
      <c r="L81" s="136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15.15" customHeight="1">
      <c r="A82" s="40"/>
      <c r="B82" s="41"/>
      <c r="C82" s="34" t="s">
        <v>28</v>
      </c>
      <c r="D82" s="42"/>
      <c r="E82" s="42"/>
      <c r="F82" s="29" t="str">
        <f>IF(E18="","",E18)</f>
        <v>Vyplň údaj</v>
      </c>
      <c r="G82" s="42"/>
      <c r="H82" s="42"/>
      <c r="I82" s="34" t="s">
        <v>32</v>
      </c>
      <c r="J82" s="38" t="str">
        <f>E24</f>
        <v xml:space="preserve"> </v>
      </c>
      <c r="K82" s="42"/>
      <c r="L82" s="136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10.32" customHeight="1">
      <c r="A83" s="40"/>
      <c r="B83" s="41"/>
      <c r="C83" s="42"/>
      <c r="D83" s="42"/>
      <c r="E83" s="42"/>
      <c r="F83" s="42"/>
      <c r="G83" s="42"/>
      <c r="H83" s="42"/>
      <c r="I83" s="42"/>
      <c r="J83" s="42"/>
      <c r="K83" s="42"/>
      <c r="L83" s="136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11" customFormat="1" ht="29.28" customHeight="1">
      <c r="A84" s="179"/>
      <c r="B84" s="180"/>
      <c r="C84" s="181" t="s">
        <v>136</v>
      </c>
      <c r="D84" s="182" t="s">
        <v>54</v>
      </c>
      <c r="E84" s="182" t="s">
        <v>50</v>
      </c>
      <c r="F84" s="182" t="s">
        <v>51</v>
      </c>
      <c r="G84" s="182" t="s">
        <v>137</v>
      </c>
      <c r="H84" s="182" t="s">
        <v>138</v>
      </c>
      <c r="I84" s="182" t="s">
        <v>139</v>
      </c>
      <c r="J84" s="182" t="s">
        <v>127</v>
      </c>
      <c r="K84" s="183" t="s">
        <v>140</v>
      </c>
      <c r="L84" s="184"/>
      <c r="M84" s="94" t="s">
        <v>19</v>
      </c>
      <c r="N84" s="95" t="s">
        <v>39</v>
      </c>
      <c r="O84" s="95" t="s">
        <v>141</v>
      </c>
      <c r="P84" s="95" t="s">
        <v>142</v>
      </c>
      <c r="Q84" s="95" t="s">
        <v>143</v>
      </c>
      <c r="R84" s="95" t="s">
        <v>144</v>
      </c>
      <c r="S84" s="95" t="s">
        <v>145</v>
      </c>
      <c r="T84" s="96" t="s">
        <v>146</v>
      </c>
      <c r="U84" s="179"/>
      <c r="V84" s="179"/>
      <c r="W84" s="179"/>
      <c r="X84" s="179"/>
      <c r="Y84" s="179"/>
      <c r="Z84" s="179"/>
      <c r="AA84" s="179"/>
      <c r="AB84" s="179"/>
      <c r="AC84" s="179"/>
      <c r="AD84" s="179"/>
      <c r="AE84" s="179"/>
    </row>
    <row r="85" s="2" customFormat="1" ht="22.8" customHeight="1">
      <c r="A85" s="40"/>
      <c r="B85" s="41"/>
      <c r="C85" s="101" t="s">
        <v>147</v>
      </c>
      <c r="D85" s="42"/>
      <c r="E85" s="42"/>
      <c r="F85" s="42"/>
      <c r="G85" s="42"/>
      <c r="H85" s="42"/>
      <c r="I85" s="42"/>
      <c r="J85" s="185">
        <f>BK85</f>
        <v>0</v>
      </c>
      <c r="K85" s="42"/>
      <c r="L85" s="46"/>
      <c r="M85" s="97"/>
      <c r="N85" s="186"/>
      <c r="O85" s="98"/>
      <c r="P85" s="187">
        <f>P86</f>
        <v>0</v>
      </c>
      <c r="Q85" s="98"/>
      <c r="R85" s="187">
        <f>R86</f>
        <v>0</v>
      </c>
      <c r="S85" s="98"/>
      <c r="T85" s="188">
        <f>T86</f>
        <v>0</v>
      </c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  <c r="AT85" s="19" t="s">
        <v>68</v>
      </c>
      <c r="AU85" s="19" t="s">
        <v>128</v>
      </c>
      <c r="BK85" s="189">
        <f>BK86</f>
        <v>0</v>
      </c>
    </row>
    <row r="86" s="12" customFormat="1" ht="25.92" customHeight="1">
      <c r="A86" s="12"/>
      <c r="B86" s="190"/>
      <c r="C86" s="191"/>
      <c r="D86" s="192" t="s">
        <v>68</v>
      </c>
      <c r="E86" s="193" t="s">
        <v>148</v>
      </c>
      <c r="F86" s="193" t="s">
        <v>75</v>
      </c>
      <c r="G86" s="191"/>
      <c r="H86" s="191"/>
      <c r="I86" s="194"/>
      <c r="J86" s="195">
        <f>BK86</f>
        <v>0</v>
      </c>
      <c r="K86" s="191"/>
      <c r="L86" s="196"/>
      <c r="M86" s="197"/>
      <c r="N86" s="198"/>
      <c r="O86" s="198"/>
      <c r="P86" s="199">
        <f>P87+P103+P106+P113+P120</f>
        <v>0</v>
      </c>
      <c r="Q86" s="198"/>
      <c r="R86" s="199">
        <f>R87+R103+R106+R113+R120</f>
        <v>0</v>
      </c>
      <c r="S86" s="198"/>
      <c r="T86" s="200">
        <f>T87+T103+T106+T113+T120</f>
        <v>0</v>
      </c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R86" s="201" t="s">
        <v>149</v>
      </c>
      <c r="AT86" s="202" t="s">
        <v>68</v>
      </c>
      <c r="AU86" s="202" t="s">
        <v>69</v>
      </c>
      <c r="AY86" s="201" t="s">
        <v>150</v>
      </c>
      <c r="BK86" s="203">
        <f>BK87+BK103+BK106+BK113+BK120</f>
        <v>0</v>
      </c>
    </row>
    <row r="87" s="12" customFormat="1" ht="22.8" customHeight="1">
      <c r="A87" s="12"/>
      <c r="B87" s="190"/>
      <c r="C87" s="191"/>
      <c r="D87" s="192" t="s">
        <v>68</v>
      </c>
      <c r="E87" s="204" t="s">
        <v>151</v>
      </c>
      <c r="F87" s="204" t="s">
        <v>152</v>
      </c>
      <c r="G87" s="191"/>
      <c r="H87" s="191"/>
      <c r="I87" s="194"/>
      <c r="J87" s="205">
        <f>BK87</f>
        <v>0</v>
      </c>
      <c r="K87" s="191"/>
      <c r="L87" s="196"/>
      <c r="M87" s="197"/>
      <c r="N87" s="198"/>
      <c r="O87" s="198"/>
      <c r="P87" s="199">
        <f>SUM(P88:P102)</f>
        <v>0</v>
      </c>
      <c r="Q87" s="198"/>
      <c r="R87" s="199">
        <f>SUM(R88:R102)</f>
        <v>0</v>
      </c>
      <c r="S87" s="198"/>
      <c r="T87" s="200">
        <f>SUM(T88:T102)</f>
        <v>0</v>
      </c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R87" s="201" t="s">
        <v>149</v>
      </c>
      <c r="AT87" s="202" t="s">
        <v>68</v>
      </c>
      <c r="AU87" s="202" t="s">
        <v>77</v>
      </c>
      <c r="AY87" s="201" t="s">
        <v>150</v>
      </c>
      <c r="BK87" s="203">
        <f>SUM(BK88:BK102)</f>
        <v>0</v>
      </c>
    </row>
    <row r="88" s="2" customFormat="1" ht="16.5" customHeight="1">
      <c r="A88" s="40"/>
      <c r="B88" s="41"/>
      <c r="C88" s="206" t="s">
        <v>77</v>
      </c>
      <c r="D88" s="206" t="s">
        <v>153</v>
      </c>
      <c r="E88" s="207" t="s">
        <v>154</v>
      </c>
      <c r="F88" s="208" t="s">
        <v>155</v>
      </c>
      <c r="G88" s="209" t="s">
        <v>156</v>
      </c>
      <c r="H88" s="210">
        <v>1</v>
      </c>
      <c r="I88" s="211"/>
      <c r="J88" s="212">
        <f>ROUND(I88*H88,2)</f>
        <v>0</v>
      </c>
      <c r="K88" s="208" t="s">
        <v>157</v>
      </c>
      <c r="L88" s="46"/>
      <c r="M88" s="213" t="s">
        <v>19</v>
      </c>
      <c r="N88" s="214" t="s">
        <v>40</v>
      </c>
      <c r="O88" s="86"/>
      <c r="P88" s="215">
        <f>O88*H88</f>
        <v>0</v>
      </c>
      <c r="Q88" s="215">
        <v>0</v>
      </c>
      <c r="R88" s="215">
        <f>Q88*H88</f>
        <v>0</v>
      </c>
      <c r="S88" s="215">
        <v>0</v>
      </c>
      <c r="T88" s="216">
        <f>S88*H88</f>
        <v>0</v>
      </c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R88" s="217" t="s">
        <v>158</v>
      </c>
      <c r="AT88" s="217" t="s">
        <v>153</v>
      </c>
      <c r="AU88" s="217" t="s">
        <v>79</v>
      </c>
      <c r="AY88" s="19" t="s">
        <v>150</v>
      </c>
      <c r="BE88" s="218">
        <f>IF(N88="základní",J88,0)</f>
        <v>0</v>
      </c>
      <c r="BF88" s="218">
        <f>IF(N88="snížená",J88,0)</f>
        <v>0</v>
      </c>
      <c r="BG88" s="218">
        <f>IF(N88="zákl. přenesená",J88,0)</f>
        <v>0</v>
      </c>
      <c r="BH88" s="218">
        <f>IF(N88="sníž. přenesená",J88,0)</f>
        <v>0</v>
      </c>
      <c r="BI88" s="218">
        <f>IF(N88="nulová",J88,0)</f>
        <v>0</v>
      </c>
      <c r="BJ88" s="19" t="s">
        <v>77</v>
      </c>
      <c r="BK88" s="218">
        <f>ROUND(I88*H88,2)</f>
        <v>0</v>
      </c>
      <c r="BL88" s="19" t="s">
        <v>158</v>
      </c>
      <c r="BM88" s="217" t="s">
        <v>79</v>
      </c>
    </row>
    <row r="89" s="2" customFormat="1">
      <c r="A89" s="40"/>
      <c r="B89" s="41"/>
      <c r="C89" s="42"/>
      <c r="D89" s="219" t="s">
        <v>159</v>
      </c>
      <c r="E89" s="42"/>
      <c r="F89" s="220" t="s">
        <v>160</v>
      </c>
      <c r="G89" s="42"/>
      <c r="H89" s="42"/>
      <c r="I89" s="221"/>
      <c r="J89" s="42"/>
      <c r="K89" s="42"/>
      <c r="L89" s="46"/>
      <c r="M89" s="222"/>
      <c r="N89" s="223"/>
      <c r="O89" s="86"/>
      <c r="P89" s="86"/>
      <c r="Q89" s="86"/>
      <c r="R89" s="86"/>
      <c r="S89" s="86"/>
      <c r="T89" s="87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T89" s="19" t="s">
        <v>159</v>
      </c>
      <c r="AU89" s="19" t="s">
        <v>79</v>
      </c>
    </row>
    <row r="90" s="2" customFormat="1" ht="76.35" customHeight="1">
      <c r="A90" s="40"/>
      <c r="B90" s="41"/>
      <c r="C90" s="206" t="s">
        <v>79</v>
      </c>
      <c r="D90" s="206" t="s">
        <v>153</v>
      </c>
      <c r="E90" s="207" t="s">
        <v>161</v>
      </c>
      <c r="F90" s="208" t="s">
        <v>162</v>
      </c>
      <c r="G90" s="209" t="s">
        <v>156</v>
      </c>
      <c r="H90" s="210">
        <v>1</v>
      </c>
      <c r="I90" s="211"/>
      <c r="J90" s="212">
        <f>ROUND(I90*H90,2)</f>
        <v>0</v>
      </c>
      <c r="K90" s="208" t="s">
        <v>157</v>
      </c>
      <c r="L90" s="46"/>
      <c r="M90" s="213" t="s">
        <v>19</v>
      </c>
      <c r="N90" s="214" t="s">
        <v>40</v>
      </c>
      <c r="O90" s="86"/>
      <c r="P90" s="215">
        <f>O90*H90</f>
        <v>0</v>
      </c>
      <c r="Q90" s="215">
        <v>0</v>
      </c>
      <c r="R90" s="215">
        <f>Q90*H90</f>
        <v>0</v>
      </c>
      <c r="S90" s="215">
        <v>0</v>
      </c>
      <c r="T90" s="216">
        <f>S90*H90</f>
        <v>0</v>
      </c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R90" s="217" t="s">
        <v>158</v>
      </c>
      <c r="AT90" s="217" t="s">
        <v>153</v>
      </c>
      <c r="AU90" s="217" t="s">
        <v>79</v>
      </c>
      <c r="AY90" s="19" t="s">
        <v>150</v>
      </c>
      <c r="BE90" s="218">
        <f>IF(N90="základní",J90,0)</f>
        <v>0</v>
      </c>
      <c r="BF90" s="218">
        <f>IF(N90="snížená",J90,0)</f>
        <v>0</v>
      </c>
      <c r="BG90" s="218">
        <f>IF(N90="zákl. přenesená",J90,0)</f>
        <v>0</v>
      </c>
      <c r="BH90" s="218">
        <f>IF(N90="sníž. přenesená",J90,0)</f>
        <v>0</v>
      </c>
      <c r="BI90" s="218">
        <f>IF(N90="nulová",J90,0)</f>
        <v>0</v>
      </c>
      <c r="BJ90" s="19" t="s">
        <v>77</v>
      </c>
      <c r="BK90" s="218">
        <f>ROUND(I90*H90,2)</f>
        <v>0</v>
      </c>
      <c r="BL90" s="19" t="s">
        <v>158</v>
      </c>
      <c r="BM90" s="217" t="s">
        <v>158</v>
      </c>
    </row>
    <row r="91" s="2" customFormat="1">
      <c r="A91" s="40"/>
      <c r="B91" s="41"/>
      <c r="C91" s="42"/>
      <c r="D91" s="219" t="s">
        <v>159</v>
      </c>
      <c r="E91" s="42"/>
      <c r="F91" s="220" t="s">
        <v>163</v>
      </c>
      <c r="G91" s="42"/>
      <c r="H91" s="42"/>
      <c r="I91" s="221"/>
      <c r="J91" s="42"/>
      <c r="K91" s="42"/>
      <c r="L91" s="46"/>
      <c r="M91" s="222"/>
      <c r="N91" s="223"/>
      <c r="O91" s="86"/>
      <c r="P91" s="86"/>
      <c r="Q91" s="86"/>
      <c r="R91" s="86"/>
      <c r="S91" s="86"/>
      <c r="T91" s="87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T91" s="19" t="s">
        <v>159</v>
      </c>
      <c r="AU91" s="19" t="s">
        <v>79</v>
      </c>
    </row>
    <row r="92" s="2" customFormat="1" ht="24.15" customHeight="1">
      <c r="A92" s="40"/>
      <c r="B92" s="41"/>
      <c r="C92" s="206" t="s">
        <v>164</v>
      </c>
      <c r="D92" s="206" t="s">
        <v>153</v>
      </c>
      <c r="E92" s="207" t="s">
        <v>165</v>
      </c>
      <c r="F92" s="208" t="s">
        <v>166</v>
      </c>
      <c r="G92" s="209" t="s">
        <v>156</v>
      </c>
      <c r="H92" s="210">
        <v>1</v>
      </c>
      <c r="I92" s="211"/>
      <c r="J92" s="212">
        <f>ROUND(I92*H92,2)</f>
        <v>0</v>
      </c>
      <c r="K92" s="208" t="s">
        <v>157</v>
      </c>
      <c r="L92" s="46"/>
      <c r="M92" s="213" t="s">
        <v>19</v>
      </c>
      <c r="N92" s="214" t="s">
        <v>40</v>
      </c>
      <c r="O92" s="86"/>
      <c r="P92" s="215">
        <f>O92*H92</f>
        <v>0</v>
      </c>
      <c r="Q92" s="215">
        <v>0</v>
      </c>
      <c r="R92" s="215">
        <f>Q92*H92</f>
        <v>0</v>
      </c>
      <c r="S92" s="215">
        <v>0</v>
      </c>
      <c r="T92" s="216">
        <f>S92*H92</f>
        <v>0</v>
      </c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R92" s="217" t="s">
        <v>158</v>
      </c>
      <c r="AT92" s="217" t="s">
        <v>153</v>
      </c>
      <c r="AU92" s="217" t="s">
        <v>79</v>
      </c>
      <c r="AY92" s="19" t="s">
        <v>150</v>
      </c>
      <c r="BE92" s="218">
        <f>IF(N92="základní",J92,0)</f>
        <v>0</v>
      </c>
      <c r="BF92" s="218">
        <f>IF(N92="snížená",J92,0)</f>
        <v>0</v>
      </c>
      <c r="BG92" s="218">
        <f>IF(N92="zákl. přenesená",J92,0)</f>
        <v>0</v>
      </c>
      <c r="BH92" s="218">
        <f>IF(N92="sníž. přenesená",J92,0)</f>
        <v>0</v>
      </c>
      <c r="BI92" s="218">
        <f>IF(N92="nulová",J92,0)</f>
        <v>0</v>
      </c>
      <c r="BJ92" s="19" t="s">
        <v>77</v>
      </c>
      <c r="BK92" s="218">
        <f>ROUND(I92*H92,2)</f>
        <v>0</v>
      </c>
      <c r="BL92" s="19" t="s">
        <v>158</v>
      </c>
      <c r="BM92" s="217" t="s">
        <v>167</v>
      </c>
    </row>
    <row r="93" s="2" customFormat="1">
      <c r="A93" s="40"/>
      <c r="B93" s="41"/>
      <c r="C93" s="42"/>
      <c r="D93" s="219" t="s">
        <v>159</v>
      </c>
      <c r="E93" s="42"/>
      <c r="F93" s="220" t="s">
        <v>168</v>
      </c>
      <c r="G93" s="42"/>
      <c r="H93" s="42"/>
      <c r="I93" s="221"/>
      <c r="J93" s="42"/>
      <c r="K93" s="42"/>
      <c r="L93" s="46"/>
      <c r="M93" s="222"/>
      <c r="N93" s="223"/>
      <c r="O93" s="86"/>
      <c r="P93" s="86"/>
      <c r="Q93" s="86"/>
      <c r="R93" s="86"/>
      <c r="S93" s="86"/>
      <c r="T93" s="87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T93" s="19" t="s">
        <v>159</v>
      </c>
      <c r="AU93" s="19" t="s">
        <v>79</v>
      </c>
    </row>
    <row r="94" s="2" customFormat="1" ht="44.25" customHeight="1">
      <c r="A94" s="40"/>
      <c r="B94" s="41"/>
      <c r="C94" s="206" t="s">
        <v>158</v>
      </c>
      <c r="D94" s="206" t="s">
        <v>153</v>
      </c>
      <c r="E94" s="207" t="s">
        <v>169</v>
      </c>
      <c r="F94" s="208" t="s">
        <v>170</v>
      </c>
      <c r="G94" s="209" t="s">
        <v>156</v>
      </c>
      <c r="H94" s="210">
        <v>1</v>
      </c>
      <c r="I94" s="211"/>
      <c r="J94" s="212">
        <f>ROUND(I94*H94,2)</f>
        <v>0</v>
      </c>
      <c r="K94" s="208" t="s">
        <v>157</v>
      </c>
      <c r="L94" s="46"/>
      <c r="M94" s="213" t="s">
        <v>19</v>
      </c>
      <c r="N94" s="214" t="s">
        <v>40</v>
      </c>
      <c r="O94" s="86"/>
      <c r="P94" s="215">
        <f>O94*H94</f>
        <v>0</v>
      </c>
      <c r="Q94" s="215">
        <v>0</v>
      </c>
      <c r="R94" s="215">
        <f>Q94*H94</f>
        <v>0</v>
      </c>
      <c r="S94" s="215">
        <v>0</v>
      </c>
      <c r="T94" s="216">
        <f>S94*H94</f>
        <v>0</v>
      </c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R94" s="217" t="s">
        <v>158</v>
      </c>
      <c r="AT94" s="217" t="s">
        <v>153</v>
      </c>
      <c r="AU94" s="217" t="s">
        <v>79</v>
      </c>
      <c r="AY94" s="19" t="s">
        <v>150</v>
      </c>
      <c r="BE94" s="218">
        <f>IF(N94="základní",J94,0)</f>
        <v>0</v>
      </c>
      <c r="BF94" s="218">
        <f>IF(N94="snížená",J94,0)</f>
        <v>0</v>
      </c>
      <c r="BG94" s="218">
        <f>IF(N94="zákl. přenesená",J94,0)</f>
        <v>0</v>
      </c>
      <c r="BH94" s="218">
        <f>IF(N94="sníž. přenesená",J94,0)</f>
        <v>0</v>
      </c>
      <c r="BI94" s="218">
        <f>IF(N94="nulová",J94,0)</f>
        <v>0</v>
      </c>
      <c r="BJ94" s="19" t="s">
        <v>77</v>
      </c>
      <c r="BK94" s="218">
        <f>ROUND(I94*H94,2)</f>
        <v>0</v>
      </c>
      <c r="BL94" s="19" t="s">
        <v>158</v>
      </c>
      <c r="BM94" s="217" t="s">
        <v>171</v>
      </c>
    </row>
    <row r="95" s="2" customFormat="1">
      <c r="A95" s="40"/>
      <c r="B95" s="41"/>
      <c r="C95" s="42"/>
      <c r="D95" s="219" t="s">
        <v>159</v>
      </c>
      <c r="E95" s="42"/>
      <c r="F95" s="220" t="s">
        <v>172</v>
      </c>
      <c r="G95" s="42"/>
      <c r="H95" s="42"/>
      <c r="I95" s="221"/>
      <c r="J95" s="42"/>
      <c r="K95" s="42"/>
      <c r="L95" s="46"/>
      <c r="M95" s="222"/>
      <c r="N95" s="223"/>
      <c r="O95" s="86"/>
      <c r="P95" s="86"/>
      <c r="Q95" s="86"/>
      <c r="R95" s="86"/>
      <c r="S95" s="86"/>
      <c r="T95" s="87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T95" s="19" t="s">
        <v>159</v>
      </c>
      <c r="AU95" s="19" t="s">
        <v>79</v>
      </c>
    </row>
    <row r="96" s="2" customFormat="1" ht="16.5" customHeight="1">
      <c r="A96" s="40"/>
      <c r="B96" s="41"/>
      <c r="C96" s="206" t="s">
        <v>149</v>
      </c>
      <c r="D96" s="206" t="s">
        <v>153</v>
      </c>
      <c r="E96" s="207" t="s">
        <v>173</v>
      </c>
      <c r="F96" s="208" t="s">
        <v>174</v>
      </c>
      <c r="G96" s="209" t="s">
        <v>156</v>
      </c>
      <c r="H96" s="210">
        <v>1</v>
      </c>
      <c r="I96" s="211"/>
      <c r="J96" s="212">
        <f>ROUND(I96*H96,2)</f>
        <v>0</v>
      </c>
      <c r="K96" s="208" t="s">
        <v>157</v>
      </c>
      <c r="L96" s="46"/>
      <c r="M96" s="213" t="s">
        <v>19</v>
      </c>
      <c r="N96" s="214" t="s">
        <v>40</v>
      </c>
      <c r="O96" s="86"/>
      <c r="P96" s="215">
        <f>O96*H96</f>
        <v>0</v>
      </c>
      <c r="Q96" s="215">
        <v>0</v>
      </c>
      <c r="R96" s="215">
        <f>Q96*H96</f>
        <v>0</v>
      </c>
      <c r="S96" s="215">
        <v>0</v>
      </c>
      <c r="T96" s="216">
        <f>S96*H96</f>
        <v>0</v>
      </c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R96" s="217" t="s">
        <v>158</v>
      </c>
      <c r="AT96" s="217" t="s">
        <v>153</v>
      </c>
      <c r="AU96" s="217" t="s">
        <v>79</v>
      </c>
      <c r="AY96" s="19" t="s">
        <v>150</v>
      </c>
      <c r="BE96" s="218">
        <f>IF(N96="základní",J96,0)</f>
        <v>0</v>
      </c>
      <c r="BF96" s="218">
        <f>IF(N96="snížená",J96,0)</f>
        <v>0</v>
      </c>
      <c r="BG96" s="218">
        <f>IF(N96="zákl. přenesená",J96,0)</f>
        <v>0</v>
      </c>
      <c r="BH96" s="218">
        <f>IF(N96="sníž. přenesená",J96,0)</f>
        <v>0</v>
      </c>
      <c r="BI96" s="218">
        <f>IF(N96="nulová",J96,0)</f>
        <v>0</v>
      </c>
      <c r="BJ96" s="19" t="s">
        <v>77</v>
      </c>
      <c r="BK96" s="218">
        <f>ROUND(I96*H96,2)</f>
        <v>0</v>
      </c>
      <c r="BL96" s="19" t="s">
        <v>158</v>
      </c>
      <c r="BM96" s="217" t="s">
        <v>175</v>
      </c>
    </row>
    <row r="97" s="2" customFormat="1">
      <c r="A97" s="40"/>
      <c r="B97" s="41"/>
      <c r="C97" s="42"/>
      <c r="D97" s="219" t="s">
        <v>159</v>
      </c>
      <c r="E97" s="42"/>
      <c r="F97" s="220" t="s">
        <v>176</v>
      </c>
      <c r="G97" s="42"/>
      <c r="H97" s="42"/>
      <c r="I97" s="221"/>
      <c r="J97" s="42"/>
      <c r="K97" s="42"/>
      <c r="L97" s="46"/>
      <c r="M97" s="222"/>
      <c r="N97" s="223"/>
      <c r="O97" s="86"/>
      <c r="P97" s="86"/>
      <c r="Q97" s="86"/>
      <c r="R97" s="86"/>
      <c r="S97" s="86"/>
      <c r="T97" s="87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T97" s="19" t="s">
        <v>159</v>
      </c>
      <c r="AU97" s="19" t="s">
        <v>79</v>
      </c>
    </row>
    <row r="98" s="2" customFormat="1" ht="37.8" customHeight="1">
      <c r="A98" s="40"/>
      <c r="B98" s="41"/>
      <c r="C98" s="206" t="s">
        <v>167</v>
      </c>
      <c r="D98" s="206" t="s">
        <v>153</v>
      </c>
      <c r="E98" s="207" t="s">
        <v>177</v>
      </c>
      <c r="F98" s="208" t="s">
        <v>178</v>
      </c>
      <c r="G98" s="209" t="s">
        <v>156</v>
      </c>
      <c r="H98" s="210">
        <v>1</v>
      </c>
      <c r="I98" s="211"/>
      <c r="J98" s="212">
        <f>ROUND(I98*H98,2)</f>
        <v>0</v>
      </c>
      <c r="K98" s="208" t="s">
        <v>157</v>
      </c>
      <c r="L98" s="46"/>
      <c r="M98" s="213" t="s">
        <v>19</v>
      </c>
      <c r="N98" s="214" t="s">
        <v>40</v>
      </c>
      <c r="O98" s="86"/>
      <c r="P98" s="215">
        <f>O98*H98</f>
        <v>0</v>
      </c>
      <c r="Q98" s="215">
        <v>0</v>
      </c>
      <c r="R98" s="215">
        <f>Q98*H98</f>
        <v>0</v>
      </c>
      <c r="S98" s="215">
        <v>0</v>
      </c>
      <c r="T98" s="216">
        <f>S98*H98</f>
        <v>0</v>
      </c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R98" s="217" t="s">
        <v>158</v>
      </c>
      <c r="AT98" s="217" t="s">
        <v>153</v>
      </c>
      <c r="AU98" s="217" t="s">
        <v>79</v>
      </c>
      <c r="AY98" s="19" t="s">
        <v>150</v>
      </c>
      <c r="BE98" s="218">
        <f>IF(N98="základní",J98,0)</f>
        <v>0</v>
      </c>
      <c r="BF98" s="218">
        <f>IF(N98="snížená",J98,0)</f>
        <v>0</v>
      </c>
      <c r="BG98" s="218">
        <f>IF(N98="zákl. přenesená",J98,0)</f>
        <v>0</v>
      </c>
      <c r="BH98" s="218">
        <f>IF(N98="sníž. přenesená",J98,0)</f>
        <v>0</v>
      </c>
      <c r="BI98" s="218">
        <f>IF(N98="nulová",J98,0)</f>
        <v>0</v>
      </c>
      <c r="BJ98" s="19" t="s">
        <v>77</v>
      </c>
      <c r="BK98" s="218">
        <f>ROUND(I98*H98,2)</f>
        <v>0</v>
      </c>
      <c r="BL98" s="19" t="s">
        <v>158</v>
      </c>
      <c r="BM98" s="217" t="s">
        <v>8</v>
      </c>
    </row>
    <row r="99" s="2" customFormat="1">
      <c r="A99" s="40"/>
      <c r="B99" s="41"/>
      <c r="C99" s="42"/>
      <c r="D99" s="219" t="s">
        <v>159</v>
      </c>
      <c r="E99" s="42"/>
      <c r="F99" s="220" t="s">
        <v>179</v>
      </c>
      <c r="G99" s="42"/>
      <c r="H99" s="42"/>
      <c r="I99" s="221"/>
      <c r="J99" s="42"/>
      <c r="K99" s="42"/>
      <c r="L99" s="46"/>
      <c r="M99" s="222"/>
      <c r="N99" s="223"/>
      <c r="O99" s="86"/>
      <c r="P99" s="86"/>
      <c r="Q99" s="86"/>
      <c r="R99" s="86"/>
      <c r="S99" s="86"/>
      <c r="T99" s="87"/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T99" s="19" t="s">
        <v>159</v>
      </c>
      <c r="AU99" s="19" t="s">
        <v>79</v>
      </c>
    </row>
    <row r="100" s="2" customFormat="1" ht="16.5" customHeight="1">
      <c r="A100" s="40"/>
      <c r="B100" s="41"/>
      <c r="C100" s="206" t="s">
        <v>180</v>
      </c>
      <c r="D100" s="206" t="s">
        <v>153</v>
      </c>
      <c r="E100" s="207" t="s">
        <v>181</v>
      </c>
      <c r="F100" s="208" t="s">
        <v>182</v>
      </c>
      <c r="G100" s="209" t="s">
        <v>156</v>
      </c>
      <c r="H100" s="210">
        <v>1</v>
      </c>
      <c r="I100" s="211"/>
      <c r="J100" s="212">
        <f>ROUND(I100*H100,2)</f>
        <v>0</v>
      </c>
      <c r="K100" s="208" t="s">
        <v>157</v>
      </c>
      <c r="L100" s="46"/>
      <c r="M100" s="213" t="s">
        <v>19</v>
      </c>
      <c r="N100" s="214" t="s">
        <v>40</v>
      </c>
      <c r="O100" s="86"/>
      <c r="P100" s="215">
        <f>O100*H100</f>
        <v>0</v>
      </c>
      <c r="Q100" s="215">
        <v>0</v>
      </c>
      <c r="R100" s="215">
        <f>Q100*H100</f>
        <v>0</v>
      </c>
      <c r="S100" s="215">
        <v>0</v>
      </c>
      <c r="T100" s="216">
        <f>S100*H100</f>
        <v>0</v>
      </c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R100" s="217" t="s">
        <v>158</v>
      </c>
      <c r="AT100" s="217" t="s">
        <v>153</v>
      </c>
      <c r="AU100" s="217" t="s">
        <v>79</v>
      </c>
      <c r="AY100" s="19" t="s">
        <v>150</v>
      </c>
      <c r="BE100" s="218">
        <f>IF(N100="základní",J100,0)</f>
        <v>0</v>
      </c>
      <c r="BF100" s="218">
        <f>IF(N100="snížená",J100,0)</f>
        <v>0</v>
      </c>
      <c r="BG100" s="218">
        <f>IF(N100="zákl. přenesená",J100,0)</f>
        <v>0</v>
      </c>
      <c r="BH100" s="218">
        <f>IF(N100="sníž. přenesená",J100,0)</f>
        <v>0</v>
      </c>
      <c r="BI100" s="218">
        <f>IF(N100="nulová",J100,0)</f>
        <v>0</v>
      </c>
      <c r="BJ100" s="19" t="s">
        <v>77</v>
      </c>
      <c r="BK100" s="218">
        <f>ROUND(I100*H100,2)</f>
        <v>0</v>
      </c>
      <c r="BL100" s="19" t="s">
        <v>158</v>
      </c>
      <c r="BM100" s="217" t="s">
        <v>183</v>
      </c>
    </row>
    <row r="101" s="2" customFormat="1">
      <c r="A101" s="40"/>
      <c r="B101" s="41"/>
      <c r="C101" s="42"/>
      <c r="D101" s="219" t="s">
        <v>159</v>
      </c>
      <c r="E101" s="42"/>
      <c r="F101" s="220" t="s">
        <v>184</v>
      </c>
      <c r="G101" s="42"/>
      <c r="H101" s="42"/>
      <c r="I101" s="221"/>
      <c r="J101" s="42"/>
      <c r="K101" s="42"/>
      <c r="L101" s="46"/>
      <c r="M101" s="222"/>
      <c r="N101" s="223"/>
      <c r="O101" s="86"/>
      <c r="P101" s="86"/>
      <c r="Q101" s="86"/>
      <c r="R101" s="86"/>
      <c r="S101" s="86"/>
      <c r="T101" s="87"/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T101" s="19" t="s">
        <v>159</v>
      </c>
      <c r="AU101" s="19" t="s">
        <v>79</v>
      </c>
    </row>
    <row r="102" s="2" customFormat="1" ht="24.15" customHeight="1">
      <c r="A102" s="40"/>
      <c r="B102" s="41"/>
      <c r="C102" s="206" t="s">
        <v>171</v>
      </c>
      <c r="D102" s="206" t="s">
        <v>153</v>
      </c>
      <c r="E102" s="207" t="s">
        <v>185</v>
      </c>
      <c r="F102" s="208" t="s">
        <v>186</v>
      </c>
      <c r="G102" s="209" t="s">
        <v>156</v>
      </c>
      <c r="H102" s="210">
        <v>1</v>
      </c>
      <c r="I102" s="211"/>
      <c r="J102" s="212">
        <f>ROUND(I102*H102,2)</f>
        <v>0</v>
      </c>
      <c r="K102" s="208" t="s">
        <v>19</v>
      </c>
      <c r="L102" s="46"/>
      <c r="M102" s="213" t="s">
        <v>19</v>
      </c>
      <c r="N102" s="214" t="s">
        <v>40</v>
      </c>
      <c r="O102" s="86"/>
      <c r="P102" s="215">
        <f>O102*H102</f>
        <v>0</v>
      </c>
      <c r="Q102" s="215">
        <v>0</v>
      </c>
      <c r="R102" s="215">
        <f>Q102*H102</f>
        <v>0</v>
      </c>
      <c r="S102" s="215">
        <v>0</v>
      </c>
      <c r="T102" s="216">
        <f>S102*H102</f>
        <v>0</v>
      </c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R102" s="217" t="s">
        <v>158</v>
      </c>
      <c r="AT102" s="217" t="s">
        <v>153</v>
      </c>
      <c r="AU102" s="217" t="s">
        <v>79</v>
      </c>
      <c r="AY102" s="19" t="s">
        <v>150</v>
      </c>
      <c r="BE102" s="218">
        <f>IF(N102="základní",J102,0)</f>
        <v>0</v>
      </c>
      <c r="BF102" s="218">
        <f>IF(N102="snížená",J102,0)</f>
        <v>0</v>
      </c>
      <c r="BG102" s="218">
        <f>IF(N102="zákl. přenesená",J102,0)</f>
        <v>0</v>
      </c>
      <c r="BH102" s="218">
        <f>IF(N102="sníž. přenesená",J102,0)</f>
        <v>0</v>
      </c>
      <c r="BI102" s="218">
        <f>IF(N102="nulová",J102,0)</f>
        <v>0</v>
      </c>
      <c r="BJ102" s="19" t="s">
        <v>77</v>
      </c>
      <c r="BK102" s="218">
        <f>ROUND(I102*H102,2)</f>
        <v>0</v>
      </c>
      <c r="BL102" s="19" t="s">
        <v>158</v>
      </c>
      <c r="BM102" s="217" t="s">
        <v>187</v>
      </c>
    </row>
    <row r="103" s="12" customFormat="1" ht="22.8" customHeight="1">
      <c r="A103" s="12"/>
      <c r="B103" s="190"/>
      <c r="C103" s="191"/>
      <c r="D103" s="192" t="s">
        <v>68</v>
      </c>
      <c r="E103" s="204" t="s">
        <v>188</v>
      </c>
      <c r="F103" s="204" t="s">
        <v>189</v>
      </c>
      <c r="G103" s="191"/>
      <c r="H103" s="191"/>
      <c r="I103" s="194"/>
      <c r="J103" s="205">
        <f>BK103</f>
        <v>0</v>
      </c>
      <c r="K103" s="191"/>
      <c r="L103" s="196"/>
      <c r="M103" s="197"/>
      <c r="N103" s="198"/>
      <c r="O103" s="198"/>
      <c r="P103" s="199">
        <f>SUM(P104:P105)</f>
        <v>0</v>
      </c>
      <c r="Q103" s="198"/>
      <c r="R103" s="199">
        <f>SUM(R104:R105)</f>
        <v>0</v>
      </c>
      <c r="S103" s="198"/>
      <c r="T103" s="200">
        <f>SUM(T104:T105)</f>
        <v>0</v>
      </c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R103" s="201" t="s">
        <v>149</v>
      </c>
      <c r="AT103" s="202" t="s">
        <v>68</v>
      </c>
      <c r="AU103" s="202" t="s">
        <v>77</v>
      </c>
      <c r="AY103" s="201" t="s">
        <v>150</v>
      </c>
      <c r="BK103" s="203">
        <f>SUM(BK104:BK105)</f>
        <v>0</v>
      </c>
    </row>
    <row r="104" s="2" customFormat="1" ht="21.75" customHeight="1">
      <c r="A104" s="40"/>
      <c r="B104" s="41"/>
      <c r="C104" s="206" t="s">
        <v>190</v>
      </c>
      <c r="D104" s="206" t="s">
        <v>153</v>
      </c>
      <c r="E104" s="207" t="s">
        <v>191</v>
      </c>
      <c r="F104" s="208" t="s">
        <v>192</v>
      </c>
      <c r="G104" s="209" t="s">
        <v>156</v>
      </c>
      <c r="H104" s="210">
        <v>1</v>
      </c>
      <c r="I104" s="211"/>
      <c r="J104" s="212">
        <f>ROUND(I104*H104,2)</f>
        <v>0</v>
      </c>
      <c r="K104" s="208" t="s">
        <v>157</v>
      </c>
      <c r="L104" s="46"/>
      <c r="M104" s="213" t="s">
        <v>19</v>
      </c>
      <c r="N104" s="214" t="s">
        <v>40</v>
      </c>
      <c r="O104" s="86"/>
      <c r="P104" s="215">
        <f>O104*H104</f>
        <v>0</v>
      </c>
      <c r="Q104" s="215">
        <v>0</v>
      </c>
      <c r="R104" s="215">
        <f>Q104*H104</f>
        <v>0</v>
      </c>
      <c r="S104" s="215">
        <v>0</v>
      </c>
      <c r="T104" s="216">
        <f>S104*H104</f>
        <v>0</v>
      </c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R104" s="217" t="s">
        <v>158</v>
      </c>
      <c r="AT104" s="217" t="s">
        <v>153</v>
      </c>
      <c r="AU104" s="217" t="s">
        <v>79</v>
      </c>
      <c r="AY104" s="19" t="s">
        <v>150</v>
      </c>
      <c r="BE104" s="218">
        <f>IF(N104="základní",J104,0)</f>
        <v>0</v>
      </c>
      <c r="BF104" s="218">
        <f>IF(N104="snížená",J104,0)</f>
        <v>0</v>
      </c>
      <c r="BG104" s="218">
        <f>IF(N104="zákl. přenesená",J104,0)</f>
        <v>0</v>
      </c>
      <c r="BH104" s="218">
        <f>IF(N104="sníž. přenesená",J104,0)</f>
        <v>0</v>
      </c>
      <c r="BI104" s="218">
        <f>IF(N104="nulová",J104,0)</f>
        <v>0</v>
      </c>
      <c r="BJ104" s="19" t="s">
        <v>77</v>
      </c>
      <c r="BK104" s="218">
        <f>ROUND(I104*H104,2)</f>
        <v>0</v>
      </c>
      <c r="BL104" s="19" t="s">
        <v>158</v>
      </c>
      <c r="BM104" s="217" t="s">
        <v>193</v>
      </c>
    </row>
    <row r="105" s="2" customFormat="1">
      <c r="A105" s="40"/>
      <c r="B105" s="41"/>
      <c r="C105" s="42"/>
      <c r="D105" s="219" t="s">
        <v>159</v>
      </c>
      <c r="E105" s="42"/>
      <c r="F105" s="220" t="s">
        <v>194</v>
      </c>
      <c r="G105" s="42"/>
      <c r="H105" s="42"/>
      <c r="I105" s="221"/>
      <c r="J105" s="42"/>
      <c r="K105" s="42"/>
      <c r="L105" s="46"/>
      <c r="M105" s="222"/>
      <c r="N105" s="223"/>
      <c r="O105" s="86"/>
      <c r="P105" s="86"/>
      <c r="Q105" s="86"/>
      <c r="R105" s="86"/>
      <c r="S105" s="86"/>
      <c r="T105" s="87"/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T105" s="19" t="s">
        <v>159</v>
      </c>
      <c r="AU105" s="19" t="s">
        <v>79</v>
      </c>
    </row>
    <row r="106" s="12" customFormat="1" ht="22.8" customHeight="1">
      <c r="A106" s="12"/>
      <c r="B106" s="190"/>
      <c r="C106" s="191"/>
      <c r="D106" s="192" t="s">
        <v>68</v>
      </c>
      <c r="E106" s="204" t="s">
        <v>195</v>
      </c>
      <c r="F106" s="204" t="s">
        <v>196</v>
      </c>
      <c r="G106" s="191"/>
      <c r="H106" s="191"/>
      <c r="I106" s="194"/>
      <c r="J106" s="205">
        <f>BK106</f>
        <v>0</v>
      </c>
      <c r="K106" s="191"/>
      <c r="L106" s="196"/>
      <c r="M106" s="197"/>
      <c r="N106" s="198"/>
      <c r="O106" s="198"/>
      <c r="P106" s="199">
        <f>SUM(P107:P112)</f>
        <v>0</v>
      </c>
      <c r="Q106" s="198"/>
      <c r="R106" s="199">
        <f>SUM(R107:R112)</f>
        <v>0</v>
      </c>
      <c r="S106" s="198"/>
      <c r="T106" s="200">
        <f>SUM(T107:T112)</f>
        <v>0</v>
      </c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R106" s="201" t="s">
        <v>149</v>
      </c>
      <c r="AT106" s="202" t="s">
        <v>68</v>
      </c>
      <c r="AU106" s="202" t="s">
        <v>77</v>
      </c>
      <c r="AY106" s="201" t="s">
        <v>150</v>
      </c>
      <c r="BK106" s="203">
        <f>SUM(BK107:BK112)</f>
        <v>0</v>
      </c>
    </row>
    <row r="107" s="2" customFormat="1" ht="33" customHeight="1">
      <c r="A107" s="40"/>
      <c r="B107" s="41"/>
      <c r="C107" s="206" t="s">
        <v>175</v>
      </c>
      <c r="D107" s="206" t="s">
        <v>153</v>
      </c>
      <c r="E107" s="207" t="s">
        <v>197</v>
      </c>
      <c r="F107" s="208" t="s">
        <v>198</v>
      </c>
      <c r="G107" s="209" t="s">
        <v>156</v>
      </c>
      <c r="H107" s="210">
        <v>1</v>
      </c>
      <c r="I107" s="211"/>
      <c r="J107" s="212">
        <f>ROUND(I107*H107,2)</f>
        <v>0</v>
      </c>
      <c r="K107" s="208" t="s">
        <v>157</v>
      </c>
      <c r="L107" s="46"/>
      <c r="M107" s="213" t="s">
        <v>19</v>
      </c>
      <c r="N107" s="214" t="s">
        <v>40</v>
      </c>
      <c r="O107" s="86"/>
      <c r="P107" s="215">
        <f>O107*H107</f>
        <v>0</v>
      </c>
      <c r="Q107" s="215">
        <v>0</v>
      </c>
      <c r="R107" s="215">
        <f>Q107*H107</f>
        <v>0</v>
      </c>
      <c r="S107" s="215">
        <v>0</v>
      </c>
      <c r="T107" s="216">
        <f>S107*H107</f>
        <v>0</v>
      </c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R107" s="217" t="s">
        <v>158</v>
      </c>
      <c r="AT107" s="217" t="s">
        <v>153</v>
      </c>
      <c r="AU107" s="217" t="s">
        <v>79</v>
      </c>
      <c r="AY107" s="19" t="s">
        <v>150</v>
      </c>
      <c r="BE107" s="218">
        <f>IF(N107="základní",J107,0)</f>
        <v>0</v>
      </c>
      <c r="BF107" s="218">
        <f>IF(N107="snížená",J107,0)</f>
        <v>0</v>
      </c>
      <c r="BG107" s="218">
        <f>IF(N107="zákl. přenesená",J107,0)</f>
        <v>0</v>
      </c>
      <c r="BH107" s="218">
        <f>IF(N107="sníž. přenesená",J107,0)</f>
        <v>0</v>
      </c>
      <c r="BI107" s="218">
        <f>IF(N107="nulová",J107,0)</f>
        <v>0</v>
      </c>
      <c r="BJ107" s="19" t="s">
        <v>77</v>
      </c>
      <c r="BK107" s="218">
        <f>ROUND(I107*H107,2)</f>
        <v>0</v>
      </c>
      <c r="BL107" s="19" t="s">
        <v>158</v>
      </c>
      <c r="BM107" s="217" t="s">
        <v>199</v>
      </c>
    </row>
    <row r="108" s="2" customFormat="1">
      <c r="A108" s="40"/>
      <c r="B108" s="41"/>
      <c r="C108" s="42"/>
      <c r="D108" s="219" t="s">
        <v>159</v>
      </c>
      <c r="E108" s="42"/>
      <c r="F108" s="220" t="s">
        <v>200</v>
      </c>
      <c r="G108" s="42"/>
      <c r="H108" s="42"/>
      <c r="I108" s="221"/>
      <c r="J108" s="42"/>
      <c r="K108" s="42"/>
      <c r="L108" s="46"/>
      <c r="M108" s="222"/>
      <c r="N108" s="223"/>
      <c r="O108" s="86"/>
      <c r="P108" s="86"/>
      <c r="Q108" s="86"/>
      <c r="R108" s="86"/>
      <c r="S108" s="86"/>
      <c r="T108" s="87"/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T108" s="19" t="s">
        <v>159</v>
      </c>
      <c r="AU108" s="19" t="s">
        <v>79</v>
      </c>
    </row>
    <row r="109" s="2" customFormat="1" ht="37.8" customHeight="1">
      <c r="A109" s="40"/>
      <c r="B109" s="41"/>
      <c r="C109" s="206" t="s">
        <v>201</v>
      </c>
      <c r="D109" s="206" t="s">
        <v>153</v>
      </c>
      <c r="E109" s="207" t="s">
        <v>202</v>
      </c>
      <c r="F109" s="208" t="s">
        <v>203</v>
      </c>
      <c r="G109" s="209" t="s">
        <v>156</v>
      </c>
      <c r="H109" s="210">
        <v>1</v>
      </c>
      <c r="I109" s="211"/>
      <c r="J109" s="212">
        <f>ROUND(I109*H109,2)</f>
        <v>0</v>
      </c>
      <c r="K109" s="208" t="s">
        <v>157</v>
      </c>
      <c r="L109" s="46"/>
      <c r="M109" s="213" t="s">
        <v>19</v>
      </c>
      <c r="N109" s="214" t="s">
        <v>40</v>
      </c>
      <c r="O109" s="86"/>
      <c r="P109" s="215">
        <f>O109*H109</f>
        <v>0</v>
      </c>
      <c r="Q109" s="215">
        <v>0</v>
      </c>
      <c r="R109" s="215">
        <f>Q109*H109</f>
        <v>0</v>
      </c>
      <c r="S109" s="215">
        <v>0</v>
      </c>
      <c r="T109" s="216">
        <f>S109*H109</f>
        <v>0</v>
      </c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R109" s="217" t="s">
        <v>158</v>
      </c>
      <c r="AT109" s="217" t="s">
        <v>153</v>
      </c>
      <c r="AU109" s="217" t="s">
        <v>79</v>
      </c>
      <c r="AY109" s="19" t="s">
        <v>150</v>
      </c>
      <c r="BE109" s="218">
        <f>IF(N109="základní",J109,0)</f>
        <v>0</v>
      </c>
      <c r="BF109" s="218">
        <f>IF(N109="snížená",J109,0)</f>
        <v>0</v>
      </c>
      <c r="BG109" s="218">
        <f>IF(N109="zákl. přenesená",J109,0)</f>
        <v>0</v>
      </c>
      <c r="BH109" s="218">
        <f>IF(N109="sníž. přenesená",J109,0)</f>
        <v>0</v>
      </c>
      <c r="BI109" s="218">
        <f>IF(N109="nulová",J109,0)</f>
        <v>0</v>
      </c>
      <c r="BJ109" s="19" t="s">
        <v>77</v>
      </c>
      <c r="BK109" s="218">
        <f>ROUND(I109*H109,2)</f>
        <v>0</v>
      </c>
      <c r="BL109" s="19" t="s">
        <v>158</v>
      </c>
      <c r="BM109" s="217" t="s">
        <v>204</v>
      </c>
    </row>
    <row r="110" s="2" customFormat="1">
      <c r="A110" s="40"/>
      <c r="B110" s="41"/>
      <c r="C110" s="42"/>
      <c r="D110" s="219" t="s">
        <v>159</v>
      </c>
      <c r="E110" s="42"/>
      <c r="F110" s="220" t="s">
        <v>205</v>
      </c>
      <c r="G110" s="42"/>
      <c r="H110" s="42"/>
      <c r="I110" s="221"/>
      <c r="J110" s="42"/>
      <c r="K110" s="42"/>
      <c r="L110" s="46"/>
      <c r="M110" s="222"/>
      <c r="N110" s="223"/>
      <c r="O110" s="86"/>
      <c r="P110" s="86"/>
      <c r="Q110" s="86"/>
      <c r="R110" s="86"/>
      <c r="S110" s="86"/>
      <c r="T110" s="87"/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T110" s="19" t="s">
        <v>159</v>
      </c>
      <c r="AU110" s="19" t="s">
        <v>79</v>
      </c>
    </row>
    <row r="111" s="2" customFormat="1" ht="16.5" customHeight="1">
      <c r="A111" s="40"/>
      <c r="B111" s="41"/>
      <c r="C111" s="206" t="s">
        <v>8</v>
      </c>
      <c r="D111" s="206" t="s">
        <v>153</v>
      </c>
      <c r="E111" s="207" t="s">
        <v>206</v>
      </c>
      <c r="F111" s="208" t="s">
        <v>207</v>
      </c>
      <c r="G111" s="209" t="s">
        <v>156</v>
      </c>
      <c r="H111" s="210">
        <v>3</v>
      </c>
      <c r="I111" s="211"/>
      <c r="J111" s="212">
        <f>ROUND(I111*H111,2)</f>
        <v>0</v>
      </c>
      <c r="K111" s="208" t="s">
        <v>157</v>
      </c>
      <c r="L111" s="46"/>
      <c r="M111" s="213" t="s">
        <v>19</v>
      </c>
      <c r="N111" s="214" t="s">
        <v>40</v>
      </c>
      <c r="O111" s="86"/>
      <c r="P111" s="215">
        <f>O111*H111</f>
        <v>0</v>
      </c>
      <c r="Q111" s="215">
        <v>0</v>
      </c>
      <c r="R111" s="215">
        <f>Q111*H111</f>
        <v>0</v>
      </c>
      <c r="S111" s="215">
        <v>0</v>
      </c>
      <c r="T111" s="216">
        <f>S111*H111</f>
        <v>0</v>
      </c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R111" s="217" t="s">
        <v>158</v>
      </c>
      <c r="AT111" s="217" t="s">
        <v>153</v>
      </c>
      <c r="AU111" s="217" t="s">
        <v>79</v>
      </c>
      <c r="AY111" s="19" t="s">
        <v>150</v>
      </c>
      <c r="BE111" s="218">
        <f>IF(N111="základní",J111,0)</f>
        <v>0</v>
      </c>
      <c r="BF111" s="218">
        <f>IF(N111="snížená",J111,0)</f>
        <v>0</v>
      </c>
      <c r="BG111" s="218">
        <f>IF(N111="zákl. přenesená",J111,0)</f>
        <v>0</v>
      </c>
      <c r="BH111" s="218">
        <f>IF(N111="sníž. přenesená",J111,0)</f>
        <v>0</v>
      </c>
      <c r="BI111" s="218">
        <f>IF(N111="nulová",J111,0)</f>
        <v>0</v>
      </c>
      <c r="BJ111" s="19" t="s">
        <v>77</v>
      </c>
      <c r="BK111" s="218">
        <f>ROUND(I111*H111,2)</f>
        <v>0</v>
      </c>
      <c r="BL111" s="19" t="s">
        <v>158</v>
      </c>
      <c r="BM111" s="217" t="s">
        <v>208</v>
      </c>
    </row>
    <row r="112" s="2" customFormat="1">
      <c r="A112" s="40"/>
      <c r="B112" s="41"/>
      <c r="C112" s="42"/>
      <c r="D112" s="219" t="s">
        <v>159</v>
      </c>
      <c r="E112" s="42"/>
      <c r="F112" s="220" t="s">
        <v>209</v>
      </c>
      <c r="G112" s="42"/>
      <c r="H112" s="42"/>
      <c r="I112" s="221"/>
      <c r="J112" s="42"/>
      <c r="K112" s="42"/>
      <c r="L112" s="46"/>
      <c r="M112" s="222"/>
      <c r="N112" s="223"/>
      <c r="O112" s="86"/>
      <c r="P112" s="86"/>
      <c r="Q112" s="86"/>
      <c r="R112" s="86"/>
      <c r="S112" s="86"/>
      <c r="T112" s="87"/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T112" s="19" t="s">
        <v>159</v>
      </c>
      <c r="AU112" s="19" t="s">
        <v>79</v>
      </c>
    </row>
    <row r="113" s="12" customFormat="1" ht="22.8" customHeight="1">
      <c r="A113" s="12"/>
      <c r="B113" s="190"/>
      <c r="C113" s="191"/>
      <c r="D113" s="192" t="s">
        <v>68</v>
      </c>
      <c r="E113" s="204" t="s">
        <v>210</v>
      </c>
      <c r="F113" s="204" t="s">
        <v>211</v>
      </c>
      <c r="G113" s="191"/>
      <c r="H113" s="191"/>
      <c r="I113" s="194"/>
      <c r="J113" s="205">
        <f>BK113</f>
        <v>0</v>
      </c>
      <c r="K113" s="191"/>
      <c r="L113" s="196"/>
      <c r="M113" s="197"/>
      <c r="N113" s="198"/>
      <c r="O113" s="198"/>
      <c r="P113" s="199">
        <f>SUM(P114:P119)</f>
        <v>0</v>
      </c>
      <c r="Q113" s="198"/>
      <c r="R113" s="199">
        <f>SUM(R114:R119)</f>
        <v>0</v>
      </c>
      <c r="S113" s="198"/>
      <c r="T113" s="200">
        <f>SUM(T114:T119)</f>
        <v>0</v>
      </c>
      <c r="U113" s="12"/>
      <c r="V113" s="12"/>
      <c r="W113" s="12"/>
      <c r="X113" s="12"/>
      <c r="Y113" s="12"/>
      <c r="Z113" s="12"/>
      <c r="AA113" s="12"/>
      <c r="AB113" s="12"/>
      <c r="AC113" s="12"/>
      <c r="AD113" s="12"/>
      <c r="AE113" s="12"/>
      <c r="AR113" s="201" t="s">
        <v>149</v>
      </c>
      <c r="AT113" s="202" t="s">
        <v>68</v>
      </c>
      <c r="AU113" s="202" t="s">
        <v>77</v>
      </c>
      <c r="AY113" s="201" t="s">
        <v>150</v>
      </c>
      <c r="BK113" s="203">
        <f>SUM(BK114:BK119)</f>
        <v>0</v>
      </c>
    </row>
    <row r="114" s="2" customFormat="1" ht="16.5" customHeight="1">
      <c r="A114" s="40"/>
      <c r="B114" s="41"/>
      <c r="C114" s="206" t="s">
        <v>212</v>
      </c>
      <c r="D114" s="206" t="s">
        <v>153</v>
      </c>
      <c r="E114" s="207" t="s">
        <v>213</v>
      </c>
      <c r="F114" s="208" t="s">
        <v>214</v>
      </c>
      <c r="G114" s="209" t="s">
        <v>156</v>
      </c>
      <c r="H114" s="210">
        <v>1</v>
      </c>
      <c r="I114" s="211"/>
      <c r="J114" s="212">
        <f>ROUND(I114*H114,2)</f>
        <v>0</v>
      </c>
      <c r="K114" s="208" t="s">
        <v>157</v>
      </c>
      <c r="L114" s="46"/>
      <c r="M114" s="213" t="s">
        <v>19</v>
      </c>
      <c r="N114" s="214" t="s">
        <v>40</v>
      </c>
      <c r="O114" s="86"/>
      <c r="P114" s="215">
        <f>O114*H114</f>
        <v>0</v>
      </c>
      <c r="Q114" s="215">
        <v>0</v>
      </c>
      <c r="R114" s="215">
        <f>Q114*H114</f>
        <v>0</v>
      </c>
      <c r="S114" s="215">
        <v>0</v>
      </c>
      <c r="T114" s="216">
        <f>S114*H114</f>
        <v>0</v>
      </c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R114" s="217" t="s">
        <v>158</v>
      </c>
      <c r="AT114" s="217" t="s">
        <v>153</v>
      </c>
      <c r="AU114" s="217" t="s">
        <v>79</v>
      </c>
      <c r="AY114" s="19" t="s">
        <v>150</v>
      </c>
      <c r="BE114" s="218">
        <f>IF(N114="základní",J114,0)</f>
        <v>0</v>
      </c>
      <c r="BF114" s="218">
        <f>IF(N114="snížená",J114,0)</f>
        <v>0</v>
      </c>
      <c r="BG114" s="218">
        <f>IF(N114="zákl. přenesená",J114,0)</f>
        <v>0</v>
      </c>
      <c r="BH114" s="218">
        <f>IF(N114="sníž. přenesená",J114,0)</f>
        <v>0</v>
      </c>
      <c r="BI114" s="218">
        <f>IF(N114="nulová",J114,0)</f>
        <v>0</v>
      </c>
      <c r="BJ114" s="19" t="s">
        <v>77</v>
      </c>
      <c r="BK114" s="218">
        <f>ROUND(I114*H114,2)</f>
        <v>0</v>
      </c>
      <c r="BL114" s="19" t="s">
        <v>158</v>
      </c>
      <c r="BM114" s="217" t="s">
        <v>215</v>
      </c>
    </row>
    <row r="115" s="2" customFormat="1">
      <c r="A115" s="40"/>
      <c r="B115" s="41"/>
      <c r="C115" s="42"/>
      <c r="D115" s="219" t="s">
        <v>159</v>
      </c>
      <c r="E115" s="42"/>
      <c r="F115" s="220" t="s">
        <v>216</v>
      </c>
      <c r="G115" s="42"/>
      <c r="H115" s="42"/>
      <c r="I115" s="221"/>
      <c r="J115" s="42"/>
      <c r="K115" s="42"/>
      <c r="L115" s="46"/>
      <c r="M115" s="222"/>
      <c r="N115" s="223"/>
      <c r="O115" s="86"/>
      <c r="P115" s="86"/>
      <c r="Q115" s="86"/>
      <c r="R115" s="86"/>
      <c r="S115" s="86"/>
      <c r="T115" s="87"/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T115" s="19" t="s">
        <v>159</v>
      </c>
      <c r="AU115" s="19" t="s">
        <v>79</v>
      </c>
    </row>
    <row r="116" s="2" customFormat="1" ht="16.5" customHeight="1">
      <c r="A116" s="40"/>
      <c r="B116" s="41"/>
      <c r="C116" s="206" t="s">
        <v>183</v>
      </c>
      <c r="D116" s="206" t="s">
        <v>153</v>
      </c>
      <c r="E116" s="207" t="s">
        <v>217</v>
      </c>
      <c r="F116" s="208" t="s">
        <v>218</v>
      </c>
      <c r="G116" s="209" t="s">
        <v>156</v>
      </c>
      <c r="H116" s="210">
        <v>1</v>
      </c>
      <c r="I116" s="211"/>
      <c r="J116" s="212">
        <f>ROUND(I116*H116,2)</f>
        <v>0</v>
      </c>
      <c r="K116" s="208" t="s">
        <v>157</v>
      </c>
      <c r="L116" s="46"/>
      <c r="M116" s="213" t="s">
        <v>19</v>
      </c>
      <c r="N116" s="214" t="s">
        <v>40</v>
      </c>
      <c r="O116" s="86"/>
      <c r="P116" s="215">
        <f>O116*H116</f>
        <v>0</v>
      </c>
      <c r="Q116" s="215">
        <v>0</v>
      </c>
      <c r="R116" s="215">
        <f>Q116*H116</f>
        <v>0</v>
      </c>
      <c r="S116" s="215">
        <v>0</v>
      </c>
      <c r="T116" s="216">
        <f>S116*H116</f>
        <v>0</v>
      </c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R116" s="217" t="s">
        <v>158</v>
      </c>
      <c r="AT116" s="217" t="s">
        <v>153</v>
      </c>
      <c r="AU116" s="217" t="s">
        <v>79</v>
      </c>
      <c r="AY116" s="19" t="s">
        <v>150</v>
      </c>
      <c r="BE116" s="218">
        <f>IF(N116="základní",J116,0)</f>
        <v>0</v>
      </c>
      <c r="BF116" s="218">
        <f>IF(N116="snížená",J116,0)</f>
        <v>0</v>
      </c>
      <c r="BG116" s="218">
        <f>IF(N116="zákl. přenesená",J116,0)</f>
        <v>0</v>
      </c>
      <c r="BH116" s="218">
        <f>IF(N116="sníž. přenesená",J116,0)</f>
        <v>0</v>
      </c>
      <c r="BI116" s="218">
        <f>IF(N116="nulová",J116,0)</f>
        <v>0</v>
      </c>
      <c r="BJ116" s="19" t="s">
        <v>77</v>
      </c>
      <c r="BK116" s="218">
        <f>ROUND(I116*H116,2)</f>
        <v>0</v>
      </c>
      <c r="BL116" s="19" t="s">
        <v>158</v>
      </c>
      <c r="BM116" s="217" t="s">
        <v>219</v>
      </c>
    </row>
    <row r="117" s="2" customFormat="1">
      <c r="A117" s="40"/>
      <c r="B117" s="41"/>
      <c r="C117" s="42"/>
      <c r="D117" s="219" t="s">
        <v>159</v>
      </c>
      <c r="E117" s="42"/>
      <c r="F117" s="220" t="s">
        <v>220</v>
      </c>
      <c r="G117" s="42"/>
      <c r="H117" s="42"/>
      <c r="I117" s="221"/>
      <c r="J117" s="42"/>
      <c r="K117" s="42"/>
      <c r="L117" s="46"/>
      <c r="M117" s="222"/>
      <c r="N117" s="223"/>
      <c r="O117" s="86"/>
      <c r="P117" s="86"/>
      <c r="Q117" s="86"/>
      <c r="R117" s="86"/>
      <c r="S117" s="86"/>
      <c r="T117" s="87"/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T117" s="19" t="s">
        <v>159</v>
      </c>
      <c r="AU117" s="19" t="s">
        <v>79</v>
      </c>
    </row>
    <row r="118" s="2" customFormat="1" ht="16.5" customHeight="1">
      <c r="A118" s="40"/>
      <c r="B118" s="41"/>
      <c r="C118" s="206" t="s">
        <v>221</v>
      </c>
      <c r="D118" s="206" t="s">
        <v>153</v>
      </c>
      <c r="E118" s="207" t="s">
        <v>222</v>
      </c>
      <c r="F118" s="208" t="s">
        <v>223</v>
      </c>
      <c r="G118" s="209" t="s">
        <v>156</v>
      </c>
      <c r="H118" s="210">
        <v>1</v>
      </c>
      <c r="I118" s="211"/>
      <c r="J118" s="212">
        <f>ROUND(I118*H118,2)</f>
        <v>0</v>
      </c>
      <c r="K118" s="208" t="s">
        <v>157</v>
      </c>
      <c r="L118" s="46"/>
      <c r="M118" s="213" t="s">
        <v>19</v>
      </c>
      <c r="N118" s="214" t="s">
        <v>40</v>
      </c>
      <c r="O118" s="86"/>
      <c r="P118" s="215">
        <f>O118*H118</f>
        <v>0</v>
      </c>
      <c r="Q118" s="215">
        <v>0</v>
      </c>
      <c r="R118" s="215">
        <f>Q118*H118</f>
        <v>0</v>
      </c>
      <c r="S118" s="215">
        <v>0</v>
      </c>
      <c r="T118" s="216">
        <f>S118*H118</f>
        <v>0</v>
      </c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R118" s="217" t="s">
        <v>158</v>
      </c>
      <c r="AT118" s="217" t="s">
        <v>153</v>
      </c>
      <c r="AU118" s="217" t="s">
        <v>79</v>
      </c>
      <c r="AY118" s="19" t="s">
        <v>150</v>
      </c>
      <c r="BE118" s="218">
        <f>IF(N118="základní",J118,0)</f>
        <v>0</v>
      </c>
      <c r="BF118" s="218">
        <f>IF(N118="snížená",J118,0)</f>
        <v>0</v>
      </c>
      <c r="BG118" s="218">
        <f>IF(N118="zákl. přenesená",J118,0)</f>
        <v>0</v>
      </c>
      <c r="BH118" s="218">
        <f>IF(N118="sníž. přenesená",J118,0)</f>
        <v>0</v>
      </c>
      <c r="BI118" s="218">
        <f>IF(N118="nulová",J118,0)</f>
        <v>0</v>
      </c>
      <c r="BJ118" s="19" t="s">
        <v>77</v>
      </c>
      <c r="BK118" s="218">
        <f>ROUND(I118*H118,2)</f>
        <v>0</v>
      </c>
      <c r="BL118" s="19" t="s">
        <v>158</v>
      </c>
      <c r="BM118" s="217" t="s">
        <v>224</v>
      </c>
    </row>
    <row r="119" s="2" customFormat="1">
      <c r="A119" s="40"/>
      <c r="B119" s="41"/>
      <c r="C119" s="42"/>
      <c r="D119" s="219" t="s">
        <v>159</v>
      </c>
      <c r="E119" s="42"/>
      <c r="F119" s="220" t="s">
        <v>225</v>
      </c>
      <c r="G119" s="42"/>
      <c r="H119" s="42"/>
      <c r="I119" s="221"/>
      <c r="J119" s="42"/>
      <c r="K119" s="42"/>
      <c r="L119" s="46"/>
      <c r="M119" s="222"/>
      <c r="N119" s="223"/>
      <c r="O119" s="86"/>
      <c r="P119" s="86"/>
      <c r="Q119" s="86"/>
      <c r="R119" s="86"/>
      <c r="S119" s="86"/>
      <c r="T119" s="87"/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T119" s="19" t="s">
        <v>159</v>
      </c>
      <c r="AU119" s="19" t="s">
        <v>79</v>
      </c>
    </row>
    <row r="120" s="12" customFormat="1" ht="22.8" customHeight="1">
      <c r="A120" s="12"/>
      <c r="B120" s="190"/>
      <c r="C120" s="191"/>
      <c r="D120" s="192" t="s">
        <v>68</v>
      </c>
      <c r="E120" s="204" t="s">
        <v>226</v>
      </c>
      <c r="F120" s="204" t="s">
        <v>227</v>
      </c>
      <c r="G120" s="191"/>
      <c r="H120" s="191"/>
      <c r="I120" s="194"/>
      <c r="J120" s="205">
        <f>BK120</f>
        <v>0</v>
      </c>
      <c r="K120" s="191"/>
      <c r="L120" s="196"/>
      <c r="M120" s="197"/>
      <c r="N120" s="198"/>
      <c r="O120" s="198"/>
      <c r="P120" s="199">
        <f>SUM(P121:P122)</f>
        <v>0</v>
      </c>
      <c r="Q120" s="198"/>
      <c r="R120" s="199">
        <f>SUM(R121:R122)</f>
        <v>0</v>
      </c>
      <c r="S120" s="198"/>
      <c r="T120" s="200">
        <f>SUM(T121:T122)</f>
        <v>0</v>
      </c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R120" s="201" t="s">
        <v>149</v>
      </c>
      <c r="AT120" s="202" t="s">
        <v>68</v>
      </c>
      <c r="AU120" s="202" t="s">
        <v>77</v>
      </c>
      <c r="AY120" s="201" t="s">
        <v>150</v>
      </c>
      <c r="BK120" s="203">
        <f>SUM(BK121:BK122)</f>
        <v>0</v>
      </c>
    </row>
    <row r="121" s="2" customFormat="1" ht="16.5" customHeight="1">
      <c r="A121" s="40"/>
      <c r="B121" s="41"/>
      <c r="C121" s="206" t="s">
        <v>187</v>
      </c>
      <c r="D121" s="206" t="s">
        <v>153</v>
      </c>
      <c r="E121" s="207" t="s">
        <v>228</v>
      </c>
      <c r="F121" s="208" t="s">
        <v>229</v>
      </c>
      <c r="G121" s="209" t="s">
        <v>156</v>
      </c>
      <c r="H121" s="210">
        <v>1</v>
      </c>
      <c r="I121" s="211"/>
      <c r="J121" s="212">
        <f>ROUND(I121*H121,2)</f>
        <v>0</v>
      </c>
      <c r="K121" s="208" t="s">
        <v>157</v>
      </c>
      <c r="L121" s="46"/>
      <c r="M121" s="213" t="s">
        <v>19</v>
      </c>
      <c r="N121" s="214" t="s">
        <v>40</v>
      </c>
      <c r="O121" s="86"/>
      <c r="P121" s="215">
        <f>O121*H121</f>
        <v>0</v>
      </c>
      <c r="Q121" s="215">
        <v>0</v>
      </c>
      <c r="R121" s="215">
        <f>Q121*H121</f>
        <v>0</v>
      </c>
      <c r="S121" s="215">
        <v>0</v>
      </c>
      <c r="T121" s="216">
        <f>S121*H121</f>
        <v>0</v>
      </c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R121" s="217" t="s">
        <v>158</v>
      </c>
      <c r="AT121" s="217" t="s">
        <v>153</v>
      </c>
      <c r="AU121" s="217" t="s">
        <v>79</v>
      </c>
      <c r="AY121" s="19" t="s">
        <v>150</v>
      </c>
      <c r="BE121" s="218">
        <f>IF(N121="základní",J121,0)</f>
        <v>0</v>
      </c>
      <c r="BF121" s="218">
        <f>IF(N121="snížená",J121,0)</f>
        <v>0</v>
      </c>
      <c r="BG121" s="218">
        <f>IF(N121="zákl. přenesená",J121,0)</f>
        <v>0</v>
      </c>
      <c r="BH121" s="218">
        <f>IF(N121="sníž. přenesená",J121,0)</f>
        <v>0</v>
      </c>
      <c r="BI121" s="218">
        <f>IF(N121="nulová",J121,0)</f>
        <v>0</v>
      </c>
      <c r="BJ121" s="19" t="s">
        <v>77</v>
      </c>
      <c r="BK121" s="218">
        <f>ROUND(I121*H121,2)</f>
        <v>0</v>
      </c>
      <c r="BL121" s="19" t="s">
        <v>158</v>
      </c>
      <c r="BM121" s="217" t="s">
        <v>230</v>
      </c>
    </row>
    <row r="122" s="2" customFormat="1">
      <c r="A122" s="40"/>
      <c r="B122" s="41"/>
      <c r="C122" s="42"/>
      <c r="D122" s="219" t="s">
        <v>159</v>
      </c>
      <c r="E122" s="42"/>
      <c r="F122" s="220" t="s">
        <v>231</v>
      </c>
      <c r="G122" s="42"/>
      <c r="H122" s="42"/>
      <c r="I122" s="221"/>
      <c r="J122" s="42"/>
      <c r="K122" s="42"/>
      <c r="L122" s="46"/>
      <c r="M122" s="224"/>
      <c r="N122" s="225"/>
      <c r="O122" s="226"/>
      <c r="P122" s="226"/>
      <c r="Q122" s="226"/>
      <c r="R122" s="226"/>
      <c r="S122" s="226"/>
      <c r="T122" s="227"/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T122" s="19" t="s">
        <v>159</v>
      </c>
      <c r="AU122" s="19" t="s">
        <v>79</v>
      </c>
    </row>
    <row r="123" s="2" customFormat="1" ht="6.96" customHeight="1">
      <c r="A123" s="40"/>
      <c r="B123" s="61"/>
      <c r="C123" s="62"/>
      <c r="D123" s="62"/>
      <c r="E123" s="62"/>
      <c r="F123" s="62"/>
      <c r="G123" s="62"/>
      <c r="H123" s="62"/>
      <c r="I123" s="62"/>
      <c r="J123" s="62"/>
      <c r="K123" s="62"/>
      <c r="L123" s="46"/>
      <c r="M123" s="40"/>
      <c r="O123" s="40"/>
      <c r="P123" s="40"/>
      <c r="Q123" s="40"/>
      <c r="R123" s="40"/>
      <c r="S123" s="40"/>
      <c r="T123" s="40"/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</row>
  </sheetData>
  <sheetProtection sheet="1" autoFilter="0" formatColumns="0" formatRows="0" objects="1" scenarios="1" spinCount="100000" saltValue="DyWxn/2tNY1bvyh/d1iWhYWEyjECEYCOz69JSuEGlr4V+xedIeDNeCHuC6SX64MpvidJEJKTjsAtKtEKPDv0aw==" hashValue="tQDl0bCpwrU7uuUJapPPbFyHVrdfnaonOcPoBi8KgeSLPzkPHSXlEDESgmlCE/SXnUDRRR4AWk/qetvPCrcUfA==" algorithmName="SHA-512" password="CBF1"/>
  <autoFilter ref="C84:K122"/>
  <mergeCells count="9">
    <mergeCell ref="E7:H7"/>
    <mergeCell ref="E9:H9"/>
    <mergeCell ref="E18:H18"/>
    <mergeCell ref="E27:H27"/>
    <mergeCell ref="E48:H48"/>
    <mergeCell ref="E50:H50"/>
    <mergeCell ref="E75:H75"/>
    <mergeCell ref="E77:H77"/>
    <mergeCell ref="L2:V2"/>
  </mergeCells>
  <hyperlinks>
    <hyperlink ref="F89" r:id="rId1" display="https://podminky.urs.cz/item/CS_URS_2024_02/012103000"/>
    <hyperlink ref="F91" r:id="rId2" display="https://podminky.urs.cz/item/CS_URS_2024_02/012303000"/>
    <hyperlink ref="F93" r:id="rId3" display="https://podminky.urs.cz/item/CS_URS_2024_02/012444000"/>
    <hyperlink ref="F95" r:id="rId4" display="https://podminky.urs.cz/item/CS_URS_2024_02/013002000"/>
    <hyperlink ref="F97" r:id="rId5" display="https://podminky.urs.cz/item/CS_URS_2024_02/013244000"/>
    <hyperlink ref="F99" r:id="rId6" display="https://podminky.urs.cz/item/CS_URS_2024_02/013254000"/>
    <hyperlink ref="F101" r:id="rId7" display="https://podminky.urs.cz/item/CS_URS_2024_02/013294000"/>
    <hyperlink ref="F105" r:id="rId8" display="https://podminky.urs.cz/item/CS_URS_2024_02/021002000"/>
    <hyperlink ref="F108" r:id="rId9" display="https://podminky.urs.cz/item/CS_URS_2024_02/032002000"/>
    <hyperlink ref="F110" r:id="rId10" display="https://podminky.urs.cz/item/CS_URS_2024_02/034303000"/>
    <hyperlink ref="F112" r:id="rId11" display="https://podminky.urs.cz/item/CS_URS_2024_02/034503000"/>
    <hyperlink ref="F115" r:id="rId12" display="https://podminky.urs.cz/item/CS_URS_2024_02/041103000"/>
    <hyperlink ref="F117" r:id="rId13" display="https://podminky.urs.cz/item/CS_URS_2024_02/043002000"/>
    <hyperlink ref="F119" r:id="rId14" display="https://podminky.urs.cz/item/CS_URS_2024_02/043103000"/>
    <hyperlink ref="F122" r:id="rId15" display="https://podminky.urs.cz/item/CS_URS_2024_02/094002000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6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82</v>
      </c>
    </row>
    <row r="3" s="1" customFormat="1" ht="6.96" customHeight="1">
      <c r="B3" s="130"/>
      <c r="C3" s="131"/>
      <c r="D3" s="131"/>
      <c r="E3" s="131"/>
      <c r="F3" s="131"/>
      <c r="G3" s="131"/>
      <c r="H3" s="131"/>
      <c r="I3" s="131"/>
      <c r="J3" s="131"/>
      <c r="K3" s="131"/>
      <c r="L3" s="22"/>
      <c r="AT3" s="19" t="s">
        <v>79</v>
      </c>
    </row>
    <row r="4" s="1" customFormat="1" ht="24.96" customHeight="1">
      <c r="B4" s="22"/>
      <c r="D4" s="132" t="s">
        <v>122</v>
      </c>
      <c r="L4" s="22"/>
      <c r="M4" s="13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34" t="s">
        <v>16</v>
      </c>
      <c r="L6" s="22"/>
    </row>
    <row r="7" s="1" customFormat="1" ht="26.25" customHeight="1">
      <c r="B7" s="22"/>
      <c r="E7" s="135" t="str">
        <f>'Rekapitulace stavby'!K6</f>
        <v>PŘESTAVBA ŽELEZNIČNÍHO UZLU BRNO - PRODLOUŽENÍ UL. KALOVÁ</v>
      </c>
      <c r="F7" s="134"/>
      <c r="G7" s="134"/>
      <c r="H7" s="134"/>
      <c r="L7" s="22"/>
    </row>
    <row r="8" s="2" customFormat="1" ht="12" customHeight="1">
      <c r="A8" s="40"/>
      <c r="B8" s="46"/>
      <c r="C8" s="40"/>
      <c r="D8" s="134" t="s">
        <v>123</v>
      </c>
      <c r="E8" s="40"/>
      <c r="F8" s="40"/>
      <c r="G8" s="40"/>
      <c r="H8" s="40"/>
      <c r="I8" s="40"/>
      <c r="J8" s="40"/>
      <c r="K8" s="40"/>
      <c r="L8" s="136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30" customHeight="1">
      <c r="A9" s="40"/>
      <c r="B9" s="46"/>
      <c r="C9" s="40"/>
      <c r="D9" s="40"/>
      <c r="E9" s="137" t="s">
        <v>232</v>
      </c>
      <c r="F9" s="40"/>
      <c r="G9" s="40"/>
      <c r="H9" s="40"/>
      <c r="I9" s="40"/>
      <c r="J9" s="40"/>
      <c r="K9" s="40"/>
      <c r="L9" s="13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4" t="s">
        <v>18</v>
      </c>
      <c r="E11" s="40"/>
      <c r="F11" s="138" t="s">
        <v>19</v>
      </c>
      <c r="G11" s="40"/>
      <c r="H11" s="40"/>
      <c r="I11" s="134" t="s">
        <v>20</v>
      </c>
      <c r="J11" s="138" t="s">
        <v>19</v>
      </c>
      <c r="K11" s="40"/>
      <c r="L11" s="13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4" t="s">
        <v>21</v>
      </c>
      <c r="E12" s="40"/>
      <c r="F12" s="138" t="s">
        <v>22</v>
      </c>
      <c r="G12" s="40"/>
      <c r="H12" s="40"/>
      <c r="I12" s="134" t="s">
        <v>23</v>
      </c>
      <c r="J12" s="139" t="str">
        <f>'Rekapitulace stavby'!AN8</f>
        <v>3. 6. 2025</v>
      </c>
      <c r="K12" s="40"/>
      <c r="L12" s="13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4" t="s">
        <v>25</v>
      </c>
      <c r="E14" s="40"/>
      <c r="F14" s="40"/>
      <c r="G14" s="40"/>
      <c r="H14" s="40"/>
      <c r="I14" s="134" t="s">
        <v>26</v>
      </c>
      <c r="J14" s="138" t="str">
        <f>IF('Rekapitulace stavby'!AN10="","",'Rekapitulace stavby'!AN10)</f>
        <v/>
      </c>
      <c r="K14" s="40"/>
      <c r="L14" s="13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8" t="str">
        <f>IF('Rekapitulace stavby'!E11="","",'Rekapitulace stavby'!E11)</f>
        <v xml:space="preserve"> </v>
      </c>
      <c r="F15" s="40"/>
      <c r="G15" s="40"/>
      <c r="H15" s="40"/>
      <c r="I15" s="134" t="s">
        <v>27</v>
      </c>
      <c r="J15" s="138" t="str">
        <f>IF('Rekapitulace stavby'!AN11="","",'Rekapitulace stavby'!AN11)</f>
        <v/>
      </c>
      <c r="K15" s="40"/>
      <c r="L15" s="13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4" t="s">
        <v>28</v>
      </c>
      <c r="E17" s="40"/>
      <c r="F17" s="40"/>
      <c r="G17" s="40"/>
      <c r="H17" s="40"/>
      <c r="I17" s="134" t="s">
        <v>26</v>
      </c>
      <c r="J17" s="35" t="str">
        <f>'Rekapitulace stavby'!AN13</f>
        <v>Vyplň údaj</v>
      </c>
      <c r="K17" s="40"/>
      <c r="L17" s="13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8"/>
      <c r="G18" s="138"/>
      <c r="H18" s="138"/>
      <c r="I18" s="134" t="s">
        <v>27</v>
      </c>
      <c r="J18" s="35" t="str">
        <f>'Rekapitulace stavby'!AN14</f>
        <v>Vyplň údaj</v>
      </c>
      <c r="K18" s="40"/>
      <c r="L18" s="13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4" t="s">
        <v>30</v>
      </c>
      <c r="E20" s="40"/>
      <c r="F20" s="40"/>
      <c r="G20" s="40"/>
      <c r="H20" s="40"/>
      <c r="I20" s="134" t="s">
        <v>26</v>
      </c>
      <c r="J20" s="138" t="str">
        <f>IF('Rekapitulace stavby'!AN16="","",'Rekapitulace stavby'!AN16)</f>
        <v/>
      </c>
      <c r="K20" s="40"/>
      <c r="L20" s="13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8" t="str">
        <f>IF('Rekapitulace stavby'!E17="","",'Rekapitulace stavby'!E17)</f>
        <v xml:space="preserve"> </v>
      </c>
      <c r="F21" s="40"/>
      <c r="G21" s="40"/>
      <c r="H21" s="40"/>
      <c r="I21" s="134" t="s">
        <v>27</v>
      </c>
      <c r="J21" s="138" t="str">
        <f>IF('Rekapitulace stavby'!AN17="","",'Rekapitulace stavby'!AN17)</f>
        <v/>
      </c>
      <c r="K21" s="40"/>
      <c r="L21" s="13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4" t="s">
        <v>32</v>
      </c>
      <c r="E23" s="40"/>
      <c r="F23" s="40"/>
      <c r="G23" s="40"/>
      <c r="H23" s="40"/>
      <c r="I23" s="134" t="s">
        <v>26</v>
      </c>
      <c r="J23" s="138" t="str">
        <f>IF('Rekapitulace stavby'!AN19="","",'Rekapitulace stavby'!AN19)</f>
        <v/>
      </c>
      <c r="K23" s="40"/>
      <c r="L23" s="13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8" t="str">
        <f>IF('Rekapitulace stavby'!E20="","",'Rekapitulace stavby'!E20)</f>
        <v xml:space="preserve"> </v>
      </c>
      <c r="F24" s="40"/>
      <c r="G24" s="40"/>
      <c r="H24" s="40"/>
      <c r="I24" s="134" t="s">
        <v>27</v>
      </c>
      <c r="J24" s="138" t="str">
        <f>IF('Rekapitulace stavby'!AN20="","",'Rekapitulace stavby'!AN20)</f>
        <v/>
      </c>
      <c r="K24" s="40"/>
      <c r="L24" s="13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4" t="s">
        <v>33</v>
      </c>
      <c r="E26" s="40"/>
      <c r="F26" s="40"/>
      <c r="G26" s="40"/>
      <c r="H26" s="40"/>
      <c r="I26" s="40"/>
      <c r="J26" s="40"/>
      <c r="K26" s="40"/>
      <c r="L26" s="13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40"/>
      <c r="B27" s="141"/>
      <c r="C27" s="140"/>
      <c r="D27" s="140"/>
      <c r="E27" s="142" t="s">
        <v>19</v>
      </c>
      <c r="F27" s="142"/>
      <c r="G27" s="142"/>
      <c r="H27" s="142"/>
      <c r="I27" s="140"/>
      <c r="J27" s="140"/>
      <c r="K27" s="140"/>
      <c r="L27" s="143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4"/>
      <c r="E29" s="144"/>
      <c r="F29" s="144"/>
      <c r="G29" s="144"/>
      <c r="H29" s="144"/>
      <c r="I29" s="144"/>
      <c r="J29" s="144"/>
      <c r="K29" s="144"/>
      <c r="L29" s="136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5" t="s">
        <v>35</v>
      </c>
      <c r="E30" s="40"/>
      <c r="F30" s="40"/>
      <c r="G30" s="40"/>
      <c r="H30" s="40"/>
      <c r="I30" s="40"/>
      <c r="J30" s="146">
        <f>ROUND(J90, 2)</f>
        <v>0</v>
      </c>
      <c r="K30" s="40"/>
      <c r="L30" s="13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4"/>
      <c r="E31" s="144"/>
      <c r="F31" s="144"/>
      <c r="G31" s="144"/>
      <c r="H31" s="144"/>
      <c r="I31" s="144"/>
      <c r="J31" s="144"/>
      <c r="K31" s="144"/>
      <c r="L31" s="13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7" t="s">
        <v>37</v>
      </c>
      <c r="G32" s="40"/>
      <c r="H32" s="40"/>
      <c r="I32" s="147" t="s">
        <v>36</v>
      </c>
      <c r="J32" s="147" t="s">
        <v>38</v>
      </c>
      <c r="K32" s="40"/>
      <c r="L32" s="13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8" t="s">
        <v>39</v>
      </c>
      <c r="E33" s="134" t="s">
        <v>40</v>
      </c>
      <c r="F33" s="149">
        <f>ROUND((SUM(BE90:BE187)),  2)</f>
        <v>0</v>
      </c>
      <c r="G33" s="40"/>
      <c r="H33" s="40"/>
      <c r="I33" s="150">
        <v>0.20999999999999999</v>
      </c>
      <c r="J33" s="149">
        <f>ROUND(((SUM(BE90:BE187))*I33),  2)</f>
        <v>0</v>
      </c>
      <c r="K33" s="40"/>
      <c r="L33" s="13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4" t="s">
        <v>41</v>
      </c>
      <c r="F34" s="149">
        <f>ROUND((SUM(BF90:BF187)),  2)</f>
        <v>0</v>
      </c>
      <c r="G34" s="40"/>
      <c r="H34" s="40"/>
      <c r="I34" s="150">
        <v>0.12</v>
      </c>
      <c r="J34" s="149">
        <f>ROUND(((SUM(BF90:BF187))*I34),  2)</f>
        <v>0</v>
      </c>
      <c r="K34" s="40"/>
      <c r="L34" s="13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4" t="s">
        <v>42</v>
      </c>
      <c r="F35" s="149">
        <f>ROUND((SUM(BG90:BG187)),  2)</f>
        <v>0</v>
      </c>
      <c r="G35" s="40"/>
      <c r="H35" s="40"/>
      <c r="I35" s="150">
        <v>0.20999999999999999</v>
      </c>
      <c r="J35" s="149">
        <f>0</f>
        <v>0</v>
      </c>
      <c r="K35" s="40"/>
      <c r="L35" s="13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4" t="s">
        <v>43</v>
      </c>
      <c r="F36" s="149">
        <f>ROUND((SUM(BH90:BH187)),  2)</f>
        <v>0</v>
      </c>
      <c r="G36" s="40"/>
      <c r="H36" s="40"/>
      <c r="I36" s="150">
        <v>0.12</v>
      </c>
      <c r="J36" s="149">
        <f>0</f>
        <v>0</v>
      </c>
      <c r="K36" s="40"/>
      <c r="L36" s="13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4" t="s">
        <v>44</v>
      </c>
      <c r="F37" s="149">
        <f>ROUND((SUM(BI90:BI187)),  2)</f>
        <v>0</v>
      </c>
      <c r="G37" s="40"/>
      <c r="H37" s="40"/>
      <c r="I37" s="150">
        <v>0</v>
      </c>
      <c r="J37" s="149">
        <f>0</f>
        <v>0</v>
      </c>
      <c r="K37" s="40"/>
      <c r="L37" s="13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1"/>
      <c r="D39" s="152" t="s">
        <v>45</v>
      </c>
      <c r="E39" s="153"/>
      <c r="F39" s="153"/>
      <c r="G39" s="154" t="s">
        <v>46</v>
      </c>
      <c r="H39" s="155" t="s">
        <v>47</v>
      </c>
      <c r="I39" s="153"/>
      <c r="J39" s="156">
        <f>SUM(J30:J37)</f>
        <v>0</v>
      </c>
      <c r="K39" s="157"/>
      <c r="L39" s="13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8"/>
      <c r="C40" s="159"/>
      <c r="D40" s="159"/>
      <c r="E40" s="159"/>
      <c r="F40" s="159"/>
      <c r="G40" s="159"/>
      <c r="H40" s="159"/>
      <c r="I40" s="159"/>
      <c r="J40" s="159"/>
      <c r="K40" s="159"/>
      <c r="L40" s="13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0"/>
      <c r="C44" s="161"/>
      <c r="D44" s="161"/>
      <c r="E44" s="161"/>
      <c r="F44" s="161"/>
      <c r="G44" s="161"/>
      <c r="H44" s="161"/>
      <c r="I44" s="161"/>
      <c r="J44" s="161"/>
      <c r="K44" s="161"/>
      <c r="L44" s="136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125</v>
      </c>
      <c r="D45" s="42"/>
      <c r="E45" s="42"/>
      <c r="F45" s="42"/>
      <c r="G45" s="42"/>
      <c r="H45" s="42"/>
      <c r="I45" s="42"/>
      <c r="J45" s="42"/>
      <c r="K45" s="42"/>
      <c r="L45" s="136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3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26.25" customHeight="1">
      <c r="A48" s="40"/>
      <c r="B48" s="41"/>
      <c r="C48" s="42"/>
      <c r="D48" s="42"/>
      <c r="E48" s="162" t="str">
        <f>E7</f>
        <v>PŘESTAVBA ŽELEZNIČNÍHO UZLU BRNO - PRODLOUŽENÍ UL. KALOVÁ</v>
      </c>
      <c r="F48" s="34"/>
      <c r="G48" s="34"/>
      <c r="H48" s="34"/>
      <c r="I48" s="42"/>
      <c r="J48" s="42"/>
      <c r="K48" s="42"/>
      <c r="L48" s="13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123</v>
      </c>
      <c r="D49" s="42"/>
      <c r="E49" s="42"/>
      <c r="F49" s="42"/>
      <c r="G49" s="42"/>
      <c r="H49" s="42"/>
      <c r="I49" s="42"/>
      <c r="J49" s="42"/>
      <c r="K49" s="42"/>
      <c r="L49" s="13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30" customHeight="1">
      <c r="A50" s="40"/>
      <c r="B50" s="41"/>
      <c r="C50" s="42"/>
      <c r="D50" s="42"/>
      <c r="E50" s="71" t="str">
        <f>E9</f>
        <v>SO 06-06-66 - Veřejné osv. – část dostavba Komárova, Větev D – část 1,2 , Větev 6 – část 2 Větev 4-část 1</v>
      </c>
      <c r="F50" s="42"/>
      <c r="G50" s="42"/>
      <c r="H50" s="42"/>
      <c r="I50" s="42"/>
      <c r="J50" s="42"/>
      <c r="K50" s="42"/>
      <c r="L50" s="13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6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21</v>
      </c>
      <c r="D52" s="42"/>
      <c r="E52" s="42"/>
      <c r="F52" s="29" t="str">
        <f>F12</f>
        <v xml:space="preserve"> </v>
      </c>
      <c r="G52" s="42"/>
      <c r="H52" s="42"/>
      <c r="I52" s="34" t="s">
        <v>23</v>
      </c>
      <c r="J52" s="74" t="str">
        <f>IF(J12="","",J12)</f>
        <v>3. 6. 2025</v>
      </c>
      <c r="K52" s="42"/>
      <c r="L52" s="13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5.15" customHeight="1">
      <c r="A54" s="40"/>
      <c r="B54" s="41"/>
      <c r="C54" s="34" t="s">
        <v>25</v>
      </c>
      <c r="D54" s="42"/>
      <c r="E54" s="42"/>
      <c r="F54" s="29" t="str">
        <f>E15</f>
        <v xml:space="preserve"> </v>
      </c>
      <c r="G54" s="42"/>
      <c r="H54" s="42"/>
      <c r="I54" s="34" t="s">
        <v>30</v>
      </c>
      <c r="J54" s="38" t="str">
        <f>E21</f>
        <v xml:space="preserve"> </v>
      </c>
      <c r="K54" s="42"/>
      <c r="L54" s="13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28</v>
      </c>
      <c r="D55" s="42"/>
      <c r="E55" s="42"/>
      <c r="F55" s="29" t="str">
        <f>IF(E18="","",E18)</f>
        <v>Vyplň údaj</v>
      </c>
      <c r="G55" s="42"/>
      <c r="H55" s="42"/>
      <c r="I55" s="34" t="s">
        <v>32</v>
      </c>
      <c r="J55" s="38" t="str">
        <f>E24</f>
        <v xml:space="preserve"> </v>
      </c>
      <c r="K55" s="42"/>
      <c r="L55" s="13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63" t="s">
        <v>126</v>
      </c>
      <c r="D57" s="164"/>
      <c r="E57" s="164"/>
      <c r="F57" s="164"/>
      <c r="G57" s="164"/>
      <c r="H57" s="164"/>
      <c r="I57" s="164"/>
      <c r="J57" s="165" t="s">
        <v>127</v>
      </c>
      <c r="K57" s="164"/>
      <c r="L57" s="13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6" t="s">
        <v>67</v>
      </c>
      <c r="D59" s="42"/>
      <c r="E59" s="42"/>
      <c r="F59" s="42"/>
      <c r="G59" s="42"/>
      <c r="H59" s="42"/>
      <c r="I59" s="42"/>
      <c r="J59" s="104">
        <f>J90</f>
        <v>0</v>
      </c>
      <c r="K59" s="42"/>
      <c r="L59" s="13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128</v>
      </c>
    </row>
    <row r="60" s="9" customFormat="1" ht="24.96" customHeight="1">
      <c r="A60" s="9"/>
      <c r="B60" s="167"/>
      <c r="C60" s="168"/>
      <c r="D60" s="169" t="s">
        <v>233</v>
      </c>
      <c r="E60" s="170"/>
      <c r="F60" s="170"/>
      <c r="G60" s="170"/>
      <c r="H60" s="170"/>
      <c r="I60" s="170"/>
      <c r="J60" s="171">
        <f>J91</f>
        <v>0</v>
      </c>
      <c r="K60" s="168"/>
      <c r="L60" s="17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3"/>
      <c r="C61" s="174"/>
      <c r="D61" s="175" t="s">
        <v>234</v>
      </c>
      <c r="E61" s="176"/>
      <c r="F61" s="176"/>
      <c r="G61" s="176"/>
      <c r="H61" s="176"/>
      <c r="I61" s="176"/>
      <c r="J61" s="177">
        <f>J92</f>
        <v>0</v>
      </c>
      <c r="K61" s="174"/>
      <c r="L61" s="178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9" customFormat="1" ht="24.96" customHeight="1">
      <c r="A62" s="9"/>
      <c r="B62" s="167"/>
      <c r="C62" s="168"/>
      <c r="D62" s="169" t="s">
        <v>235</v>
      </c>
      <c r="E62" s="170"/>
      <c r="F62" s="170"/>
      <c r="G62" s="170"/>
      <c r="H62" s="170"/>
      <c r="I62" s="170"/>
      <c r="J62" s="171">
        <f>J93</f>
        <v>0</v>
      </c>
      <c r="K62" s="168"/>
      <c r="L62" s="172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</row>
    <row r="63" s="10" customFormat="1" ht="19.92" customHeight="1">
      <c r="A63" s="10"/>
      <c r="B63" s="173"/>
      <c r="C63" s="174"/>
      <c r="D63" s="175" t="s">
        <v>236</v>
      </c>
      <c r="E63" s="176"/>
      <c r="F63" s="176"/>
      <c r="G63" s="176"/>
      <c r="H63" s="176"/>
      <c r="I63" s="176"/>
      <c r="J63" s="177">
        <f>J94</f>
        <v>0</v>
      </c>
      <c r="K63" s="174"/>
      <c r="L63" s="178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9" customFormat="1" ht="24.96" customHeight="1">
      <c r="A64" s="9"/>
      <c r="B64" s="167"/>
      <c r="C64" s="168"/>
      <c r="D64" s="169" t="s">
        <v>237</v>
      </c>
      <c r="E64" s="170"/>
      <c r="F64" s="170"/>
      <c r="G64" s="170"/>
      <c r="H64" s="170"/>
      <c r="I64" s="170"/>
      <c r="J64" s="171">
        <f>J97</f>
        <v>0</v>
      </c>
      <c r="K64" s="168"/>
      <c r="L64" s="172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10" customFormat="1" ht="19.92" customHeight="1">
      <c r="A65" s="10"/>
      <c r="B65" s="173"/>
      <c r="C65" s="174"/>
      <c r="D65" s="175" t="s">
        <v>238</v>
      </c>
      <c r="E65" s="176"/>
      <c r="F65" s="176"/>
      <c r="G65" s="176"/>
      <c r="H65" s="176"/>
      <c r="I65" s="176"/>
      <c r="J65" s="177">
        <f>J104</f>
        <v>0</v>
      </c>
      <c r="K65" s="174"/>
      <c r="L65" s="178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73"/>
      <c r="C66" s="174"/>
      <c r="D66" s="175" t="s">
        <v>239</v>
      </c>
      <c r="E66" s="176"/>
      <c r="F66" s="176"/>
      <c r="G66" s="176"/>
      <c r="H66" s="176"/>
      <c r="I66" s="176"/>
      <c r="J66" s="177">
        <f>J105</f>
        <v>0</v>
      </c>
      <c r="K66" s="174"/>
      <c r="L66" s="178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73"/>
      <c r="C67" s="174"/>
      <c r="D67" s="175" t="s">
        <v>240</v>
      </c>
      <c r="E67" s="176"/>
      <c r="F67" s="176"/>
      <c r="G67" s="176"/>
      <c r="H67" s="176"/>
      <c r="I67" s="176"/>
      <c r="J67" s="177">
        <f>J141</f>
        <v>0</v>
      </c>
      <c r="K67" s="174"/>
      <c r="L67" s="178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73"/>
      <c r="C68" s="174"/>
      <c r="D68" s="175" t="s">
        <v>241</v>
      </c>
      <c r="E68" s="176"/>
      <c r="F68" s="176"/>
      <c r="G68" s="176"/>
      <c r="H68" s="176"/>
      <c r="I68" s="176"/>
      <c r="J68" s="177">
        <f>J147</f>
        <v>0</v>
      </c>
      <c r="K68" s="174"/>
      <c r="L68" s="178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9" customFormat="1" ht="24.96" customHeight="1">
      <c r="A69" s="9"/>
      <c r="B69" s="167"/>
      <c r="C69" s="168"/>
      <c r="D69" s="169" t="s">
        <v>129</v>
      </c>
      <c r="E69" s="170"/>
      <c r="F69" s="170"/>
      <c r="G69" s="170"/>
      <c r="H69" s="170"/>
      <c r="I69" s="170"/>
      <c r="J69" s="171">
        <f>J181</f>
        <v>0</v>
      </c>
      <c r="K69" s="168"/>
      <c r="L69" s="172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</row>
    <row r="70" s="10" customFormat="1" ht="19.92" customHeight="1">
      <c r="A70" s="10"/>
      <c r="B70" s="173"/>
      <c r="C70" s="174"/>
      <c r="D70" s="175" t="s">
        <v>130</v>
      </c>
      <c r="E70" s="176"/>
      <c r="F70" s="176"/>
      <c r="G70" s="176"/>
      <c r="H70" s="176"/>
      <c r="I70" s="176"/>
      <c r="J70" s="177">
        <f>J182</f>
        <v>0</v>
      </c>
      <c r="K70" s="174"/>
      <c r="L70" s="178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2" customFormat="1" ht="21.84" customHeight="1">
      <c r="A71" s="40"/>
      <c r="B71" s="41"/>
      <c r="C71" s="42"/>
      <c r="D71" s="42"/>
      <c r="E71" s="42"/>
      <c r="F71" s="42"/>
      <c r="G71" s="42"/>
      <c r="H71" s="42"/>
      <c r="I71" s="42"/>
      <c r="J71" s="42"/>
      <c r="K71" s="42"/>
      <c r="L71" s="136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</row>
    <row r="72" s="2" customFormat="1" ht="6.96" customHeight="1">
      <c r="A72" s="40"/>
      <c r="B72" s="61"/>
      <c r="C72" s="62"/>
      <c r="D72" s="62"/>
      <c r="E72" s="62"/>
      <c r="F72" s="62"/>
      <c r="G72" s="62"/>
      <c r="H72" s="62"/>
      <c r="I72" s="62"/>
      <c r="J72" s="62"/>
      <c r="K72" s="62"/>
      <c r="L72" s="136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6" s="2" customFormat="1" ht="6.96" customHeight="1">
      <c r="A76" s="40"/>
      <c r="B76" s="63"/>
      <c r="C76" s="64"/>
      <c r="D76" s="64"/>
      <c r="E76" s="64"/>
      <c r="F76" s="64"/>
      <c r="G76" s="64"/>
      <c r="H76" s="64"/>
      <c r="I76" s="64"/>
      <c r="J76" s="64"/>
      <c r="K76" s="64"/>
      <c r="L76" s="136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24.96" customHeight="1">
      <c r="A77" s="40"/>
      <c r="B77" s="41"/>
      <c r="C77" s="25" t="s">
        <v>135</v>
      </c>
      <c r="D77" s="42"/>
      <c r="E77" s="42"/>
      <c r="F77" s="42"/>
      <c r="G77" s="42"/>
      <c r="H77" s="42"/>
      <c r="I77" s="42"/>
      <c r="J77" s="42"/>
      <c r="K77" s="42"/>
      <c r="L77" s="13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6.96" customHeight="1">
      <c r="A78" s="40"/>
      <c r="B78" s="41"/>
      <c r="C78" s="42"/>
      <c r="D78" s="42"/>
      <c r="E78" s="42"/>
      <c r="F78" s="42"/>
      <c r="G78" s="42"/>
      <c r="H78" s="42"/>
      <c r="I78" s="42"/>
      <c r="J78" s="42"/>
      <c r="K78" s="42"/>
      <c r="L78" s="13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12" customHeight="1">
      <c r="A79" s="40"/>
      <c r="B79" s="41"/>
      <c r="C79" s="34" t="s">
        <v>16</v>
      </c>
      <c r="D79" s="42"/>
      <c r="E79" s="42"/>
      <c r="F79" s="42"/>
      <c r="G79" s="42"/>
      <c r="H79" s="42"/>
      <c r="I79" s="42"/>
      <c r="J79" s="42"/>
      <c r="K79" s="42"/>
      <c r="L79" s="13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26.25" customHeight="1">
      <c r="A80" s="40"/>
      <c r="B80" s="41"/>
      <c r="C80" s="42"/>
      <c r="D80" s="42"/>
      <c r="E80" s="162" t="str">
        <f>E7</f>
        <v>PŘESTAVBA ŽELEZNIČNÍHO UZLU BRNO - PRODLOUŽENÍ UL. KALOVÁ</v>
      </c>
      <c r="F80" s="34"/>
      <c r="G80" s="34"/>
      <c r="H80" s="34"/>
      <c r="I80" s="42"/>
      <c r="J80" s="42"/>
      <c r="K80" s="42"/>
      <c r="L80" s="13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12" customHeight="1">
      <c r="A81" s="40"/>
      <c r="B81" s="41"/>
      <c r="C81" s="34" t="s">
        <v>123</v>
      </c>
      <c r="D81" s="42"/>
      <c r="E81" s="42"/>
      <c r="F81" s="42"/>
      <c r="G81" s="42"/>
      <c r="H81" s="42"/>
      <c r="I81" s="42"/>
      <c r="J81" s="42"/>
      <c r="K81" s="42"/>
      <c r="L81" s="136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30" customHeight="1">
      <c r="A82" s="40"/>
      <c r="B82" s="41"/>
      <c r="C82" s="42"/>
      <c r="D82" s="42"/>
      <c r="E82" s="71" t="str">
        <f>E9</f>
        <v>SO 06-06-66 - Veřejné osv. – část dostavba Komárova, Větev D – část 1,2 , Větev 6 – část 2 Větev 4-část 1</v>
      </c>
      <c r="F82" s="42"/>
      <c r="G82" s="42"/>
      <c r="H82" s="42"/>
      <c r="I82" s="42"/>
      <c r="J82" s="42"/>
      <c r="K82" s="42"/>
      <c r="L82" s="136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6.96" customHeight="1">
      <c r="A83" s="40"/>
      <c r="B83" s="41"/>
      <c r="C83" s="42"/>
      <c r="D83" s="42"/>
      <c r="E83" s="42"/>
      <c r="F83" s="42"/>
      <c r="G83" s="42"/>
      <c r="H83" s="42"/>
      <c r="I83" s="42"/>
      <c r="J83" s="42"/>
      <c r="K83" s="42"/>
      <c r="L83" s="136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12" customHeight="1">
      <c r="A84" s="40"/>
      <c r="B84" s="41"/>
      <c r="C84" s="34" t="s">
        <v>21</v>
      </c>
      <c r="D84" s="42"/>
      <c r="E84" s="42"/>
      <c r="F84" s="29" t="str">
        <f>F12</f>
        <v xml:space="preserve"> </v>
      </c>
      <c r="G84" s="42"/>
      <c r="H84" s="42"/>
      <c r="I84" s="34" t="s">
        <v>23</v>
      </c>
      <c r="J84" s="74" t="str">
        <f>IF(J12="","",J12)</f>
        <v>3. 6. 2025</v>
      </c>
      <c r="K84" s="42"/>
      <c r="L84" s="136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2" customFormat="1" ht="6.96" customHeight="1">
      <c r="A85" s="40"/>
      <c r="B85" s="41"/>
      <c r="C85" s="42"/>
      <c r="D85" s="42"/>
      <c r="E85" s="42"/>
      <c r="F85" s="42"/>
      <c r="G85" s="42"/>
      <c r="H85" s="42"/>
      <c r="I85" s="42"/>
      <c r="J85" s="42"/>
      <c r="K85" s="42"/>
      <c r="L85" s="136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2" customFormat="1" ht="15.15" customHeight="1">
      <c r="A86" s="40"/>
      <c r="B86" s="41"/>
      <c r="C86" s="34" t="s">
        <v>25</v>
      </c>
      <c r="D86" s="42"/>
      <c r="E86" s="42"/>
      <c r="F86" s="29" t="str">
        <f>E15</f>
        <v xml:space="preserve"> </v>
      </c>
      <c r="G86" s="42"/>
      <c r="H86" s="42"/>
      <c r="I86" s="34" t="s">
        <v>30</v>
      </c>
      <c r="J86" s="38" t="str">
        <f>E21</f>
        <v xml:space="preserve"> </v>
      </c>
      <c r="K86" s="42"/>
      <c r="L86" s="136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</row>
    <row r="87" s="2" customFormat="1" ht="15.15" customHeight="1">
      <c r="A87" s="40"/>
      <c r="B87" s="41"/>
      <c r="C87" s="34" t="s">
        <v>28</v>
      </c>
      <c r="D87" s="42"/>
      <c r="E87" s="42"/>
      <c r="F87" s="29" t="str">
        <f>IF(E18="","",E18)</f>
        <v>Vyplň údaj</v>
      </c>
      <c r="G87" s="42"/>
      <c r="H87" s="42"/>
      <c r="I87" s="34" t="s">
        <v>32</v>
      </c>
      <c r="J87" s="38" t="str">
        <f>E24</f>
        <v xml:space="preserve"> </v>
      </c>
      <c r="K87" s="42"/>
      <c r="L87" s="136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</row>
    <row r="88" s="2" customFormat="1" ht="10.32" customHeight="1">
      <c r="A88" s="40"/>
      <c r="B88" s="41"/>
      <c r="C88" s="42"/>
      <c r="D88" s="42"/>
      <c r="E88" s="42"/>
      <c r="F88" s="42"/>
      <c r="G88" s="42"/>
      <c r="H88" s="42"/>
      <c r="I88" s="42"/>
      <c r="J88" s="42"/>
      <c r="K88" s="42"/>
      <c r="L88" s="136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</row>
    <row r="89" s="11" customFormat="1" ht="29.28" customHeight="1">
      <c r="A89" s="179"/>
      <c r="B89" s="180"/>
      <c r="C89" s="181" t="s">
        <v>136</v>
      </c>
      <c r="D89" s="182" t="s">
        <v>54</v>
      </c>
      <c r="E89" s="182" t="s">
        <v>50</v>
      </c>
      <c r="F89" s="182" t="s">
        <v>51</v>
      </c>
      <c r="G89" s="182" t="s">
        <v>137</v>
      </c>
      <c r="H89" s="182" t="s">
        <v>138</v>
      </c>
      <c r="I89" s="182" t="s">
        <v>139</v>
      </c>
      <c r="J89" s="182" t="s">
        <v>127</v>
      </c>
      <c r="K89" s="183" t="s">
        <v>140</v>
      </c>
      <c r="L89" s="184"/>
      <c r="M89" s="94" t="s">
        <v>19</v>
      </c>
      <c r="N89" s="95" t="s">
        <v>39</v>
      </c>
      <c r="O89" s="95" t="s">
        <v>141</v>
      </c>
      <c r="P89" s="95" t="s">
        <v>142</v>
      </c>
      <c r="Q89" s="95" t="s">
        <v>143</v>
      </c>
      <c r="R89" s="95" t="s">
        <v>144</v>
      </c>
      <c r="S89" s="95" t="s">
        <v>145</v>
      </c>
      <c r="T89" s="96" t="s">
        <v>146</v>
      </c>
      <c r="U89" s="179"/>
      <c r="V89" s="179"/>
      <c r="W89" s="179"/>
      <c r="X89" s="179"/>
      <c r="Y89" s="179"/>
      <c r="Z89" s="179"/>
      <c r="AA89" s="179"/>
      <c r="AB89" s="179"/>
      <c r="AC89" s="179"/>
      <c r="AD89" s="179"/>
      <c r="AE89" s="179"/>
    </row>
    <row r="90" s="2" customFormat="1" ht="22.8" customHeight="1">
      <c r="A90" s="40"/>
      <c r="B90" s="41"/>
      <c r="C90" s="101" t="s">
        <v>147</v>
      </c>
      <c r="D90" s="42"/>
      <c r="E90" s="42"/>
      <c r="F90" s="42"/>
      <c r="G90" s="42"/>
      <c r="H90" s="42"/>
      <c r="I90" s="42"/>
      <c r="J90" s="185">
        <f>BK90</f>
        <v>0</v>
      </c>
      <c r="K90" s="42"/>
      <c r="L90" s="46"/>
      <c r="M90" s="97"/>
      <c r="N90" s="186"/>
      <c r="O90" s="98"/>
      <c r="P90" s="187">
        <f>P91+P93+P97+P181</f>
        <v>0</v>
      </c>
      <c r="Q90" s="98"/>
      <c r="R90" s="187">
        <f>R91+R93+R97+R181</f>
        <v>0</v>
      </c>
      <c r="S90" s="98"/>
      <c r="T90" s="188">
        <f>T91+T93+T97+T181</f>
        <v>0</v>
      </c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T90" s="19" t="s">
        <v>68</v>
      </c>
      <c r="AU90" s="19" t="s">
        <v>128</v>
      </c>
      <c r="BK90" s="189">
        <f>BK91+BK93+BK97+BK181</f>
        <v>0</v>
      </c>
    </row>
    <row r="91" s="12" customFormat="1" ht="25.92" customHeight="1">
      <c r="A91" s="12"/>
      <c r="B91" s="190"/>
      <c r="C91" s="191"/>
      <c r="D91" s="192" t="s">
        <v>68</v>
      </c>
      <c r="E91" s="193" t="s">
        <v>242</v>
      </c>
      <c r="F91" s="193" t="s">
        <v>243</v>
      </c>
      <c r="G91" s="191"/>
      <c r="H91" s="191"/>
      <c r="I91" s="194"/>
      <c r="J91" s="195">
        <f>BK91</f>
        <v>0</v>
      </c>
      <c r="K91" s="191"/>
      <c r="L91" s="196"/>
      <c r="M91" s="197"/>
      <c r="N91" s="198"/>
      <c r="O91" s="198"/>
      <c r="P91" s="199">
        <f>P92</f>
        <v>0</v>
      </c>
      <c r="Q91" s="198"/>
      <c r="R91" s="199">
        <f>R92</f>
        <v>0</v>
      </c>
      <c r="S91" s="198"/>
      <c r="T91" s="200">
        <f>T92</f>
        <v>0</v>
      </c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R91" s="201" t="s">
        <v>77</v>
      </c>
      <c r="AT91" s="202" t="s">
        <v>68</v>
      </c>
      <c r="AU91" s="202" t="s">
        <v>69</v>
      </c>
      <c r="AY91" s="201" t="s">
        <v>150</v>
      </c>
      <c r="BK91" s="203">
        <f>BK92</f>
        <v>0</v>
      </c>
    </row>
    <row r="92" s="12" customFormat="1" ht="22.8" customHeight="1">
      <c r="A92" s="12"/>
      <c r="B92" s="190"/>
      <c r="C92" s="191"/>
      <c r="D92" s="192" t="s">
        <v>68</v>
      </c>
      <c r="E92" s="204" t="s">
        <v>244</v>
      </c>
      <c r="F92" s="204" t="s">
        <v>245</v>
      </c>
      <c r="G92" s="191"/>
      <c r="H92" s="191"/>
      <c r="I92" s="194"/>
      <c r="J92" s="205">
        <f>BK92</f>
        <v>0</v>
      </c>
      <c r="K92" s="191"/>
      <c r="L92" s="196"/>
      <c r="M92" s="197"/>
      <c r="N92" s="198"/>
      <c r="O92" s="198"/>
      <c r="P92" s="199">
        <v>0</v>
      </c>
      <c r="Q92" s="198"/>
      <c r="R92" s="199">
        <v>0</v>
      </c>
      <c r="S92" s="198"/>
      <c r="T92" s="200">
        <v>0</v>
      </c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R92" s="201" t="s">
        <v>77</v>
      </c>
      <c r="AT92" s="202" t="s">
        <v>68</v>
      </c>
      <c r="AU92" s="202" t="s">
        <v>77</v>
      </c>
      <c r="AY92" s="201" t="s">
        <v>150</v>
      </c>
      <c r="BK92" s="203">
        <v>0</v>
      </c>
    </row>
    <row r="93" s="12" customFormat="1" ht="25.92" customHeight="1">
      <c r="A93" s="12"/>
      <c r="B93" s="190"/>
      <c r="C93" s="191"/>
      <c r="D93" s="192" t="s">
        <v>68</v>
      </c>
      <c r="E93" s="193" t="s">
        <v>246</v>
      </c>
      <c r="F93" s="193" t="s">
        <v>247</v>
      </c>
      <c r="G93" s="191"/>
      <c r="H93" s="191"/>
      <c r="I93" s="194"/>
      <c r="J93" s="195">
        <f>BK93</f>
        <v>0</v>
      </c>
      <c r="K93" s="191"/>
      <c r="L93" s="196"/>
      <c r="M93" s="197"/>
      <c r="N93" s="198"/>
      <c r="O93" s="198"/>
      <c r="P93" s="199">
        <f>P94</f>
        <v>0</v>
      </c>
      <c r="Q93" s="198"/>
      <c r="R93" s="199">
        <f>R94</f>
        <v>0</v>
      </c>
      <c r="S93" s="198"/>
      <c r="T93" s="200">
        <f>T94</f>
        <v>0</v>
      </c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R93" s="201" t="s">
        <v>79</v>
      </c>
      <c r="AT93" s="202" t="s">
        <v>68</v>
      </c>
      <c r="AU93" s="202" t="s">
        <v>69</v>
      </c>
      <c r="AY93" s="201" t="s">
        <v>150</v>
      </c>
      <c r="BK93" s="203">
        <f>BK94</f>
        <v>0</v>
      </c>
    </row>
    <row r="94" s="12" customFormat="1" ht="22.8" customHeight="1">
      <c r="A94" s="12"/>
      <c r="B94" s="190"/>
      <c r="C94" s="191"/>
      <c r="D94" s="192" t="s">
        <v>68</v>
      </c>
      <c r="E94" s="204" t="s">
        <v>248</v>
      </c>
      <c r="F94" s="204" t="s">
        <v>249</v>
      </c>
      <c r="G94" s="191"/>
      <c r="H94" s="191"/>
      <c r="I94" s="194"/>
      <c r="J94" s="205">
        <f>BK94</f>
        <v>0</v>
      </c>
      <c r="K94" s="191"/>
      <c r="L94" s="196"/>
      <c r="M94" s="197"/>
      <c r="N94" s="198"/>
      <c r="O94" s="198"/>
      <c r="P94" s="199">
        <f>SUM(P95:P96)</f>
        <v>0</v>
      </c>
      <c r="Q94" s="198"/>
      <c r="R94" s="199">
        <f>SUM(R95:R96)</f>
        <v>0</v>
      </c>
      <c r="S94" s="198"/>
      <c r="T94" s="200">
        <f>SUM(T95:T96)</f>
        <v>0</v>
      </c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R94" s="201" t="s">
        <v>79</v>
      </c>
      <c r="AT94" s="202" t="s">
        <v>68</v>
      </c>
      <c r="AU94" s="202" t="s">
        <v>77</v>
      </c>
      <c r="AY94" s="201" t="s">
        <v>150</v>
      </c>
      <c r="BK94" s="203">
        <f>SUM(BK95:BK96)</f>
        <v>0</v>
      </c>
    </row>
    <row r="95" s="2" customFormat="1" ht="37.8" customHeight="1">
      <c r="A95" s="40"/>
      <c r="B95" s="41"/>
      <c r="C95" s="206" t="s">
        <v>77</v>
      </c>
      <c r="D95" s="206" t="s">
        <v>153</v>
      </c>
      <c r="E95" s="207" t="s">
        <v>250</v>
      </c>
      <c r="F95" s="208" t="s">
        <v>251</v>
      </c>
      <c r="G95" s="209" t="s">
        <v>252</v>
      </c>
      <c r="H95" s="210">
        <v>1</v>
      </c>
      <c r="I95" s="211"/>
      <c r="J95" s="212">
        <f>ROUND(I95*H95,2)</f>
        <v>0</v>
      </c>
      <c r="K95" s="208" t="s">
        <v>157</v>
      </c>
      <c r="L95" s="46"/>
      <c r="M95" s="213" t="s">
        <v>19</v>
      </c>
      <c r="N95" s="214" t="s">
        <v>40</v>
      </c>
      <c r="O95" s="86"/>
      <c r="P95" s="215">
        <f>O95*H95</f>
        <v>0</v>
      </c>
      <c r="Q95" s="215">
        <v>0</v>
      </c>
      <c r="R95" s="215">
        <f>Q95*H95</f>
        <v>0</v>
      </c>
      <c r="S95" s="215">
        <v>0</v>
      </c>
      <c r="T95" s="216">
        <f>S95*H95</f>
        <v>0</v>
      </c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R95" s="217" t="s">
        <v>187</v>
      </c>
      <c r="AT95" s="217" t="s">
        <v>153</v>
      </c>
      <c r="AU95" s="217" t="s">
        <v>79</v>
      </c>
      <c r="AY95" s="19" t="s">
        <v>150</v>
      </c>
      <c r="BE95" s="218">
        <f>IF(N95="základní",J95,0)</f>
        <v>0</v>
      </c>
      <c r="BF95" s="218">
        <f>IF(N95="snížená",J95,0)</f>
        <v>0</v>
      </c>
      <c r="BG95" s="218">
        <f>IF(N95="zákl. přenesená",J95,0)</f>
        <v>0</v>
      </c>
      <c r="BH95" s="218">
        <f>IF(N95="sníž. přenesená",J95,0)</f>
        <v>0</v>
      </c>
      <c r="BI95" s="218">
        <f>IF(N95="nulová",J95,0)</f>
        <v>0</v>
      </c>
      <c r="BJ95" s="19" t="s">
        <v>77</v>
      </c>
      <c r="BK95" s="218">
        <f>ROUND(I95*H95,2)</f>
        <v>0</v>
      </c>
      <c r="BL95" s="19" t="s">
        <v>187</v>
      </c>
      <c r="BM95" s="217" t="s">
        <v>79</v>
      </c>
    </row>
    <row r="96" s="2" customFormat="1">
      <c r="A96" s="40"/>
      <c r="B96" s="41"/>
      <c r="C96" s="42"/>
      <c r="D96" s="219" t="s">
        <v>159</v>
      </c>
      <c r="E96" s="42"/>
      <c r="F96" s="220" t="s">
        <v>253</v>
      </c>
      <c r="G96" s="42"/>
      <c r="H96" s="42"/>
      <c r="I96" s="221"/>
      <c r="J96" s="42"/>
      <c r="K96" s="42"/>
      <c r="L96" s="46"/>
      <c r="M96" s="222"/>
      <c r="N96" s="223"/>
      <c r="O96" s="86"/>
      <c r="P96" s="86"/>
      <c r="Q96" s="86"/>
      <c r="R96" s="86"/>
      <c r="S96" s="86"/>
      <c r="T96" s="87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T96" s="19" t="s">
        <v>159</v>
      </c>
      <c r="AU96" s="19" t="s">
        <v>79</v>
      </c>
    </row>
    <row r="97" s="12" customFormat="1" ht="25.92" customHeight="1">
      <c r="A97" s="12"/>
      <c r="B97" s="190"/>
      <c r="C97" s="191"/>
      <c r="D97" s="192" t="s">
        <v>68</v>
      </c>
      <c r="E97" s="193" t="s">
        <v>254</v>
      </c>
      <c r="F97" s="193" t="s">
        <v>255</v>
      </c>
      <c r="G97" s="191"/>
      <c r="H97" s="191"/>
      <c r="I97" s="194"/>
      <c r="J97" s="195">
        <f>BK97</f>
        <v>0</v>
      </c>
      <c r="K97" s="191"/>
      <c r="L97" s="196"/>
      <c r="M97" s="197"/>
      <c r="N97" s="198"/>
      <c r="O97" s="198"/>
      <c r="P97" s="199">
        <f>P98+SUM(P99:P105)+P141+P147</f>
        <v>0</v>
      </c>
      <c r="Q97" s="198"/>
      <c r="R97" s="199">
        <f>R98+SUM(R99:R105)+R141+R147</f>
        <v>0</v>
      </c>
      <c r="S97" s="198"/>
      <c r="T97" s="200">
        <f>T98+SUM(T99:T105)+T141+T147</f>
        <v>0</v>
      </c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R97" s="201" t="s">
        <v>164</v>
      </c>
      <c r="AT97" s="202" t="s">
        <v>68</v>
      </c>
      <c r="AU97" s="202" t="s">
        <v>69</v>
      </c>
      <c r="AY97" s="201" t="s">
        <v>150</v>
      </c>
      <c r="BK97" s="203">
        <f>BK98+SUM(BK99:BK105)+BK141+BK147</f>
        <v>0</v>
      </c>
    </row>
    <row r="98" s="2" customFormat="1" ht="16.5" customHeight="1">
      <c r="A98" s="40"/>
      <c r="B98" s="41"/>
      <c r="C98" s="206" t="s">
        <v>79</v>
      </c>
      <c r="D98" s="206" t="s">
        <v>153</v>
      </c>
      <c r="E98" s="207" t="s">
        <v>256</v>
      </c>
      <c r="F98" s="208" t="s">
        <v>257</v>
      </c>
      <c r="G98" s="209" t="s">
        <v>258</v>
      </c>
      <c r="H98" s="210">
        <v>60.752000000000002</v>
      </c>
      <c r="I98" s="211"/>
      <c r="J98" s="212">
        <f>ROUND(I98*H98,2)</f>
        <v>0</v>
      </c>
      <c r="K98" s="208" t="s">
        <v>157</v>
      </c>
      <c r="L98" s="46"/>
      <c r="M98" s="213" t="s">
        <v>19</v>
      </c>
      <c r="N98" s="214" t="s">
        <v>40</v>
      </c>
      <c r="O98" s="86"/>
      <c r="P98" s="215">
        <f>O98*H98</f>
        <v>0</v>
      </c>
      <c r="Q98" s="215">
        <v>0</v>
      </c>
      <c r="R98" s="215">
        <f>Q98*H98</f>
        <v>0</v>
      </c>
      <c r="S98" s="215">
        <v>0</v>
      </c>
      <c r="T98" s="216">
        <f>S98*H98</f>
        <v>0</v>
      </c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R98" s="217" t="s">
        <v>259</v>
      </c>
      <c r="AT98" s="217" t="s">
        <v>153</v>
      </c>
      <c r="AU98" s="217" t="s">
        <v>77</v>
      </c>
      <c r="AY98" s="19" t="s">
        <v>150</v>
      </c>
      <c r="BE98" s="218">
        <f>IF(N98="základní",J98,0)</f>
        <v>0</v>
      </c>
      <c r="BF98" s="218">
        <f>IF(N98="snížená",J98,0)</f>
        <v>0</v>
      </c>
      <c r="BG98" s="218">
        <f>IF(N98="zákl. přenesená",J98,0)</f>
        <v>0</v>
      </c>
      <c r="BH98" s="218">
        <f>IF(N98="sníž. přenesená",J98,0)</f>
        <v>0</v>
      </c>
      <c r="BI98" s="218">
        <f>IF(N98="nulová",J98,0)</f>
        <v>0</v>
      </c>
      <c r="BJ98" s="19" t="s">
        <v>77</v>
      </c>
      <c r="BK98" s="218">
        <f>ROUND(I98*H98,2)</f>
        <v>0</v>
      </c>
      <c r="BL98" s="19" t="s">
        <v>259</v>
      </c>
      <c r="BM98" s="217" t="s">
        <v>158</v>
      </c>
    </row>
    <row r="99" s="2" customFormat="1">
      <c r="A99" s="40"/>
      <c r="B99" s="41"/>
      <c r="C99" s="42"/>
      <c r="D99" s="219" t="s">
        <v>159</v>
      </c>
      <c r="E99" s="42"/>
      <c r="F99" s="220" t="s">
        <v>260</v>
      </c>
      <c r="G99" s="42"/>
      <c r="H99" s="42"/>
      <c r="I99" s="221"/>
      <c r="J99" s="42"/>
      <c r="K99" s="42"/>
      <c r="L99" s="46"/>
      <c r="M99" s="222"/>
      <c r="N99" s="223"/>
      <c r="O99" s="86"/>
      <c r="P99" s="86"/>
      <c r="Q99" s="86"/>
      <c r="R99" s="86"/>
      <c r="S99" s="86"/>
      <c r="T99" s="87"/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T99" s="19" t="s">
        <v>159</v>
      </c>
      <c r="AU99" s="19" t="s">
        <v>77</v>
      </c>
    </row>
    <row r="100" s="2" customFormat="1" ht="24.15" customHeight="1">
      <c r="A100" s="40"/>
      <c r="B100" s="41"/>
      <c r="C100" s="206" t="s">
        <v>164</v>
      </c>
      <c r="D100" s="206" t="s">
        <v>153</v>
      </c>
      <c r="E100" s="207" t="s">
        <v>261</v>
      </c>
      <c r="F100" s="208" t="s">
        <v>262</v>
      </c>
      <c r="G100" s="209" t="s">
        <v>258</v>
      </c>
      <c r="H100" s="210">
        <v>1215.04</v>
      </c>
      <c r="I100" s="211"/>
      <c r="J100" s="212">
        <f>ROUND(I100*H100,2)</f>
        <v>0</v>
      </c>
      <c r="K100" s="208" t="s">
        <v>157</v>
      </c>
      <c r="L100" s="46"/>
      <c r="M100" s="213" t="s">
        <v>19</v>
      </c>
      <c r="N100" s="214" t="s">
        <v>40</v>
      </c>
      <c r="O100" s="86"/>
      <c r="P100" s="215">
        <f>O100*H100</f>
        <v>0</v>
      </c>
      <c r="Q100" s="215">
        <v>0</v>
      </c>
      <c r="R100" s="215">
        <f>Q100*H100</f>
        <v>0</v>
      </c>
      <c r="S100" s="215">
        <v>0</v>
      </c>
      <c r="T100" s="216">
        <f>S100*H100</f>
        <v>0</v>
      </c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R100" s="217" t="s">
        <v>259</v>
      </c>
      <c r="AT100" s="217" t="s">
        <v>153</v>
      </c>
      <c r="AU100" s="217" t="s">
        <v>77</v>
      </c>
      <c r="AY100" s="19" t="s">
        <v>150</v>
      </c>
      <c r="BE100" s="218">
        <f>IF(N100="základní",J100,0)</f>
        <v>0</v>
      </c>
      <c r="BF100" s="218">
        <f>IF(N100="snížená",J100,0)</f>
        <v>0</v>
      </c>
      <c r="BG100" s="218">
        <f>IF(N100="zákl. přenesená",J100,0)</f>
        <v>0</v>
      </c>
      <c r="BH100" s="218">
        <f>IF(N100="sníž. přenesená",J100,0)</f>
        <v>0</v>
      </c>
      <c r="BI100" s="218">
        <f>IF(N100="nulová",J100,0)</f>
        <v>0</v>
      </c>
      <c r="BJ100" s="19" t="s">
        <v>77</v>
      </c>
      <c r="BK100" s="218">
        <f>ROUND(I100*H100,2)</f>
        <v>0</v>
      </c>
      <c r="BL100" s="19" t="s">
        <v>259</v>
      </c>
      <c r="BM100" s="217" t="s">
        <v>167</v>
      </c>
    </row>
    <row r="101" s="2" customFormat="1">
      <c r="A101" s="40"/>
      <c r="B101" s="41"/>
      <c r="C101" s="42"/>
      <c r="D101" s="219" t="s">
        <v>159</v>
      </c>
      <c r="E101" s="42"/>
      <c r="F101" s="220" t="s">
        <v>263</v>
      </c>
      <c r="G101" s="42"/>
      <c r="H101" s="42"/>
      <c r="I101" s="221"/>
      <c r="J101" s="42"/>
      <c r="K101" s="42"/>
      <c r="L101" s="46"/>
      <c r="M101" s="222"/>
      <c r="N101" s="223"/>
      <c r="O101" s="86"/>
      <c r="P101" s="86"/>
      <c r="Q101" s="86"/>
      <c r="R101" s="86"/>
      <c r="S101" s="86"/>
      <c r="T101" s="87"/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T101" s="19" t="s">
        <v>159</v>
      </c>
      <c r="AU101" s="19" t="s">
        <v>77</v>
      </c>
    </row>
    <row r="102" s="2" customFormat="1" ht="44.25" customHeight="1">
      <c r="A102" s="40"/>
      <c r="B102" s="41"/>
      <c r="C102" s="206" t="s">
        <v>158</v>
      </c>
      <c r="D102" s="206" t="s">
        <v>153</v>
      </c>
      <c r="E102" s="207" t="s">
        <v>264</v>
      </c>
      <c r="F102" s="208" t="s">
        <v>265</v>
      </c>
      <c r="G102" s="209" t="s">
        <v>258</v>
      </c>
      <c r="H102" s="210">
        <v>60.752000000000002</v>
      </c>
      <c r="I102" s="211"/>
      <c r="J102" s="212">
        <f>ROUND(I102*H102,2)</f>
        <v>0</v>
      </c>
      <c r="K102" s="208" t="s">
        <v>157</v>
      </c>
      <c r="L102" s="46"/>
      <c r="M102" s="213" t="s">
        <v>19</v>
      </c>
      <c r="N102" s="214" t="s">
        <v>40</v>
      </c>
      <c r="O102" s="86"/>
      <c r="P102" s="215">
        <f>O102*H102</f>
        <v>0</v>
      </c>
      <c r="Q102" s="215">
        <v>0</v>
      </c>
      <c r="R102" s="215">
        <f>Q102*H102</f>
        <v>0</v>
      </c>
      <c r="S102" s="215">
        <v>0</v>
      </c>
      <c r="T102" s="216">
        <f>S102*H102</f>
        <v>0</v>
      </c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R102" s="217" t="s">
        <v>259</v>
      </c>
      <c r="AT102" s="217" t="s">
        <v>153</v>
      </c>
      <c r="AU102" s="217" t="s">
        <v>77</v>
      </c>
      <c r="AY102" s="19" t="s">
        <v>150</v>
      </c>
      <c r="BE102" s="218">
        <f>IF(N102="základní",J102,0)</f>
        <v>0</v>
      </c>
      <c r="BF102" s="218">
        <f>IF(N102="snížená",J102,0)</f>
        <v>0</v>
      </c>
      <c r="BG102" s="218">
        <f>IF(N102="zákl. přenesená",J102,0)</f>
        <v>0</v>
      </c>
      <c r="BH102" s="218">
        <f>IF(N102="sníž. přenesená",J102,0)</f>
        <v>0</v>
      </c>
      <c r="BI102" s="218">
        <f>IF(N102="nulová",J102,0)</f>
        <v>0</v>
      </c>
      <c r="BJ102" s="19" t="s">
        <v>77</v>
      </c>
      <c r="BK102" s="218">
        <f>ROUND(I102*H102,2)</f>
        <v>0</v>
      </c>
      <c r="BL102" s="19" t="s">
        <v>259</v>
      </c>
      <c r="BM102" s="217" t="s">
        <v>171</v>
      </c>
    </row>
    <row r="103" s="2" customFormat="1">
      <c r="A103" s="40"/>
      <c r="B103" s="41"/>
      <c r="C103" s="42"/>
      <c r="D103" s="219" t="s">
        <v>159</v>
      </c>
      <c r="E103" s="42"/>
      <c r="F103" s="220" t="s">
        <v>266</v>
      </c>
      <c r="G103" s="42"/>
      <c r="H103" s="42"/>
      <c r="I103" s="221"/>
      <c r="J103" s="42"/>
      <c r="K103" s="42"/>
      <c r="L103" s="46"/>
      <c r="M103" s="222"/>
      <c r="N103" s="223"/>
      <c r="O103" s="86"/>
      <c r="P103" s="86"/>
      <c r="Q103" s="86"/>
      <c r="R103" s="86"/>
      <c r="S103" s="86"/>
      <c r="T103" s="87"/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T103" s="19" t="s">
        <v>159</v>
      </c>
      <c r="AU103" s="19" t="s">
        <v>77</v>
      </c>
    </row>
    <row r="104" s="12" customFormat="1" ht="22.8" customHeight="1">
      <c r="A104" s="12"/>
      <c r="B104" s="190"/>
      <c r="C104" s="191"/>
      <c r="D104" s="192" t="s">
        <v>68</v>
      </c>
      <c r="E104" s="204" t="s">
        <v>267</v>
      </c>
      <c r="F104" s="204" t="s">
        <v>268</v>
      </c>
      <c r="G104" s="191"/>
      <c r="H104" s="191"/>
      <c r="I104" s="194"/>
      <c r="J104" s="205">
        <f>BK104</f>
        <v>0</v>
      </c>
      <c r="K104" s="191"/>
      <c r="L104" s="196"/>
      <c r="M104" s="197"/>
      <c r="N104" s="198"/>
      <c r="O104" s="198"/>
      <c r="P104" s="199">
        <v>0</v>
      </c>
      <c r="Q104" s="198"/>
      <c r="R104" s="199">
        <v>0</v>
      </c>
      <c r="S104" s="198"/>
      <c r="T104" s="200">
        <v>0</v>
      </c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R104" s="201" t="s">
        <v>77</v>
      </c>
      <c r="AT104" s="202" t="s">
        <v>68</v>
      </c>
      <c r="AU104" s="202" t="s">
        <v>77</v>
      </c>
      <c r="AY104" s="201" t="s">
        <v>150</v>
      </c>
      <c r="BK104" s="203">
        <v>0</v>
      </c>
    </row>
    <row r="105" s="12" customFormat="1" ht="22.8" customHeight="1">
      <c r="A105" s="12"/>
      <c r="B105" s="190"/>
      <c r="C105" s="191"/>
      <c r="D105" s="192" t="s">
        <v>68</v>
      </c>
      <c r="E105" s="204" t="s">
        <v>269</v>
      </c>
      <c r="F105" s="204" t="s">
        <v>270</v>
      </c>
      <c r="G105" s="191"/>
      <c r="H105" s="191"/>
      <c r="I105" s="194"/>
      <c r="J105" s="205">
        <f>BK105</f>
        <v>0</v>
      </c>
      <c r="K105" s="191"/>
      <c r="L105" s="196"/>
      <c r="M105" s="197"/>
      <c r="N105" s="198"/>
      <c r="O105" s="198"/>
      <c r="P105" s="199">
        <f>SUM(P106:P140)</f>
        <v>0</v>
      </c>
      <c r="Q105" s="198"/>
      <c r="R105" s="199">
        <f>SUM(R106:R140)</f>
        <v>0</v>
      </c>
      <c r="S105" s="198"/>
      <c r="T105" s="200">
        <f>SUM(T106:T140)</f>
        <v>0</v>
      </c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R105" s="201" t="s">
        <v>164</v>
      </c>
      <c r="AT105" s="202" t="s">
        <v>68</v>
      </c>
      <c r="AU105" s="202" t="s">
        <v>77</v>
      </c>
      <c r="AY105" s="201" t="s">
        <v>150</v>
      </c>
      <c r="BK105" s="203">
        <f>SUM(BK106:BK140)</f>
        <v>0</v>
      </c>
    </row>
    <row r="106" s="2" customFormat="1" ht="33" customHeight="1">
      <c r="A106" s="40"/>
      <c r="B106" s="41"/>
      <c r="C106" s="206" t="s">
        <v>149</v>
      </c>
      <c r="D106" s="206" t="s">
        <v>153</v>
      </c>
      <c r="E106" s="207" t="s">
        <v>271</v>
      </c>
      <c r="F106" s="208" t="s">
        <v>272</v>
      </c>
      <c r="G106" s="209" t="s">
        <v>252</v>
      </c>
      <c r="H106" s="210">
        <v>16</v>
      </c>
      <c r="I106" s="211"/>
      <c r="J106" s="212">
        <f>ROUND(I106*H106,2)</f>
        <v>0</v>
      </c>
      <c r="K106" s="208" t="s">
        <v>157</v>
      </c>
      <c r="L106" s="46"/>
      <c r="M106" s="213" t="s">
        <v>19</v>
      </c>
      <c r="N106" s="214" t="s">
        <v>40</v>
      </c>
      <c r="O106" s="86"/>
      <c r="P106" s="215">
        <f>O106*H106</f>
        <v>0</v>
      </c>
      <c r="Q106" s="215">
        <v>0</v>
      </c>
      <c r="R106" s="215">
        <f>Q106*H106</f>
        <v>0</v>
      </c>
      <c r="S106" s="215">
        <v>0</v>
      </c>
      <c r="T106" s="216">
        <f>S106*H106</f>
        <v>0</v>
      </c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R106" s="217" t="s">
        <v>259</v>
      </c>
      <c r="AT106" s="217" t="s">
        <v>153</v>
      </c>
      <c r="AU106" s="217" t="s">
        <v>79</v>
      </c>
      <c r="AY106" s="19" t="s">
        <v>150</v>
      </c>
      <c r="BE106" s="218">
        <f>IF(N106="základní",J106,0)</f>
        <v>0</v>
      </c>
      <c r="BF106" s="218">
        <f>IF(N106="snížená",J106,0)</f>
        <v>0</v>
      </c>
      <c r="BG106" s="218">
        <f>IF(N106="zákl. přenesená",J106,0)</f>
        <v>0</v>
      </c>
      <c r="BH106" s="218">
        <f>IF(N106="sníž. přenesená",J106,0)</f>
        <v>0</v>
      </c>
      <c r="BI106" s="218">
        <f>IF(N106="nulová",J106,0)</f>
        <v>0</v>
      </c>
      <c r="BJ106" s="19" t="s">
        <v>77</v>
      </c>
      <c r="BK106" s="218">
        <f>ROUND(I106*H106,2)</f>
        <v>0</v>
      </c>
      <c r="BL106" s="19" t="s">
        <v>259</v>
      </c>
      <c r="BM106" s="217" t="s">
        <v>175</v>
      </c>
    </row>
    <row r="107" s="2" customFormat="1">
      <c r="A107" s="40"/>
      <c r="B107" s="41"/>
      <c r="C107" s="42"/>
      <c r="D107" s="219" t="s">
        <v>159</v>
      </c>
      <c r="E107" s="42"/>
      <c r="F107" s="220" t="s">
        <v>273</v>
      </c>
      <c r="G107" s="42"/>
      <c r="H107" s="42"/>
      <c r="I107" s="221"/>
      <c r="J107" s="42"/>
      <c r="K107" s="42"/>
      <c r="L107" s="46"/>
      <c r="M107" s="222"/>
      <c r="N107" s="223"/>
      <c r="O107" s="86"/>
      <c r="P107" s="86"/>
      <c r="Q107" s="86"/>
      <c r="R107" s="86"/>
      <c r="S107" s="86"/>
      <c r="T107" s="87"/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T107" s="19" t="s">
        <v>159</v>
      </c>
      <c r="AU107" s="19" t="s">
        <v>79</v>
      </c>
    </row>
    <row r="108" s="2" customFormat="1" ht="24.15" customHeight="1">
      <c r="A108" s="40"/>
      <c r="B108" s="41"/>
      <c r="C108" s="206" t="s">
        <v>167</v>
      </c>
      <c r="D108" s="206" t="s">
        <v>153</v>
      </c>
      <c r="E108" s="207" t="s">
        <v>274</v>
      </c>
      <c r="F108" s="208" t="s">
        <v>275</v>
      </c>
      <c r="G108" s="209" t="s">
        <v>252</v>
      </c>
      <c r="H108" s="210">
        <v>2</v>
      </c>
      <c r="I108" s="211"/>
      <c r="J108" s="212">
        <f>ROUND(I108*H108,2)</f>
        <v>0</v>
      </c>
      <c r="K108" s="208" t="s">
        <v>276</v>
      </c>
      <c r="L108" s="46"/>
      <c r="M108" s="213" t="s">
        <v>19</v>
      </c>
      <c r="N108" s="214" t="s">
        <v>40</v>
      </c>
      <c r="O108" s="86"/>
      <c r="P108" s="215">
        <f>O108*H108</f>
        <v>0</v>
      </c>
      <c r="Q108" s="215">
        <v>0</v>
      </c>
      <c r="R108" s="215">
        <f>Q108*H108</f>
        <v>0</v>
      </c>
      <c r="S108" s="215">
        <v>0</v>
      </c>
      <c r="T108" s="216">
        <f>S108*H108</f>
        <v>0</v>
      </c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R108" s="217" t="s">
        <v>259</v>
      </c>
      <c r="AT108" s="217" t="s">
        <v>153</v>
      </c>
      <c r="AU108" s="217" t="s">
        <v>79</v>
      </c>
      <c r="AY108" s="19" t="s">
        <v>150</v>
      </c>
      <c r="BE108" s="218">
        <f>IF(N108="základní",J108,0)</f>
        <v>0</v>
      </c>
      <c r="BF108" s="218">
        <f>IF(N108="snížená",J108,0)</f>
        <v>0</v>
      </c>
      <c r="BG108" s="218">
        <f>IF(N108="zákl. přenesená",J108,0)</f>
        <v>0</v>
      </c>
      <c r="BH108" s="218">
        <f>IF(N108="sníž. přenesená",J108,0)</f>
        <v>0</v>
      </c>
      <c r="BI108" s="218">
        <f>IF(N108="nulová",J108,0)</f>
        <v>0</v>
      </c>
      <c r="BJ108" s="19" t="s">
        <v>77</v>
      </c>
      <c r="BK108" s="218">
        <f>ROUND(I108*H108,2)</f>
        <v>0</v>
      </c>
      <c r="BL108" s="19" t="s">
        <v>259</v>
      </c>
      <c r="BM108" s="217" t="s">
        <v>8</v>
      </c>
    </row>
    <row r="109" s="2" customFormat="1">
      <c r="A109" s="40"/>
      <c r="B109" s="41"/>
      <c r="C109" s="42"/>
      <c r="D109" s="219" t="s">
        <v>159</v>
      </c>
      <c r="E109" s="42"/>
      <c r="F109" s="220" t="s">
        <v>277</v>
      </c>
      <c r="G109" s="42"/>
      <c r="H109" s="42"/>
      <c r="I109" s="221"/>
      <c r="J109" s="42"/>
      <c r="K109" s="42"/>
      <c r="L109" s="46"/>
      <c r="M109" s="222"/>
      <c r="N109" s="223"/>
      <c r="O109" s="86"/>
      <c r="P109" s="86"/>
      <c r="Q109" s="86"/>
      <c r="R109" s="86"/>
      <c r="S109" s="86"/>
      <c r="T109" s="87"/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T109" s="19" t="s">
        <v>159</v>
      </c>
      <c r="AU109" s="19" t="s">
        <v>79</v>
      </c>
    </row>
    <row r="110" s="2" customFormat="1" ht="24.15" customHeight="1">
      <c r="A110" s="40"/>
      <c r="B110" s="41"/>
      <c r="C110" s="206" t="s">
        <v>180</v>
      </c>
      <c r="D110" s="206" t="s">
        <v>153</v>
      </c>
      <c r="E110" s="207" t="s">
        <v>278</v>
      </c>
      <c r="F110" s="208" t="s">
        <v>279</v>
      </c>
      <c r="G110" s="209" t="s">
        <v>252</v>
      </c>
      <c r="H110" s="210">
        <v>1</v>
      </c>
      <c r="I110" s="211"/>
      <c r="J110" s="212">
        <f>ROUND(I110*H110,2)</f>
        <v>0</v>
      </c>
      <c r="K110" s="208" t="s">
        <v>157</v>
      </c>
      <c r="L110" s="46"/>
      <c r="M110" s="213" t="s">
        <v>19</v>
      </c>
      <c r="N110" s="214" t="s">
        <v>40</v>
      </c>
      <c r="O110" s="86"/>
      <c r="P110" s="215">
        <f>O110*H110</f>
        <v>0</v>
      </c>
      <c r="Q110" s="215">
        <v>0</v>
      </c>
      <c r="R110" s="215">
        <f>Q110*H110</f>
        <v>0</v>
      </c>
      <c r="S110" s="215">
        <v>0</v>
      </c>
      <c r="T110" s="216">
        <f>S110*H110</f>
        <v>0</v>
      </c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R110" s="217" t="s">
        <v>259</v>
      </c>
      <c r="AT110" s="217" t="s">
        <v>153</v>
      </c>
      <c r="AU110" s="217" t="s">
        <v>79</v>
      </c>
      <c r="AY110" s="19" t="s">
        <v>150</v>
      </c>
      <c r="BE110" s="218">
        <f>IF(N110="základní",J110,0)</f>
        <v>0</v>
      </c>
      <c r="BF110" s="218">
        <f>IF(N110="snížená",J110,0)</f>
        <v>0</v>
      </c>
      <c r="BG110" s="218">
        <f>IF(N110="zákl. přenesená",J110,0)</f>
        <v>0</v>
      </c>
      <c r="BH110" s="218">
        <f>IF(N110="sníž. přenesená",J110,0)</f>
        <v>0</v>
      </c>
      <c r="BI110" s="218">
        <f>IF(N110="nulová",J110,0)</f>
        <v>0</v>
      </c>
      <c r="BJ110" s="19" t="s">
        <v>77</v>
      </c>
      <c r="BK110" s="218">
        <f>ROUND(I110*H110,2)</f>
        <v>0</v>
      </c>
      <c r="BL110" s="19" t="s">
        <v>259</v>
      </c>
      <c r="BM110" s="217" t="s">
        <v>183</v>
      </c>
    </row>
    <row r="111" s="2" customFormat="1">
      <c r="A111" s="40"/>
      <c r="B111" s="41"/>
      <c r="C111" s="42"/>
      <c r="D111" s="219" t="s">
        <v>159</v>
      </c>
      <c r="E111" s="42"/>
      <c r="F111" s="220" t="s">
        <v>280</v>
      </c>
      <c r="G111" s="42"/>
      <c r="H111" s="42"/>
      <c r="I111" s="221"/>
      <c r="J111" s="42"/>
      <c r="K111" s="42"/>
      <c r="L111" s="46"/>
      <c r="M111" s="222"/>
      <c r="N111" s="223"/>
      <c r="O111" s="86"/>
      <c r="P111" s="86"/>
      <c r="Q111" s="86"/>
      <c r="R111" s="86"/>
      <c r="S111" s="86"/>
      <c r="T111" s="87"/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T111" s="19" t="s">
        <v>159</v>
      </c>
      <c r="AU111" s="19" t="s">
        <v>79</v>
      </c>
    </row>
    <row r="112" s="2" customFormat="1" ht="16.5" customHeight="1">
      <c r="A112" s="40"/>
      <c r="B112" s="41"/>
      <c r="C112" s="228" t="s">
        <v>171</v>
      </c>
      <c r="D112" s="228" t="s">
        <v>254</v>
      </c>
      <c r="E112" s="229" t="s">
        <v>281</v>
      </c>
      <c r="F112" s="230" t="s">
        <v>282</v>
      </c>
      <c r="G112" s="231" t="s">
        <v>252</v>
      </c>
      <c r="H112" s="232">
        <v>1</v>
      </c>
      <c r="I112" s="233"/>
      <c r="J112" s="234">
        <f>ROUND(I112*H112,2)</f>
        <v>0</v>
      </c>
      <c r="K112" s="230" t="s">
        <v>19</v>
      </c>
      <c r="L112" s="235"/>
      <c r="M112" s="236" t="s">
        <v>19</v>
      </c>
      <c r="N112" s="237" t="s">
        <v>40</v>
      </c>
      <c r="O112" s="86"/>
      <c r="P112" s="215">
        <f>O112*H112</f>
        <v>0</v>
      </c>
      <c r="Q112" s="215">
        <v>0</v>
      </c>
      <c r="R112" s="215">
        <f>Q112*H112</f>
        <v>0</v>
      </c>
      <c r="S112" s="215">
        <v>0</v>
      </c>
      <c r="T112" s="216">
        <f>S112*H112</f>
        <v>0</v>
      </c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R112" s="217" t="s">
        <v>283</v>
      </c>
      <c r="AT112" s="217" t="s">
        <v>254</v>
      </c>
      <c r="AU112" s="217" t="s">
        <v>79</v>
      </c>
      <c r="AY112" s="19" t="s">
        <v>150</v>
      </c>
      <c r="BE112" s="218">
        <f>IF(N112="základní",J112,0)</f>
        <v>0</v>
      </c>
      <c r="BF112" s="218">
        <f>IF(N112="snížená",J112,0)</f>
        <v>0</v>
      </c>
      <c r="BG112" s="218">
        <f>IF(N112="zákl. přenesená",J112,0)</f>
        <v>0</v>
      </c>
      <c r="BH112" s="218">
        <f>IF(N112="sníž. přenesená",J112,0)</f>
        <v>0</v>
      </c>
      <c r="BI112" s="218">
        <f>IF(N112="nulová",J112,0)</f>
        <v>0</v>
      </c>
      <c r="BJ112" s="19" t="s">
        <v>77</v>
      </c>
      <c r="BK112" s="218">
        <f>ROUND(I112*H112,2)</f>
        <v>0</v>
      </c>
      <c r="BL112" s="19" t="s">
        <v>259</v>
      </c>
      <c r="BM112" s="217" t="s">
        <v>187</v>
      </c>
    </row>
    <row r="113" s="2" customFormat="1" ht="24.15" customHeight="1">
      <c r="A113" s="40"/>
      <c r="B113" s="41"/>
      <c r="C113" s="206" t="s">
        <v>190</v>
      </c>
      <c r="D113" s="206" t="s">
        <v>153</v>
      </c>
      <c r="E113" s="207" t="s">
        <v>284</v>
      </c>
      <c r="F113" s="208" t="s">
        <v>285</v>
      </c>
      <c r="G113" s="209" t="s">
        <v>252</v>
      </c>
      <c r="H113" s="210">
        <v>6</v>
      </c>
      <c r="I113" s="211"/>
      <c r="J113" s="212">
        <f>ROUND(I113*H113,2)</f>
        <v>0</v>
      </c>
      <c r="K113" s="208" t="s">
        <v>157</v>
      </c>
      <c r="L113" s="46"/>
      <c r="M113" s="213" t="s">
        <v>19</v>
      </c>
      <c r="N113" s="214" t="s">
        <v>40</v>
      </c>
      <c r="O113" s="86"/>
      <c r="P113" s="215">
        <f>O113*H113</f>
        <v>0</v>
      </c>
      <c r="Q113" s="215">
        <v>0</v>
      </c>
      <c r="R113" s="215">
        <f>Q113*H113</f>
        <v>0</v>
      </c>
      <c r="S113" s="215">
        <v>0</v>
      </c>
      <c r="T113" s="216">
        <f>S113*H113</f>
        <v>0</v>
      </c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R113" s="217" t="s">
        <v>259</v>
      </c>
      <c r="AT113" s="217" t="s">
        <v>153</v>
      </c>
      <c r="AU113" s="217" t="s">
        <v>79</v>
      </c>
      <c r="AY113" s="19" t="s">
        <v>150</v>
      </c>
      <c r="BE113" s="218">
        <f>IF(N113="základní",J113,0)</f>
        <v>0</v>
      </c>
      <c r="BF113" s="218">
        <f>IF(N113="snížená",J113,0)</f>
        <v>0</v>
      </c>
      <c r="BG113" s="218">
        <f>IF(N113="zákl. přenesená",J113,0)</f>
        <v>0</v>
      </c>
      <c r="BH113" s="218">
        <f>IF(N113="sníž. přenesená",J113,0)</f>
        <v>0</v>
      </c>
      <c r="BI113" s="218">
        <f>IF(N113="nulová",J113,0)</f>
        <v>0</v>
      </c>
      <c r="BJ113" s="19" t="s">
        <v>77</v>
      </c>
      <c r="BK113" s="218">
        <f>ROUND(I113*H113,2)</f>
        <v>0</v>
      </c>
      <c r="BL113" s="19" t="s">
        <v>259</v>
      </c>
      <c r="BM113" s="217" t="s">
        <v>193</v>
      </c>
    </row>
    <row r="114" s="2" customFormat="1">
      <c r="A114" s="40"/>
      <c r="B114" s="41"/>
      <c r="C114" s="42"/>
      <c r="D114" s="219" t="s">
        <v>159</v>
      </c>
      <c r="E114" s="42"/>
      <c r="F114" s="220" t="s">
        <v>286</v>
      </c>
      <c r="G114" s="42"/>
      <c r="H114" s="42"/>
      <c r="I114" s="221"/>
      <c r="J114" s="42"/>
      <c r="K114" s="42"/>
      <c r="L114" s="46"/>
      <c r="M114" s="222"/>
      <c r="N114" s="223"/>
      <c r="O114" s="86"/>
      <c r="P114" s="86"/>
      <c r="Q114" s="86"/>
      <c r="R114" s="86"/>
      <c r="S114" s="86"/>
      <c r="T114" s="87"/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T114" s="19" t="s">
        <v>159</v>
      </c>
      <c r="AU114" s="19" t="s">
        <v>79</v>
      </c>
    </row>
    <row r="115" s="2" customFormat="1" ht="24.15" customHeight="1">
      <c r="A115" s="40"/>
      <c r="B115" s="41"/>
      <c r="C115" s="206" t="s">
        <v>175</v>
      </c>
      <c r="D115" s="206" t="s">
        <v>153</v>
      </c>
      <c r="E115" s="207" t="s">
        <v>287</v>
      </c>
      <c r="F115" s="208" t="s">
        <v>288</v>
      </c>
      <c r="G115" s="209" t="s">
        <v>156</v>
      </c>
      <c r="H115" s="210">
        <v>6</v>
      </c>
      <c r="I115" s="211"/>
      <c r="J115" s="212">
        <f>ROUND(I115*H115,2)</f>
        <v>0</v>
      </c>
      <c r="K115" s="208" t="s">
        <v>19</v>
      </c>
      <c r="L115" s="46"/>
      <c r="M115" s="213" t="s">
        <v>19</v>
      </c>
      <c r="N115" s="214" t="s">
        <v>40</v>
      </c>
      <c r="O115" s="86"/>
      <c r="P115" s="215">
        <f>O115*H115</f>
        <v>0</v>
      </c>
      <c r="Q115" s="215">
        <v>0</v>
      </c>
      <c r="R115" s="215">
        <f>Q115*H115</f>
        <v>0</v>
      </c>
      <c r="S115" s="215">
        <v>0</v>
      </c>
      <c r="T115" s="216">
        <f>S115*H115</f>
        <v>0</v>
      </c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R115" s="217" t="s">
        <v>259</v>
      </c>
      <c r="AT115" s="217" t="s">
        <v>153</v>
      </c>
      <c r="AU115" s="217" t="s">
        <v>79</v>
      </c>
      <c r="AY115" s="19" t="s">
        <v>150</v>
      </c>
      <c r="BE115" s="218">
        <f>IF(N115="základní",J115,0)</f>
        <v>0</v>
      </c>
      <c r="BF115" s="218">
        <f>IF(N115="snížená",J115,0)</f>
        <v>0</v>
      </c>
      <c r="BG115" s="218">
        <f>IF(N115="zákl. přenesená",J115,0)</f>
        <v>0</v>
      </c>
      <c r="BH115" s="218">
        <f>IF(N115="sníž. přenesená",J115,0)</f>
        <v>0</v>
      </c>
      <c r="BI115" s="218">
        <f>IF(N115="nulová",J115,0)</f>
        <v>0</v>
      </c>
      <c r="BJ115" s="19" t="s">
        <v>77</v>
      </c>
      <c r="BK115" s="218">
        <f>ROUND(I115*H115,2)</f>
        <v>0</v>
      </c>
      <c r="BL115" s="19" t="s">
        <v>259</v>
      </c>
      <c r="BM115" s="217" t="s">
        <v>199</v>
      </c>
    </row>
    <row r="116" s="2" customFormat="1" ht="24.15" customHeight="1">
      <c r="A116" s="40"/>
      <c r="B116" s="41"/>
      <c r="C116" s="228" t="s">
        <v>201</v>
      </c>
      <c r="D116" s="228" t="s">
        <v>254</v>
      </c>
      <c r="E116" s="229" t="s">
        <v>289</v>
      </c>
      <c r="F116" s="230" t="s">
        <v>290</v>
      </c>
      <c r="G116" s="231" t="s">
        <v>252</v>
      </c>
      <c r="H116" s="232">
        <v>6</v>
      </c>
      <c r="I116" s="233"/>
      <c r="J116" s="234">
        <f>ROUND(I116*H116,2)</f>
        <v>0</v>
      </c>
      <c r="K116" s="230" t="s">
        <v>19</v>
      </c>
      <c r="L116" s="235"/>
      <c r="M116" s="236" t="s">
        <v>19</v>
      </c>
      <c r="N116" s="237" t="s">
        <v>40</v>
      </c>
      <c r="O116" s="86"/>
      <c r="P116" s="215">
        <f>O116*H116</f>
        <v>0</v>
      </c>
      <c r="Q116" s="215">
        <v>0</v>
      </c>
      <c r="R116" s="215">
        <f>Q116*H116</f>
        <v>0</v>
      </c>
      <c r="S116" s="215">
        <v>0</v>
      </c>
      <c r="T116" s="216">
        <f>S116*H116</f>
        <v>0</v>
      </c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R116" s="217" t="s">
        <v>283</v>
      </c>
      <c r="AT116" s="217" t="s">
        <v>254</v>
      </c>
      <c r="AU116" s="217" t="s">
        <v>79</v>
      </c>
      <c r="AY116" s="19" t="s">
        <v>150</v>
      </c>
      <c r="BE116" s="218">
        <f>IF(N116="základní",J116,0)</f>
        <v>0</v>
      </c>
      <c r="BF116" s="218">
        <f>IF(N116="snížená",J116,0)</f>
        <v>0</v>
      </c>
      <c r="BG116" s="218">
        <f>IF(N116="zákl. přenesená",J116,0)</f>
        <v>0</v>
      </c>
      <c r="BH116" s="218">
        <f>IF(N116="sníž. přenesená",J116,0)</f>
        <v>0</v>
      </c>
      <c r="BI116" s="218">
        <f>IF(N116="nulová",J116,0)</f>
        <v>0</v>
      </c>
      <c r="BJ116" s="19" t="s">
        <v>77</v>
      </c>
      <c r="BK116" s="218">
        <f>ROUND(I116*H116,2)</f>
        <v>0</v>
      </c>
      <c r="BL116" s="19" t="s">
        <v>259</v>
      </c>
      <c r="BM116" s="217" t="s">
        <v>204</v>
      </c>
    </row>
    <row r="117" s="2" customFormat="1" ht="24.15" customHeight="1">
      <c r="A117" s="40"/>
      <c r="B117" s="41"/>
      <c r="C117" s="206" t="s">
        <v>8</v>
      </c>
      <c r="D117" s="206" t="s">
        <v>153</v>
      </c>
      <c r="E117" s="207" t="s">
        <v>291</v>
      </c>
      <c r="F117" s="208" t="s">
        <v>292</v>
      </c>
      <c r="G117" s="209" t="s">
        <v>252</v>
      </c>
      <c r="H117" s="210">
        <v>6</v>
      </c>
      <c r="I117" s="211"/>
      <c r="J117" s="212">
        <f>ROUND(I117*H117,2)</f>
        <v>0</v>
      </c>
      <c r="K117" s="208" t="s">
        <v>157</v>
      </c>
      <c r="L117" s="46"/>
      <c r="M117" s="213" t="s">
        <v>19</v>
      </c>
      <c r="N117" s="214" t="s">
        <v>40</v>
      </c>
      <c r="O117" s="86"/>
      <c r="P117" s="215">
        <f>O117*H117</f>
        <v>0</v>
      </c>
      <c r="Q117" s="215">
        <v>0</v>
      </c>
      <c r="R117" s="215">
        <f>Q117*H117</f>
        <v>0</v>
      </c>
      <c r="S117" s="215">
        <v>0</v>
      </c>
      <c r="T117" s="216">
        <f>S117*H117</f>
        <v>0</v>
      </c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R117" s="217" t="s">
        <v>259</v>
      </c>
      <c r="AT117" s="217" t="s">
        <v>153</v>
      </c>
      <c r="AU117" s="217" t="s">
        <v>79</v>
      </c>
      <c r="AY117" s="19" t="s">
        <v>150</v>
      </c>
      <c r="BE117" s="218">
        <f>IF(N117="základní",J117,0)</f>
        <v>0</v>
      </c>
      <c r="BF117" s="218">
        <f>IF(N117="snížená",J117,0)</f>
        <v>0</v>
      </c>
      <c r="BG117" s="218">
        <f>IF(N117="zákl. přenesená",J117,0)</f>
        <v>0</v>
      </c>
      <c r="BH117" s="218">
        <f>IF(N117="sníž. přenesená",J117,0)</f>
        <v>0</v>
      </c>
      <c r="BI117" s="218">
        <f>IF(N117="nulová",J117,0)</f>
        <v>0</v>
      </c>
      <c r="BJ117" s="19" t="s">
        <v>77</v>
      </c>
      <c r="BK117" s="218">
        <f>ROUND(I117*H117,2)</f>
        <v>0</v>
      </c>
      <c r="BL117" s="19" t="s">
        <v>259</v>
      </c>
      <c r="BM117" s="217" t="s">
        <v>208</v>
      </c>
    </row>
    <row r="118" s="2" customFormat="1">
      <c r="A118" s="40"/>
      <c r="B118" s="41"/>
      <c r="C118" s="42"/>
      <c r="D118" s="219" t="s">
        <v>159</v>
      </c>
      <c r="E118" s="42"/>
      <c r="F118" s="220" t="s">
        <v>293</v>
      </c>
      <c r="G118" s="42"/>
      <c r="H118" s="42"/>
      <c r="I118" s="221"/>
      <c r="J118" s="42"/>
      <c r="K118" s="42"/>
      <c r="L118" s="46"/>
      <c r="M118" s="222"/>
      <c r="N118" s="223"/>
      <c r="O118" s="86"/>
      <c r="P118" s="86"/>
      <c r="Q118" s="86"/>
      <c r="R118" s="86"/>
      <c r="S118" s="86"/>
      <c r="T118" s="87"/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T118" s="19" t="s">
        <v>159</v>
      </c>
      <c r="AU118" s="19" t="s">
        <v>79</v>
      </c>
    </row>
    <row r="119" s="2" customFormat="1" ht="24.15" customHeight="1">
      <c r="A119" s="40"/>
      <c r="B119" s="41"/>
      <c r="C119" s="228" t="s">
        <v>212</v>
      </c>
      <c r="D119" s="228" t="s">
        <v>254</v>
      </c>
      <c r="E119" s="229" t="s">
        <v>294</v>
      </c>
      <c r="F119" s="230" t="s">
        <v>295</v>
      </c>
      <c r="G119" s="231" t="s">
        <v>252</v>
      </c>
      <c r="H119" s="232">
        <v>6</v>
      </c>
      <c r="I119" s="233"/>
      <c r="J119" s="234">
        <f>ROUND(I119*H119,2)</f>
        <v>0</v>
      </c>
      <c r="K119" s="230" t="s">
        <v>19</v>
      </c>
      <c r="L119" s="235"/>
      <c r="M119" s="236" t="s">
        <v>19</v>
      </c>
      <c r="N119" s="237" t="s">
        <v>40</v>
      </c>
      <c r="O119" s="86"/>
      <c r="P119" s="215">
        <f>O119*H119</f>
        <v>0</v>
      </c>
      <c r="Q119" s="215">
        <v>0</v>
      </c>
      <c r="R119" s="215">
        <f>Q119*H119</f>
        <v>0</v>
      </c>
      <c r="S119" s="215">
        <v>0</v>
      </c>
      <c r="T119" s="216">
        <f>S119*H119</f>
        <v>0</v>
      </c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R119" s="217" t="s">
        <v>283</v>
      </c>
      <c r="AT119" s="217" t="s">
        <v>254</v>
      </c>
      <c r="AU119" s="217" t="s">
        <v>79</v>
      </c>
      <c r="AY119" s="19" t="s">
        <v>150</v>
      </c>
      <c r="BE119" s="218">
        <f>IF(N119="základní",J119,0)</f>
        <v>0</v>
      </c>
      <c r="BF119" s="218">
        <f>IF(N119="snížená",J119,0)</f>
        <v>0</v>
      </c>
      <c r="BG119" s="218">
        <f>IF(N119="zákl. přenesená",J119,0)</f>
        <v>0</v>
      </c>
      <c r="BH119" s="218">
        <f>IF(N119="sníž. přenesená",J119,0)</f>
        <v>0</v>
      </c>
      <c r="BI119" s="218">
        <f>IF(N119="nulová",J119,0)</f>
        <v>0</v>
      </c>
      <c r="BJ119" s="19" t="s">
        <v>77</v>
      </c>
      <c r="BK119" s="218">
        <f>ROUND(I119*H119,2)</f>
        <v>0</v>
      </c>
      <c r="BL119" s="19" t="s">
        <v>259</v>
      </c>
      <c r="BM119" s="217" t="s">
        <v>215</v>
      </c>
    </row>
    <row r="120" s="2" customFormat="1" ht="24.15" customHeight="1">
      <c r="A120" s="40"/>
      <c r="B120" s="41"/>
      <c r="C120" s="206" t="s">
        <v>183</v>
      </c>
      <c r="D120" s="206" t="s">
        <v>153</v>
      </c>
      <c r="E120" s="207" t="s">
        <v>296</v>
      </c>
      <c r="F120" s="208" t="s">
        <v>297</v>
      </c>
      <c r="G120" s="209" t="s">
        <v>252</v>
      </c>
      <c r="H120" s="210">
        <v>6</v>
      </c>
      <c r="I120" s="211"/>
      <c r="J120" s="212">
        <f>ROUND(I120*H120,2)</f>
        <v>0</v>
      </c>
      <c r="K120" s="208" t="s">
        <v>157</v>
      </c>
      <c r="L120" s="46"/>
      <c r="M120" s="213" t="s">
        <v>19</v>
      </c>
      <c r="N120" s="214" t="s">
        <v>40</v>
      </c>
      <c r="O120" s="86"/>
      <c r="P120" s="215">
        <f>O120*H120</f>
        <v>0</v>
      </c>
      <c r="Q120" s="215">
        <v>0</v>
      </c>
      <c r="R120" s="215">
        <f>Q120*H120</f>
        <v>0</v>
      </c>
      <c r="S120" s="215">
        <v>0</v>
      </c>
      <c r="T120" s="216">
        <f>S120*H120</f>
        <v>0</v>
      </c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R120" s="217" t="s">
        <v>259</v>
      </c>
      <c r="AT120" s="217" t="s">
        <v>153</v>
      </c>
      <c r="AU120" s="217" t="s">
        <v>79</v>
      </c>
      <c r="AY120" s="19" t="s">
        <v>150</v>
      </c>
      <c r="BE120" s="218">
        <f>IF(N120="základní",J120,0)</f>
        <v>0</v>
      </c>
      <c r="BF120" s="218">
        <f>IF(N120="snížená",J120,0)</f>
        <v>0</v>
      </c>
      <c r="BG120" s="218">
        <f>IF(N120="zákl. přenesená",J120,0)</f>
        <v>0</v>
      </c>
      <c r="BH120" s="218">
        <f>IF(N120="sníž. přenesená",J120,0)</f>
        <v>0</v>
      </c>
      <c r="BI120" s="218">
        <f>IF(N120="nulová",J120,0)</f>
        <v>0</v>
      </c>
      <c r="BJ120" s="19" t="s">
        <v>77</v>
      </c>
      <c r="BK120" s="218">
        <f>ROUND(I120*H120,2)</f>
        <v>0</v>
      </c>
      <c r="BL120" s="19" t="s">
        <v>259</v>
      </c>
      <c r="BM120" s="217" t="s">
        <v>219</v>
      </c>
    </row>
    <row r="121" s="2" customFormat="1">
      <c r="A121" s="40"/>
      <c r="B121" s="41"/>
      <c r="C121" s="42"/>
      <c r="D121" s="219" t="s">
        <v>159</v>
      </c>
      <c r="E121" s="42"/>
      <c r="F121" s="220" t="s">
        <v>298</v>
      </c>
      <c r="G121" s="42"/>
      <c r="H121" s="42"/>
      <c r="I121" s="221"/>
      <c r="J121" s="42"/>
      <c r="K121" s="42"/>
      <c r="L121" s="46"/>
      <c r="M121" s="222"/>
      <c r="N121" s="223"/>
      <c r="O121" s="86"/>
      <c r="P121" s="86"/>
      <c r="Q121" s="86"/>
      <c r="R121" s="86"/>
      <c r="S121" s="86"/>
      <c r="T121" s="87"/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T121" s="19" t="s">
        <v>159</v>
      </c>
      <c r="AU121" s="19" t="s">
        <v>79</v>
      </c>
    </row>
    <row r="122" s="2" customFormat="1" ht="33" customHeight="1">
      <c r="A122" s="40"/>
      <c r="B122" s="41"/>
      <c r="C122" s="228" t="s">
        <v>221</v>
      </c>
      <c r="D122" s="228" t="s">
        <v>254</v>
      </c>
      <c r="E122" s="229" t="s">
        <v>299</v>
      </c>
      <c r="F122" s="230" t="s">
        <v>300</v>
      </c>
      <c r="G122" s="231" t="s">
        <v>252</v>
      </c>
      <c r="H122" s="232">
        <v>6</v>
      </c>
      <c r="I122" s="233"/>
      <c r="J122" s="234">
        <f>ROUND(I122*H122,2)</f>
        <v>0</v>
      </c>
      <c r="K122" s="230" t="s">
        <v>157</v>
      </c>
      <c r="L122" s="235"/>
      <c r="M122" s="236" t="s">
        <v>19</v>
      </c>
      <c r="N122" s="237" t="s">
        <v>40</v>
      </c>
      <c r="O122" s="86"/>
      <c r="P122" s="215">
        <f>O122*H122</f>
        <v>0</v>
      </c>
      <c r="Q122" s="215">
        <v>0</v>
      </c>
      <c r="R122" s="215">
        <f>Q122*H122</f>
        <v>0</v>
      </c>
      <c r="S122" s="215">
        <v>0</v>
      </c>
      <c r="T122" s="216">
        <f>S122*H122</f>
        <v>0</v>
      </c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R122" s="217" t="s">
        <v>283</v>
      </c>
      <c r="AT122" s="217" t="s">
        <v>254</v>
      </c>
      <c r="AU122" s="217" t="s">
        <v>79</v>
      </c>
      <c r="AY122" s="19" t="s">
        <v>150</v>
      </c>
      <c r="BE122" s="218">
        <f>IF(N122="základní",J122,0)</f>
        <v>0</v>
      </c>
      <c r="BF122" s="218">
        <f>IF(N122="snížená",J122,0)</f>
        <v>0</v>
      </c>
      <c r="BG122" s="218">
        <f>IF(N122="zákl. přenesená",J122,0)</f>
        <v>0</v>
      </c>
      <c r="BH122" s="218">
        <f>IF(N122="sníž. přenesená",J122,0)</f>
        <v>0</v>
      </c>
      <c r="BI122" s="218">
        <f>IF(N122="nulová",J122,0)</f>
        <v>0</v>
      </c>
      <c r="BJ122" s="19" t="s">
        <v>77</v>
      </c>
      <c r="BK122" s="218">
        <f>ROUND(I122*H122,2)</f>
        <v>0</v>
      </c>
      <c r="BL122" s="19" t="s">
        <v>259</v>
      </c>
      <c r="BM122" s="217" t="s">
        <v>224</v>
      </c>
    </row>
    <row r="123" s="2" customFormat="1" ht="16.5" customHeight="1">
      <c r="A123" s="40"/>
      <c r="B123" s="41"/>
      <c r="C123" s="206" t="s">
        <v>187</v>
      </c>
      <c r="D123" s="206" t="s">
        <v>153</v>
      </c>
      <c r="E123" s="207" t="s">
        <v>301</v>
      </c>
      <c r="F123" s="208" t="s">
        <v>302</v>
      </c>
      <c r="G123" s="209" t="s">
        <v>252</v>
      </c>
      <c r="H123" s="210">
        <v>6</v>
      </c>
      <c r="I123" s="211"/>
      <c r="J123" s="212">
        <f>ROUND(I123*H123,2)</f>
        <v>0</v>
      </c>
      <c r="K123" s="208" t="s">
        <v>157</v>
      </c>
      <c r="L123" s="46"/>
      <c r="M123" s="213" t="s">
        <v>19</v>
      </c>
      <c r="N123" s="214" t="s">
        <v>40</v>
      </c>
      <c r="O123" s="86"/>
      <c r="P123" s="215">
        <f>O123*H123</f>
        <v>0</v>
      </c>
      <c r="Q123" s="215">
        <v>0</v>
      </c>
      <c r="R123" s="215">
        <f>Q123*H123</f>
        <v>0</v>
      </c>
      <c r="S123" s="215">
        <v>0</v>
      </c>
      <c r="T123" s="216">
        <f>S123*H123</f>
        <v>0</v>
      </c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R123" s="217" t="s">
        <v>259</v>
      </c>
      <c r="AT123" s="217" t="s">
        <v>153</v>
      </c>
      <c r="AU123" s="217" t="s">
        <v>79</v>
      </c>
      <c r="AY123" s="19" t="s">
        <v>150</v>
      </c>
      <c r="BE123" s="218">
        <f>IF(N123="základní",J123,0)</f>
        <v>0</v>
      </c>
      <c r="BF123" s="218">
        <f>IF(N123="snížená",J123,0)</f>
        <v>0</v>
      </c>
      <c r="BG123" s="218">
        <f>IF(N123="zákl. přenesená",J123,0)</f>
        <v>0</v>
      </c>
      <c r="BH123" s="218">
        <f>IF(N123="sníž. přenesená",J123,0)</f>
        <v>0</v>
      </c>
      <c r="BI123" s="218">
        <f>IF(N123="nulová",J123,0)</f>
        <v>0</v>
      </c>
      <c r="BJ123" s="19" t="s">
        <v>77</v>
      </c>
      <c r="BK123" s="218">
        <f>ROUND(I123*H123,2)</f>
        <v>0</v>
      </c>
      <c r="BL123" s="19" t="s">
        <v>259</v>
      </c>
      <c r="BM123" s="217" t="s">
        <v>230</v>
      </c>
    </row>
    <row r="124" s="2" customFormat="1">
      <c r="A124" s="40"/>
      <c r="B124" s="41"/>
      <c r="C124" s="42"/>
      <c r="D124" s="219" t="s">
        <v>159</v>
      </c>
      <c r="E124" s="42"/>
      <c r="F124" s="220" t="s">
        <v>303</v>
      </c>
      <c r="G124" s="42"/>
      <c r="H124" s="42"/>
      <c r="I124" s="221"/>
      <c r="J124" s="42"/>
      <c r="K124" s="42"/>
      <c r="L124" s="46"/>
      <c r="M124" s="222"/>
      <c r="N124" s="223"/>
      <c r="O124" s="86"/>
      <c r="P124" s="86"/>
      <c r="Q124" s="86"/>
      <c r="R124" s="86"/>
      <c r="S124" s="86"/>
      <c r="T124" s="87"/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T124" s="19" t="s">
        <v>159</v>
      </c>
      <c r="AU124" s="19" t="s">
        <v>79</v>
      </c>
    </row>
    <row r="125" s="2" customFormat="1" ht="16.5" customHeight="1">
      <c r="A125" s="40"/>
      <c r="B125" s="41"/>
      <c r="C125" s="228" t="s">
        <v>304</v>
      </c>
      <c r="D125" s="228" t="s">
        <v>254</v>
      </c>
      <c r="E125" s="229" t="s">
        <v>305</v>
      </c>
      <c r="F125" s="230" t="s">
        <v>306</v>
      </c>
      <c r="G125" s="231" t="s">
        <v>252</v>
      </c>
      <c r="H125" s="232">
        <v>6</v>
      </c>
      <c r="I125" s="233"/>
      <c r="J125" s="234">
        <f>ROUND(I125*H125,2)</f>
        <v>0</v>
      </c>
      <c r="K125" s="230" t="s">
        <v>19</v>
      </c>
      <c r="L125" s="235"/>
      <c r="M125" s="236" t="s">
        <v>19</v>
      </c>
      <c r="N125" s="237" t="s">
        <v>40</v>
      </c>
      <c r="O125" s="86"/>
      <c r="P125" s="215">
        <f>O125*H125</f>
        <v>0</v>
      </c>
      <c r="Q125" s="215">
        <v>0</v>
      </c>
      <c r="R125" s="215">
        <f>Q125*H125</f>
        <v>0</v>
      </c>
      <c r="S125" s="215">
        <v>0</v>
      </c>
      <c r="T125" s="216">
        <f>S125*H125</f>
        <v>0</v>
      </c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R125" s="217" t="s">
        <v>283</v>
      </c>
      <c r="AT125" s="217" t="s">
        <v>254</v>
      </c>
      <c r="AU125" s="217" t="s">
        <v>79</v>
      </c>
      <c r="AY125" s="19" t="s">
        <v>150</v>
      </c>
      <c r="BE125" s="218">
        <f>IF(N125="základní",J125,0)</f>
        <v>0</v>
      </c>
      <c r="BF125" s="218">
        <f>IF(N125="snížená",J125,0)</f>
        <v>0</v>
      </c>
      <c r="BG125" s="218">
        <f>IF(N125="zákl. přenesená",J125,0)</f>
        <v>0</v>
      </c>
      <c r="BH125" s="218">
        <f>IF(N125="sníž. přenesená",J125,0)</f>
        <v>0</v>
      </c>
      <c r="BI125" s="218">
        <f>IF(N125="nulová",J125,0)</f>
        <v>0</v>
      </c>
      <c r="BJ125" s="19" t="s">
        <v>77</v>
      </c>
      <c r="BK125" s="218">
        <f>ROUND(I125*H125,2)</f>
        <v>0</v>
      </c>
      <c r="BL125" s="19" t="s">
        <v>259</v>
      </c>
      <c r="BM125" s="217" t="s">
        <v>307</v>
      </c>
    </row>
    <row r="126" s="2" customFormat="1" ht="24.15" customHeight="1">
      <c r="A126" s="40"/>
      <c r="B126" s="41"/>
      <c r="C126" s="228" t="s">
        <v>193</v>
      </c>
      <c r="D126" s="228" t="s">
        <v>254</v>
      </c>
      <c r="E126" s="229" t="s">
        <v>308</v>
      </c>
      <c r="F126" s="230" t="s">
        <v>309</v>
      </c>
      <c r="G126" s="231" t="s">
        <v>310</v>
      </c>
      <c r="H126" s="232">
        <v>60</v>
      </c>
      <c r="I126" s="233"/>
      <c r="J126" s="234">
        <f>ROUND(I126*H126,2)</f>
        <v>0</v>
      </c>
      <c r="K126" s="230" t="s">
        <v>19</v>
      </c>
      <c r="L126" s="235"/>
      <c r="M126" s="236" t="s">
        <v>19</v>
      </c>
      <c r="N126" s="237" t="s">
        <v>40</v>
      </c>
      <c r="O126" s="86"/>
      <c r="P126" s="215">
        <f>O126*H126</f>
        <v>0</v>
      </c>
      <c r="Q126" s="215">
        <v>0</v>
      </c>
      <c r="R126" s="215">
        <f>Q126*H126</f>
        <v>0</v>
      </c>
      <c r="S126" s="215">
        <v>0</v>
      </c>
      <c r="T126" s="216">
        <f>S126*H126</f>
        <v>0</v>
      </c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R126" s="217" t="s">
        <v>283</v>
      </c>
      <c r="AT126" s="217" t="s">
        <v>254</v>
      </c>
      <c r="AU126" s="217" t="s">
        <v>79</v>
      </c>
      <c r="AY126" s="19" t="s">
        <v>150</v>
      </c>
      <c r="BE126" s="218">
        <f>IF(N126="základní",J126,0)</f>
        <v>0</v>
      </c>
      <c r="BF126" s="218">
        <f>IF(N126="snížená",J126,0)</f>
        <v>0</v>
      </c>
      <c r="BG126" s="218">
        <f>IF(N126="zákl. přenesená",J126,0)</f>
        <v>0</v>
      </c>
      <c r="BH126" s="218">
        <f>IF(N126="sníž. přenesená",J126,0)</f>
        <v>0</v>
      </c>
      <c r="BI126" s="218">
        <f>IF(N126="nulová",J126,0)</f>
        <v>0</v>
      </c>
      <c r="BJ126" s="19" t="s">
        <v>77</v>
      </c>
      <c r="BK126" s="218">
        <f>ROUND(I126*H126,2)</f>
        <v>0</v>
      </c>
      <c r="BL126" s="19" t="s">
        <v>259</v>
      </c>
      <c r="BM126" s="217" t="s">
        <v>311</v>
      </c>
    </row>
    <row r="127" s="2" customFormat="1" ht="37.8" customHeight="1">
      <c r="A127" s="40"/>
      <c r="B127" s="41"/>
      <c r="C127" s="206" t="s">
        <v>312</v>
      </c>
      <c r="D127" s="206" t="s">
        <v>153</v>
      </c>
      <c r="E127" s="207" t="s">
        <v>313</v>
      </c>
      <c r="F127" s="208" t="s">
        <v>314</v>
      </c>
      <c r="G127" s="209" t="s">
        <v>310</v>
      </c>
      <c r="H127" s="210">
        <v>219</v>
      </c>
      <c r="I127" s="211"/>
      <c r="J127" s="212">
        <f>ROUND(I127*H127,2)</f>
        <v>0</v>
      </c>
      <c r="K127" s="208" t="s">
        <v>157</v>
      </c>
      <c r="L127" s="46"/>
      <c r="M127" s="213" t="s">
        <v>19</v>
      </c>
      <c r="N127" s="214" t="s">
        <v>40</v>
      </c>
      <c r="O127" s="86"/>
      <c r="P127" s="215">
        <f>O127*H127</f>
        <v>0</v>
      </c>
      <c r="Q127" s="215">
        <v>0</v>
      </c>
      <c r="R127" s="215">
        <f>Q127*H127</f>
        <v>0</v>
      </c>
      <c r="S127" s="215">
        <v>0</v>
      </c>
      <c r="T127" s="216">
        <f>S127*H127</f>
        <v>0</v>
      </c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R127" s="217" t="s">
        <v>259</v>
      </c>
      <c r="AT127" s="217" t="s">
        <v>153</v>
      </c>
      <c r="AU127" s="217" t="s">
        <v>79</v>
      </c>
      <c r="AY127" s="19" t="s">
        <v>150</v>
      </c>
      <c r="BE127" s="218">
        <f>IF(N127="základní",J127,0)</f>
        <v>0</v>
      </c>
      <c r="BF127" s="218">
        <f>IF(N127="snížená",J127,0)</f>
        <v>0</v>
      </c>
      <c r="BG127" s="218">
        <f>IF(N127="zákl. přenesená",J127,0)</f>
        <v>0</v>
      </c>
      <c r="BH127" s="218">
        <f>IF(N127="sníž. přenesená",J127,0)</f>
        <v>0</v>
      </c>
      <c r="BI127" s="218">
        <f>IF(N127="nulová",J127,0)</f>
        <v>0</v>
      </c>
      <c r="BJ127" s="19" t="s">
        <v>77</v>
      </c>
      <c r="BK127" s="218">
        <f>ROUND(I127*H127,2)</f>
        <v>0</v>
      </c>
      <c r="BL127" s="19" t="s">
        <v>259</v>
      </c>
      <c r="BM127" s="217" t="s">
        <v>315</v>
      </c>
    </row>
    <row r="128" s="2" customFormat="1">
      <c r="A128" s="40"/>
      <c r="B128" s="41"/>
      <c r="C128" s="42"/>
      <c r="D128" s="219" t="s">
        <v>159</v>
      </c>
      <c r="E128" s="42"/>
      <c r="F128" s="220" t="s">
        <v>316</v>
      </c>
      <c r="G128" s="42"/>
      <c r="H128" s="42"/>
      <c r="I128" s="221"/>
      <c r="J128" s="42"/>
      <c r="K128" s="42"/>
      <c r="L128" s="46"/>
      <c r="M128" s="222"/>
      <c r="N128" s="223"/>
      <c r="O128" s="86"/>
      <c r="P128" s="86"/>
      <c r="Q128" s="86"/>
      <c r="R128" s="86"/>
      <c r="S128" s="86"/>
      <c r="T128" s="87"/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T128" s="19" t="s">
        <v>159</v>
      </c>
      <c r="AU128" s="19" t="s">
        <v>79</v>
      </c>
    </row>
    <row r="129" s="2" customFormat="1" ht="16.5" customHeight="1">
      <c r="A129" s="40"/>
      <c r="B129" s="41"/>
      <c r="C129" s="228" t="s">
        <v>199</v>
      </c>
      <c r="D129" s="228" t="s">
        <v>254</v>
      </c>
      <c r="E129" s="229" t="s">
        <v>317</v>
      </c>
      <c r="F129" s="230" t="s">
        <v>318</v>
      </c>
      <c r="G129" s="231" t="s">
        <v>319</v>
      </c>
      <c r="H129" s="232">
        <v>208.05000000000001</v>
      </c>
      <c r="I129" s="233"/>
      <c r="J129" s="234">
        <f>ROUND(I129*H129,2)</f>
        <v>0</v>
      </c>
      <c r="K129" s="230" t="s">
        <v>157</v>
      </c>
      <c r="L129" s="235"/>
      <c r="M129" s="236" t="s">
        <v>19</v>
      </c>
      <c r="N129" s="237" t="s">
        <v>40</v>
      </c>
      <c r="O129" s="86"/>
      <c r="P129" s="215">
        <f>O129*H129</f>
        <v>0</v>
      </c>
      <c r="Q129" s="215">
        <v>0</v>
      </c>
      <c r="R129" s="215">
        <f>Q129*H129</f>
        <v>0</v>
      </c>
      <c r="S129" s="215">
        <v>0</v>
      </c>
      <c r="T129" s="216">
        <f>S129*H129</f>
        <v>0</v>
      </c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R129" s="217" t="s">
        <v>283</v>
      </c>
      <c r="AT129" s="217" t="s">
        <v>254</v>
      </c>
      <c r="AU129" s="217" t="s">
        <v>79</v>
      </c>
      <c r="AY129" s="19" t="s">
        <v>150</v>
      </c>
      <c r="BE129" s="218">
        <f>IF(N129="základní",J129,0)</f>
        <v>0</v>
      </c>
      <c r="BF129" s="218">
        <f>IF(N129="snížená",J129,0)</f>
        <v>0</v>
      </c>
      <c r="BG129" s="218">
        <f>IF(N129="zákl. přenesená",J129,0)</f>
        <v>0</v>
      </c>
      <c r="BH129" s="218">
        <f>IF(N129="sníž. přenesená",J129,0)</f>
        <v>0</v>
      </c>
      <c r="BI129" s="218">
        <f>IF(N129="nulová",J129,0)</f>
        <v>0</v>
      </c>
      <c r="BJ129" s="19" t="s">
        <v>77</v>
      </c>
      <c r="BK129" s="218">
        <f>ROUND(I129*H129,2)</f>
        <v>0</v>
      </c>
      <c r="BL129" s="19" t="s">
        <v>259</v>
      </c>
      <c r="BM129" s="217" t="s">
        <v>320</v>
      </c>
    </row>
    <row r="130" s="2" customFormat="1" ht="24.15" customHeight="1">
      <c r="A130" s="40"/>
      <c r="B130" s="41"/>
      <c r="C130" s="206" t="s">
        <v>7</v>
      </c>
      <c r="D130" s="206" t="s">
        <v>153</v>
      </c>
      <c r="E130" s="207" t="s">
        <v>321</v>
      </c>
      <c r="F130" s="208" t="s">
        <v>322</v>
      </c>
      <c r="G130" s="209" t="s">
        <v>252</v>
      </c>
      <c r="H130" s="210">
        <v>1</v>
      </c>
      <c r="I130" s="211"/>
      <c r="J130" s="212">
        <f>ROUND(I130*H130,2)</f>
        <v>0</v>
      </c>
      <c r="K130" s="208" t="s">
        <v>157</v>
      </c>
      <c r="L130" s="46"/>
      <c r="M130" s="213" t="s">
        <v>19</v>
      </c>
      <c r="N130" s="214" t="s">
        <v>40</v>
      </c>
      <c r="O130" s="86"/>
      <c r="P130" s="215">
        <f>O130*H130</f>
        <v>0</v>
      </c>
      <c r="Q130" s="215">
        <v>0</v>
      </c>
      <c r="R130" s="215">
        <f>Q130*H130</f>
        <v>0</v>
      </c>
      <c r="S130" s="215">
        <v>0</v>
      </c>
      <c r="T130" s="216">
        <f>S130*H130</f>
        <v>0</v>
      </c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R130" s="217" t="s">
        <v>259</v>
      </c>
      <c r="AT130" s="217" t="s">
        <v>153</v>
      </c>
      <c r="AU130" s="217" t="s">
        <v>79</v>
      </c>
      <c r="AY130" s="19" t="s">
        <v>150</v>
      </c>
      <c r="BE130" s="218">
        <f>IF(N130="základní",J130,0)</f>
        <v>0</v>
      </c>
      <c r="BF130" s="218">
        <f>IF(N130="snížená",J130,0)</f>
        <v>0</v>
      </c>
      <c r="BG130" s="218">
        <f>IF(N130="zákl. přenesená",J130,0)</f>
        <v>0</v>
      </c>
      <c r="BH130" s="218">
        <f>IF(N130="sníž. přenesená",J130,0)</f>
        <v>0</v>
      </c>
      <c r="BI130" s="218">
        <f>IF(N130="nulová",J130,0)</f>
        <v>0</v>
      </c>
      <c r="BJ130" s="19" t="s">
        <v>77</v>
      </c>
      <c r="BK130" s="218">
        <f>ROUND(I130*H130,2)</f>
        <v>0</v>
      </c>
      <c r="BL130" s="19" t="s">
        <v>259</v>
      </c>
      <c r="BM130" s="217" t="s">
        <v>323</v>
      </c>
    </row>
    <row r="131" s="2" customFormat="1">
      <c r="A131" s="40"/>
      <c r="B131" s="41"/>
      <c r="C131" s="42"/>
      <c r="D131" s="219" t="s">
        <v>159</v>
      </c>
      <c r="E131" s="42"/>
      <c r="F131" s="220" t="s">
        <v>324</v>
      </c>
      <c r="G131" s="42"/>
      <c r="H131" s="42"/>
      <c r="I131" s="221"/>
      <c r="J131" s="42"/>
      <c r="K131" s="42"/>
      <c r="L131" s="46"/>
      <c r="M131" s="222"/>
      <c r="N131" s="223"/>
      <c r="O131" s="86"/>
      <c r="P131" s="86"/>
      <c r="Q131" s="86"/>
      <c r="R131" s="86"/>
      <c r="S131" s="86"/>
      <c r="T131" s="87"/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T131" s="19" t="s">
        <v>159</v>
      </c>
      <c r="AU131" s="19" t="s">
        <v>79</v>
      </c>
    </row>
    <row r="132" s="2" customFormat="1" ht="21.75" customHeight="1">
      <c r="A132" s="40"/>
      <c r="B132" s="41"/>
      <c r="C132" s="206" t="s">
        <v>204</v>
      </c>
      <c r="D132" s="206" t="s">
        <v>153</v>
      </c>
      <c r="E132" s="207" t="s">
        <v>325</v>
      </c>
      <c r="F132" s="208" t="s">
        <v>326</v>
      </c>
      <c r="G132" s="209" t="s">
        <v>327</v>
      </c>
      <c r="H132" s="210">
        <v>1</v>
      </c>
      <c r="I132" s="211"/>
      <c r="J132" s="212">
        <f>ROUND(I132*H132,2)</f>
        <v>0</v>
      </c>
      <c r="K132" s="208" t="s">
        <v>157</v>
      </c>
      <c r="L132" s="46"/>
      <c r="M132" s="213" t="s">
        <v>19</v>
      </c>
      <c r="N132" s="214" t="s">
        <v>40</v>
      </c>
      <c r="O132" s="86"/>
      <c r="P132" s="215">
        <f>O132*H132</f>
        <v>0</v>
      </c>
      <c r="Q132" s="215">
        <v>0</v>
      </c>
      <c r="R132" s="215">
        <f>Q132*H132</f>
        <v>0</v>
      </c>
      <c r="S132" s="215">
        <v>0</v>
      </c>
      <c r="T132" s="216">
        <f>S132*H132</f>
        <v>0</v>
      </c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R132" s="217" t="s">
        <v>259</v>
      </c>
      <c r="AT132" s="217" t="s">
        <v>153</v>
      </c>
      <c r="AU132" s="217" t="s">
        <v>79</v>
      </c>
      <c r="AY132" s="19" t="s">
        <v>150</v>
      </c>
      <c r="BE132" s="218">
        <f>IF(N132="základní",J132,0)</f>
        <v>0</v>
      </c>
      <c r="BF132" s="218">
        <f>IF(N132="snížená",J132,0)</f>
        <v>0</v>
      </c>
      <c r="BG132" s="218">
        <f>IF(N132="zákl. přenesená",J132,0)</f>
        <v>0</v>
      </c>
      <c r="BH132" s="218">
        <f>IF(N132="sníž. přenesená",J132,0)</f>
        <v>0</v>
      </c>
      <c r="BI132" s="218">
        <f>IF(N132="nulová",J132,0)</f>
        <v>0</v>
      </c>
      <c r="BJ132" s="19" t="s">
        <v>77</v>
      </c>
      <c r="BK132" s="218">
        <f>ROUND(I132*H132,2)</f>
        <v>0</v>
      </c>
      <c r="BL132" s="19" t="s">
        <v>259</v>
      </c>
      <c r="BM132" s="217" t="s">
        <v>328</v>
      </c>
    </row>
    <row r="133" s="2" customFormat="1">
      <c r="A133" s="40"/>
      <c r="B133" s="41"/>
      <c r="C133" s="42"/>
      <c r="D133" s="219" t="s">
        <v>159</v>
      </c>
      <c r="E133" s="42"/>
      <c r="F133" s="220" t="s">
        <v>329</v>
      </c>
      <c r="G133" s="42"/>
      <c r="H133" s="42"/>
      <c r="I133" s="221"/>
      <c r="J133" s="42"/>
      <c r="K133" s="42"/>
      <c r="L133" s="46"/>
      <c r="M133" s="222"/>
      <c r="N133" s="223"/>
      <c r="O133" s="86"/>
      <c r="P133" s="86"/>
      <c r="Q133" s="86"/>
      <c r="R133" s="86"/>
      <c r="S133" s="86"/>
      <c r="T133" s="87"/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T133" s="19" t="s">
        <v>159</v>
      </c>
      <c r="AU133" s="19" t="s">
        <v>79</v>
      </c>
    </row>
    <row r="134" s="2" customFormat="1" ht="37.8" customHeight="1">
      <c r="A134" s="40"/>
      <c r="B134" s="41"/>
      <c r="C134" s="206" t="s">
        <v>330</v>
      </c>
      <c r="D134" s="206" t="s">
        <v>153</v>
      </c>
      <c r="E134" s="207" t="s">
        <v>331</v>
      </c>
      <c r="F134" s="208" t="s">
        <v>332</v>
      </c>
      <c r="G134" s="209" t="s">
        <v>310</v>
      </c>
      <c r="H134" s="210">
        <v>259</v>
      </c>
      <c r="I134" s="211"/>
      <c r="J134" s="212">
        <f>ROUND(I134*H134,2)</f>
        <v>0</v>
      </c>
      <c r="K134" s="208" t="s">
        <v>157</v>
      </c>
      <c r="L134" s="46"/>
      <c r="M134" s="213" t="s">
        <v>19</v>
      </c>
      <c r="N134" s="214" t="s">
        <v>40</v>
      </c>
      <c r="O134" s="86"/>
      <c r="P134" s="215">
        <f>O134*H134</f>
        <v>0</v>
      </c>
      <c r="Q134" s="215">
        <v>0</v>
      </c>
      <c r="R134" s="215">
        <f>Q134*H134</f>
        <v>0</v>
      </c>
      <c r="S134" s="215">
        <v>0</v>
      </c>
      <c r="T134" s="216">
        <f>S134*H134</f>
        <v>0</v>
      </c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R134" s="217" t="s">
        <v>259</v>
      </c>
      <c r="AT134" s="217" t="s">
        <v>153</v>
      </c>
      <c r="AU134" s="217" t="s">
        <v>79</v>
      </c>
      <c r="AY134" s="19" t="s">
        <v>150</v>
      </c>
      <c r="BE134" s="218">
        <f>IF(N134="základní",J134,0)</f>
        <v>0</v>
      </c>
      <c r="BF134" s="218">
        <f>IF(N134="snížená",J134,0)</f>
        <v>0</v>
      </c>
      <c r="BG134" s="218">
        <f>IF(N134="zákl. přenesená",J134,0)</f>
        <v>0</v>
      </c>
      <c r="BH134" s="218">
        <f>IF(N134="sníž. přenesená",J134,0)</f>
        <v>0</v>
      </c>
      <c r="BI134" s="218">
        <f>IF(N134="nulová",J134,0)</f>
        <v>0</v>
      </c>
      <c r="BJ134" s="19" t="s">
        <v>77</v>
      </c>
      <c r="BK134" s="218">
        <f>ROUND(I134*H134,2)</f>
        <v>0</v>
      </c>
      <c r="BL134" s="19" t="s">
        <v>259</v>
      </c>
      <c r="BM134" s="217" t="s">
        <v>333</v>
      </c>
    </row>
    <row r="135" s="2" customFormat="1">
      <c r="A135" s="40"/>
      <c r="B135" s="41"/>
      <c r="C135" s="42"/>
      <c r="D135" s="219" t="s">
        <v>159</v>
      </c>
      <c r="E135" s="42"/>
      <c r="F135" s="220" t="s">
        <v>334</v>
      </c>
      <c r="G135" s="42"/>
      <c r="H135" s="42"/>
      <c r="I135" s="221"/>
      <c r="J135" s="42"/>
      <c r="K135" s="42"/>
      <c r="L135" s="46"/>
      <c r="M135" s="222"/>
      <c r="N135" s="223"/>
      <c r="O135" s="86"/>
      <c r="P135" s="86"/>
      <c r="Q135" s="86"/>
      <c r="R135" s="86"/>
      <c r="S135" s="86"/>
      <c r="T135" s="87"/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T135" s="19" t="s">
        <v>159</v>
      </c>
      <c r="AU135" s="19" t="s">
        <v>79</v>
      </c>
    </row>
    <row r="136" s="2" customFormat="1" ht="24.15" customHeight="1">
      <c r="A136" s="40"/>
      <c r="B136" s="41"/>
      <c r="C136" s="228" t="s">
        <v>208</v>
      </c>
      <c r="D136" s="228" t="s">
        <v>254</v>
      </c>
      <c r="E136" s="229" t="s">
        <v>335</v>
      </c>
      <c r="F136" s="230" t="s">
        <v>336</v>
      </c>
      <c r="G136" s="231" t="s">
        <v>310</v>
      </c>
      <c r="H136" s="232">
        <v>259</v>
      </c>
      <c r="I136" s="233"/>
      <c r="J136" s="234">
        <f>ROUND(I136*H136,2)</f>
        <v>0</v>
      </c>
      <c r="K136" s="230" t="s">
        <v>157</v>
      </c>
      <c r="L136" s="235"/>
      <c r="M136" s="236" t="s">
        <v>19</v>
      </c>
      <c r="N136" s="237" t="s">
        <v>40</v>
      </c>
      <c r="O136" s="86"/>
      <c r="P136" s="215">
        <f>O136*H136</f>
        <v>0</v>
      </c>
      <c r="Q136" s="215">
        <v>0</v>
      </c>
      <c r="R136" s="215">
        <f>Q136*H136</f>
        <v>0</v>
      </c>
      <c r="S136" s="215">
        <v>0</v>
      </c>
      <c r="T136" s="216">
        <f>S136*H136</f>
        <v>0</v>
      </c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R136" s="217" t="s">
        <v>283</v>
      </c>
      <c r="AT136" s="217" t="s">
        <v>254</v>
      </c>
      <c r="AU136" s="217" t="s">
        <v>79</v>
      </c>
      <c r="AY136" s="19" t="s">
        <v>150</v>
      </c>
      <c r="BE136" s="218">
        <f>IF(N136="základní",J136,0)</f>
        <v>0</v>
      </c>
      <c r="BF136" s="218">
        <f>IF(N136="snížená",J136,0)</f>
        <v>0</v>
      </c>
      <c r="BG136" s="218">
        <f>IF(N136="zákl. přenesená",J136,0)</f>
        <v>0</v>
      </c>
      <c r="BH136" s="218">
        <f>IF(N136="sníž. přenesená",J136,0)</f>
        <v>0</v>
      </c>
      <c r="BI136" s="218">
        <f>IF(N136="nulová",J136,0)</f>
        <v>0</v>
      </c>
      <c r="BJ136" s="19" t="s">
        <v>77</v>
      </c>
      <c r="BK136" s="218">
        <f>ROUND(I136*H136,2)</f>
        <v>0</v>
      </c>
      <c r="BL136" s="19" t="s">
        <v>259</v>
      </c>
      <c r="BM136" s="217" t="s">
        <v>337</v>
      </c>
    </row>
    <row r="137" s="2" customFormat="1" ht="24.15" customHeight="1">
      <c r="A137" s="40"/>
      <c r="B137" s="41"/>
      <c r="C137" s="206" t="s">
        <v>338</v>
      </c>
      <c r="D137" s="206" t="s">
        <v>153</v>
      </c>
      <c r="E137" s="207" t="s">
        <v>339</v>
      </c>
      <c r="F137" s="208" t="s">
        <v>340</v>
      </c>
      <c r="G137" s="209" t="s">
        <v>252</v>
      </c>
      <c r="H137" s="210">
        <v>6</v>
      </c>
      <c r="I137" s="211"/>
      <c r="J137" s="212">
        <f>ROUND(I137*H137,2)</f>
        <v>0</v>
      </c>
      <c r="K137" s="208" t="s">
        <v>19</v>
      </c>
      <c r="L137" s="46"/>
      <c r="M137" s="213" t="s">
        <v>19</v>
      </c>
      <c r="N137" s="214" t="s">
        <v>40</v>
      </c>
      <c r="O137" s="86"/>
      <c r="P137" s="215">
        <f>O137*H137</f>
        <v>0</v>
      </c>
      <c r="Q137" s="215">
        <v>0</v>
      </c>
      <c r="R137" s="215">
        <f>Q137*H137</f>
        <v>0</v>
      </c>
      <c r="S137" s="215">
        <v>0</v>
      </c>
      <c r="T137" s="216">
        <f>S137*H137</f>
        <v>0</v>
      </c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R137" s="217" t="s">
        <v>259</v>
      </c>
      <c r="AT137" s="217" t="s">
        <v>153</v>
      </c>
      <c r="AU137" s="217" t="s">
        <v>79</v>
      </c>
      <c r="AY137" s="19" t="s">
        <v>150</v>
      </c>
      <c r="BE137" s="218">
        <f>IF(N137="základní",J137,0)</f>
        <v>0</v>
      </c>
      <c r="BF137" s="218">
        <f>IF(N137="snížená",J137,0)</f>
        <v>0</v>
      </c>
      <c r="BG137" s="218">
        <f>IF(N137="zákl. přenesená",J137,0)</f>
        <v>0</v>
      </c>
      <c r="BH137" s="218">
        <f>IF(N137="sníž. přenesená",J137,0)</f>
        <v>0</v>
      </c>
      <c r="BI137" s="218">
        <f>IF(N137="nulová",J137,0)</f>
        <v>0</v>
      </c>
      <c r="BJ137" s="19" t="s">
        <v>77</v>
      </c>
      <c r="BK137" s="218">
        <f>ROUND(I137*H137,2)</f>
        <v>0</v>
      </c>
      <c r="BL137" s="19" t="s">
        <v>259</v>
      </c>
      <c r="BM137" s="217" t="s">
        <v>341</v>
      </c>
    </row>
    <row r="138" s="2" customFormat="1" ht="16.5" customHeight="1">
      <c r="A138" s="40"/>
      <c r="B138" s="41"/>
      <c r="C138" s="206" t="s">
        <v>215</v>
      </c>
      <c r="D138" s="206" t="s">
        <v>153</v>
      </c>
      <c r="E138" s="207" t="s">
        <v>342</v>
      </c>
      <c r="F138" s="208" t="s">
        <v>343</v>
      </c>
      <c r="G138" s="209" t="s">
        <v>344</v>
      </c>
      <c r="H138" s="210">
        <v>12</v>
      </c>
      <c r="I138" s="211"/>
      <c r="J138" s="212">
        <f>ROUND(I138*H138,2)</f>
        <v>0</v>
      </c>
      <c r="K138" s="208" t="s">
        <v>19</v>
      </c>
      <c r="L138" s="46"/>
      <c r="M138" s="213" t="s">
        <v>19</v>
      </c>
      <c r="N138" s="214" t="s">
        <v>40</v>
      </c>
      <c r="O138" s="86"/>
      <c r="P138" s="215">
        <f>O138*H138</f>
        <v>0</v>
      </c>
      <c r="Q138" s="215">
        <v>0</v>
      </c>
      <c r="R138" s="215">
        <f>Q138*H138</f>
        <v>0</v>
      </c>
      <c r="S138" s="215">
        <v>0</v>
      </c>
      <c r="T138" s="216">
        <f>S138*H138</f>
        <v>0</v>
      </c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R138" s="217" t="s">
        <v>259</v>
      </c>
      <c r="AT138" s="217" t="s">
        <v>153</v>
      </c>
      <c r="AU138" s="217" t="s">
        <v>79</v>
      </c>
      <c r="AY138" s="19" t="s">
        <v>150</v>
      </c>
      <c r="BE138" s="218">
        <f>IF(N138="základní",J138,0)</f>
        <v>0</v>
      </c>
      <c r="BF138" s="218">
        <f>IF(N138="snížená",J138,0)</f>
        <v>0</v>
      </c>
      <c r="BG138" s="218">
        <f>IF(N138="zákl. přenesená",J138,0)</f>
        <v>0</v>
      </c>
      <c r="BH138" s="218">
        <f>IF(N138="sníž. přenesená",J138,0)</f>
        <v>0</v>
      </c>
      <c r="BI138" s="218">
        <f>IF(N138="nulová",J138,0)</f>
        <v>0</v>
      </c>
      <c r="BJ138" s="19" t="s">
        <v>77</v>
      </c>
      <c r="BK138" s="218">
        <f>ROUND(I138*H138,2)</f>
        <v>0</v>
      </c>
      <c r="BL138" s="19" t="s">
        <v>259</v>
      </c>
      <c r="BM138" s="217" t="s">
        <v>345</v>
      </c>
    </row>
    <row r="139" s="2" customFormat="1" ht="16.5" customHeight="1">
      <c r="A139" s="40"/>
      <c r="B139" s="41"/>
      <c r="C139" s="206" t="s">
        <v>346</v>
      </c>
      <c r="D139" s="206" t="s">
        <v>153</v>
      </c>
      <c r="E139" s="207" t="s">
        <v>347</v>
      </c>
      <c r="F139" s="208" t="s">
        <v>348</v>
      </c>
      <c r="G139" s="209" t="s">
        <v>344</v>
      </c>
      <c r="H139" s="210">
        <v>6</v>
      </c>
      <c r="I139" s="211"/>
      <c r="J139" s="212">
        <f>ROUND(I139*H139,2)</f>
        <v>0</v>
      </c>
      <c r="K139" s="208" t="s">
        <v>19</v>
      </c>
      <c r="L139" s="46"/>
      <c r="M139" s="213" t="s">
        <v>19</v>
      </c>
      <c r="N139" s="214" t="s">
        <v>40</v>
      </c>
      <c r="O139" s="86"/>
      <c r="P139" s="215">
        <f>O139*H139</f>
        <v>0</v>
      </c>
      <c r="Q139" s="215">
        <v>0</v>
      </c>
      <c r="R139" s="215">
        <f>Q139*H139</f>
        <v>0</v>
      </c>
      <c r="S139" s="215">
        <v>0</v>
      </c>
      <c r="T139" s="216">
        <f>S139*H139</f>
        <v>0</v>
      </c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R139" s="217" t="s">
        <v>259</v>
      </c>
      <c r="AT139" s="217" t="s">
        <v>153</v>
      </c>
      <c r="AU139" s="217" t="s">
        <v>79</v>
      </c>
      <c r="AY139" s="19" t="s">
        <v>150</v>
      </c>
      <c r="BE139" s="218">
        <f>IF(N139="základní",J139,0)</f>
        <v>0</v>
      </c>
      <c r="BF139" s="218">
        <f>IF(N139="snížená",J139,0)</f>
        <v>0</v>
      </c>
      <c r="BG139" s="218">
        <f>IF(N139="zákl. přenesená",J139,0)</f>
        <v>0</v>
      </c>
      <c r="BH139" s="218">
        <f>IF(N139="sníž. přenesená",J139,0)</f>
        <v>0</v>
      </c>
      <c r="BI139" s="218">
        <f>IF(N139="nulová",J139,0)</f>
        <v>0</v>
      </c>
      <c r="BJ139" s="19" t="s">
        <v>77</v>
      </c>
      <c r="BK139" s="218">
        <f>ROUND(I139*H139,2)</f>
        <v>0</v>
      </c>
      <c r="BL139" s="19" t="s">
        <v>259</v>
      </c>
      <c r="BM139" s="217" t="s">
        <v>349</v>
      </c>
    </row>
    <row r="140" s="2" customFormat="1" ht="16.5" customHeight="1">
      <c r="A140" s="40"/>
      <c r="B140" s="41"/>
      <c r="C140" s="206" t="s">
        <v>219</v>
      </c>
      <c r="D140" s="206" t="s">
        <v>153</v>
      </c>
      <c r="E140" s="207" t="s">
        <v>350</v>
      </c>
      <c r="F140" s="208" t="s">
        <v>351</v>
      </c>
      <c r="G140" s="209" t="s">
        <v>344</v>
      </c>
      <c r="H140" s="210">
        <v>8</v>
      </c>
      <c r="I140" s="211"/>
      <c r="J140" s="212">
        <f>ROUND(I140*H140,2)</f>
        <v>0</v>
      </c>
      <c r="K140" s="208" t="s">
        <v>19</v>
      </c>
      <c r="L140" s="46"/>
      <c r="M140" s="213" t="s">
        <v>19</v>
      </c>
      <c r="N140" s="214" t="s">
        <v>40</v>
      </c>
      <c r="O140" s="86"/>
      <c r="P140" s="215">
        <f>O140*H140</f>
        <v>0</v>
      </c>
      <c r="Q140" s="215">
        <v>0</v>
      </c>
      <c r="R140" s="215">
        <f>Q140*H140</f>
        <v>0</v>
      </c>
      <c r="S140" s="215">
        <v>0</v>
      </c>
      <c r="T140" s="216">
        <f>S140*H140</f>
        <v>0</v>
      </c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R140" s="217" t="s">
        <v>259</v>
      </c>
      <c r="AT140" s="217" t="s">
        <v>153</v>
      </c>
      <c r="AU140" s="217" t="s">
        <v>79</v>
      </c>
      <c r="AY140" s="19" t="s">
        <v>150</v>
      </c>
      <c r="BE140" s="218">
        <f>IF(N140="základní",J140,0)</f>
        <v>0</v>
      </c>
      <c r="BF140" s="218">
        <f>IF(N140="snížená",J140,0)</f>
        <v>0</v>
      </c>
      <c r="BG140" s="218">
        <f>IF(N140="zákl. přenesená",J140,0)</f>
        <v>0</v>
      </c>
      <c r="BH140" s="218">
        <f>IF(N140="sníž. přenesená",J140,0)</f>
        <v>0</v>
      </c>
      <c r="BI140" s="218">
        <f>IF(N140="nulová",J140,0)</f>
        <v>0</v>
      </c>
      <c r="BJ140" s="19" t="s">
        <v>77</v>
      </c>
      <c r="BK140" s="218">
        <f>ROUND(I140*H140,2)</f>
        <v>0</v>
      </c>
      <c r="BL140" s="19" t="s">
        <v>259</v>
      </c>
      <c r="BM140" s="217" t="s">
        <v>352</v>
      </c>
    </row>
    <row r="141" s="12" customFormat="1" ht="22.8" customHeight="1">
      <c r="A141" s="12"/>
      <c r="B141" s="190"/>
      <c r="C141" s="191"/>
      <c r="D141" s="192" t="s">
        <v>68</v>
      </c>
      <c r="E141" s="204" t="s">
        <v>353</v>
      </c>
      <c r="F141" s="204" t="s">
        <v>354</v>
      </c>
      <c r="G141" s="191"/>
      <c r="H141" s="191"/>
      <c r="I141" s="194"/>
      <c r="J141" s="205">
        <f>BK141</f>
        <v>0</v>
      </c>
      <c r="K141" s="191"/>
      <c r="L141" s="196"/>
      <c r="M141" s="197"/>
      <c r="N141" s="198"/>
      <c r="O141" s="198"/>
      <c r="P141" s="199">
        <f>SUM(P142:P146)</f>
        <v>0</v>
      </c>
      <c r="Q141" s="198"/>
      <c r="R141" s="199">
        <f>SUM(R142:R146)</f>
        <v>0</v>
      </c>
      <c r="S141" s="198"/>
      <c r="T141" s="200">
        <f>SUM(T142:T146)</f>
        <v>0</v>
      </c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R141" s="201" t="s">
        <v>164</v>
      </c>
      <c r="AT141" s="202" t="s">
        <v>68</v>
      </c>
      <c r="AU141" s="202" t="s">
        <v>77</v>
      </c>
      <c r="AY141" s="201" t="s">
        <v>150</v>
      </c>
      <c r="BK141" s="203">
        <f>SUM(BK142:BK146)</f>
        <v>0</v>
      </c>
    </row>
    <row r="142" s="2" customFormat="1" ht="24.15" customHeight="1">
      <c r="A142" s="40"/>
      <c r="B142" s="41"/>
      <c r="C142" s="206" t="s">
        <v>355</v>
      </c>
      <c r="D142" s="206" t="s">
        <v>153</v>
      </c>
      <c r="E142" s="207" t="s">
        <v>356</v>
      </c>
      <c r="F142" s="208" t="s">
        <v>357</v>
      </c>
      <c r="G142" s="209" t="s">
        <v>310</v>
      </c>
      <c r="H142" s="210">
        <v>259</v>
      </c>
      <c r="I142" s="211"/>
      <c r="J142" s="212">
        <f>ROUND(I142*H142,2)</f>
        <v>0</v>
      </c>
      <c r="K142" s="208" t="s">
        <v>157</v>
      </c>
      <c r="L142" s="46"/>
      <c r="M142" s="213" t="s">
        <v>19</v>
      </c>
      <c r="N142" s="214" t="s">
        <v>40</v>
      </c>
      <c r="O142" s="86"/>
      <c r="P142" s="215">
        <f>O142*H142</f>
        <v>0</v>
      </c>
      <c r="Q142" s="215">
        <v>0</v>
      </c>
      <c r="R142" s="215">
        <f>Q142*H142</f>
        <v>0</v>
      </c>
      <c r="S142" s="215">
        <v>0</v>
      </c>
      <c r="T142" s="216">
        <f>S142*H142</f>
        <v>0</v>
      </c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R142" s="217" t="s">
        <v>259</v>
      </c>
      <c r="AT142" s="217" t="s">
        <v>153</v>
      </c>
      <c r="AU142" s="217" t="s">
        <v>79</v>
      </c>
      <c r="AY142" s="19" t="s">
        <v>150</v>
      </c>
      <c r="BE142" s="218">
        <f>IF(N142="základní",J142,0)</f>
        <v>0</v>
      </c>
      <c r="BF142" s="218">
        <f>IF(N142="snížená",J142,0)</f>
        <v>0</v>
      </c>
      <c r="BG142" s="218">
        <f>IF(N142="zákl. přenesená",J142,0)</f>
        <v>0</v>
      </c>
      <c r="BH142" s="218">
        <f>IF(N142="sníž. přenesená",J142,0)</f>
        <v>0</v>
      </c>
      <c r="BI142" s="218">
        <f>IF(N142="nulová",J142,0)</f>
        <v>0</v>
      </c>
      <c r="BJ142" s="19" t="s">
        <v>77</v>
      </c>
      <c r="BK142" s="218">
        <f>ROUND(I142*H142,2)</f>
        <v>0</v>
      </c>
      <c r="BL142" s="19" t="s">
        <v>259</v>
      </c>
      <c r="BM142" s="217" t="s">
        <v>358</v>
      </c>
    </row>
    <row r="143" s="2" customFormat="1">
      <c r="A143" s="40"/>
      <c r="B143" s="41"/>
      <c r="C143" s="42"/>
      <c r="D143" s="219" t="s">
        <v>159</v>
      </c>
      <c r="E143" s="42"/>
      <c r="F143" s="220" t="s">
        <v>359</v>
      </c>
      <c r="G143" s="42"/>
      <c r="H143" s="42"/>
      <c r="I143" s="221"/>
      <c r="J143" s="42"/>
      <c r="K143" s="42"/>
      <c r="L143" s="46"/>
      <c r="M143" s="222"/>
      <c r="N143" s="223"/>
      <c r="O143" s="86"/>
      <c r="P143" s="86"/>
      <c r="Q143" s="86"/>
      <c r="R143" s="86"/>
      <c r="S143" s="86"/>
      <c r="T143" s="87"/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T143" s="19" t="s">
        <v>159</v>
      </c>
      <c r="AU143" s="19" t="s">
        <v>79</v>
      </c>
    </row>
    <row r="144" s="2" customFormat="1" ht="24.15" customHeight="1">
      <c r="A144" s="40"/>
      <c r="B144" s="41"/>
      <c r="C144" s="206" t="s">
        <v>224</v>
      </c>
      <c r="D144" s="206" t="s">
        <v>153</v>
      </c>
      <c r="E144" s="207" t="s">
        <v>360</v>
      </c>
      <c r="F144" s="208" t="s">
        <v>361</v>
      </c>
      <c r="G144" s="209" t="s">
        <v>310</v>
      </c>
      <c r="H144" s="210">
        <v>12</v>
      </c>
      <c r="I144" s="211"/>
      <c r="J144" s="212">
        <f>ROUND(I144*H144,2)</f>
        <v>0</v>
      </c>
      <c r="K144" s="208" t="s">
        <v>19</v>
      </c>
      <c r="L144" s="46"/>
      <c r="M144" s="213" t="s">
        <v>19</v>
      </c>
      <c r="N144" s="214" t="s">
        <v>40</v>
      </c>
      <c r="O144" s="86"/>
      <c r="P144" s="215">
        <f>O144*H144</f>
        <v>0</v>
      </c>
      <c r="Q144" s="215">
        <v>0</v>
      </c>
      <c r="R144" s="215">
        <f>Q144*H144</f>
        <v>0</v>
      </c>
      <c r="S144" s="215">
        <v>0</v>
      </c>
      <c r="T144" s="216">
        <f>S144*H144</f>
        <v>0</v>
      </c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R144" s="217" t="s">
        <v>259</v>
      </c>
      <c r="AT144" s="217" t="s">
        <v>153</v>
      </c>
      <c r="AU144" s="217" t="s">
        <v>79</v>
      </c>
      <c r="AY144" s="19" t="s">
        <v>150</v>
      </c>
      <c r="BE144" s="218">
        <f>IF(N144="základní",J144,0)</f>
        <v>0</v>
      </c>
      <c r="BF144" s="218">
        <f>IF(N144="snížená",J144,0)</f>
        <v>0</v>
      </c>
      <c r="BG144" s="218">
        <f>IF(N144="zákl. přenesená",J144,0)</f>
        <v>0</v>
      </c>
      <c r="BH144" s="218">
        <f>IF(N144="sníž. přenesená",J144,0)</f>
        <v>0</v>
      </c>
      <c r="BI144" s="218">
        <f>IF(N144="nulová",J144,0)</f>
        <v>0</v>
      </c>
      <c r="BJ144" s="19" t="s">
        <v>77</v>
      </c>
      <c r="BK144" s="218">
        <f>ROUND(I144*H144,2)</f>
        <v>0</v>
      </c>
      <c r="BL144" s="19" t="s">
        <v>259</v>
      </c>
      <c r="BM144" s="217" t="s">
        <v>362</v>
      </c>
    </row>
    <row r="145" s="2" customFormat="1" ht="24.15" customHeight="1">
      <c r="A145" s="40"/>
      <c r="B145" s="41"/>
      <c r="C145" s="206" t="s">
        <v>363</v>
      </c>
      <c r="D145" s="206" t="s">
        <v>153</v>
      </c>
      <c r="E145" s="207" t="s">
        <v>364</v>
      </c>
      <c r="F145" s="208" t="s">
        <v>365</v>
      </c>
      <c r="G145" s="209" t="s">
        <v>310</v>
      </c>
      <c r="H145" s="210">
        <v>26</v>
      </c>
      <c r="I145" s="211"/>
      <c r="J145" s="212">
        <f>ROUND(I145*H145,2)</f>
        <v>0</v>
      </c>
      <c r="K145" s="208" t="s">
        <v>157</v>
      </c>
      <c r="L145" s="46"/>
      <c r="M145" s="213" t="s">
        <v>19</v>
      </c>
      <c r="N145" s="214" t="s">
        <v>40</v>
      </c>
      <c r="O145" s="86"/>
      <c r="P145" s="215">
        <f>O145*H145</f>
        <v>0</v>
      </c>
      <c r="Q145" s="215">
        <v>0</v>
      </c>
      <c r="R145" s="215">
        <f>Q145*H145</f>
        <v>0</v>
      </c>
      <c r="S145" s="215">
        <v>0</v>
      </c>
      <c r="T145" s="216">
        <f>S145*H145</f>
        <v>0</v>
      </c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R145" s="217" t="s">
        <v>259</v>
      </c>
      <c r="AT145" s="217" t="s">
        <v>153</v>
      </c>
      <c r="AU145" s="217" t="s">
        <v>79</v>
      </c>
      <c r="AY145" s="19" t="s">
        <v>150</v>
      </c>
      <c r="BE145" s="218">
        <f>IF(N145="základní",J145,0)</f>
        <v>0</v>
      </c>
      <c r="BF145" s="218">
        <f>IF(N145="snížená",J145,0)</f>
        <v>0</v>
      </c>
      <c r="BG145" s="218">
        <f>IF(N145="zákl. přenesená",J145,0)</f>
        <v>0</v>
      </c>
      <c r="BH145" s="218">
        <f>IF(N145="sníž. přenesená",J145,0)</f>
        <v>0</v>
      </c>
      <c r="BI145" s="218">
        <f>IF(N145="nulová",J145,0)</f>
        <v>0</v>
      </c>
      <c r="BJ145" s="19" t="s">
        <v>77</v>
      </c>
      <c r="BK145" s="218">
        <f>ROUND(I145*H145,2)</f>
        <v>0</v>
      </c>
      <c r="BL145" s="19" t="s">
        <v>259</v>
      </c>
      <c r="BM145" s="217" t="s">
        <v>366</v>
      </c>
    </row>
    <row r="146" s="2" customFormat="1">
      <c r="A146" s="40"/>
      <c r="B146" s="41"/>
      <c r="C146" s="42"/>
      <c r="D146" s="219" t="s">
        <v>159</v>
      </c>
      <c r="E146" s="42"/>
      <c r="F146" s="220" t="s">
        <v>367</v>
      </c>
      <c r="G146" s="42"/>
      <c r="H146" s="42"/>
      <c r="I146" s="221"/>
      <c r="J146" s="42"/>
      <c r="K146" s="42"/>
      <c r="L146" s="46"/>
      <c r="M146" s="222"/>
      <c r="N146" s="223"/>
      <c r="O146" s="86"/>
      <c r="P146" s="86"/>
      <c r="Q146" s="86"/>
      <c r="R146" s="86"/>
      <c r="S146" s="86"/>
      <c r="T146" s="87"/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T146" s="19" t="s">
        <v>159</v>
      </c>
      <c r="AU146" s="19" t="s">
        <v>79</v>
      </c>
    </row>
    <row r="147" s="12" customFormat="1" ht="22.8" customHeight="1">
      <c r="A147" s="12"/>
      <c r="B147" s="190"/>
      <c r="C147" s="191"/>
      <c r="D147" s="192" t="s">
        <v>68</v>
      </c>
      <c r="E147" s="204" t="s">
        <v>368</v>
      </c>
      <c r="F147" s="204" t="s">
        <v>369</v>
      </c>
      <c r="G147" s="191"/>
      <c r="H147" s="191"/>
      <c r="I147" s="194"/>
      <c r="J147" s="205">
        <f>BK147</f>
        <v>0</v>
      </c>
      <c r="K147" s="191"/>
      <c r="L147" s="196"/>
      <c r="M147" s="197"/>
      <c r="N147" s="198"/>
      <c r="O147" s="198"/>
      <c r="P147" s="199">
        <f>SUM(P148:P180)</f>
        <v>0</v>
      </c>
      <c r="Q147" s="198"/>
      <c r="R147" s="199">
        <f>SUM(R148:R180)</f>
        <v>0</v>
      </c>
      <c r="S147" s="198"/>
      <c r="T147" s="200">
        <f>SUM(T148:T180)</f>
        <v>0</v>
      </c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R147" s="201" t="s">
        <v>164</v>
      </c>
      <c r="AT147" s="202" t="s">
        <v>68</v>
      </c>
      <c r="AU147" s="202" t="s">
        <v>77</v>
      </c>
      <c r="AY147" s="201" t="s">
        <v>150</v>
      </c>
      <c r="BK147" s="203">
        <f>SUM(BK148:BK180)</f>
        <v>0</v>
      </c>
    </row>
    <row r="148" s="2" customFormat="1" ht="24.15" customHeight="1">
      <c r="A148" s="40"/>
      <c r="B148" s="41"/>
      <c r="C148" s="206" t="s">
        <v>230</v>
      </c>
      <c r="D148" s="206" t="s">
        <v>153</v>
      </c>
      <c r="E148" s="207" t="s">
        <v>370</v>
      </c>
      <c r="F148" s="208" t="s">
        <v>371</v>
      </c>
      <c r="G148" s="209" t="s">
        <v>252</v>
      </c>
      <c r="H148" s="210">
        <v>5</v>
      </c>
      <c r="I148" s="211"/>
      <c r="J148" s="212">
        <f>ROUND(I148*H148,2)</f>
        <v>0</v>
      </c>
      <c r="K148" s="208" t="s">
        <v>19</v>
      </c>
      <c r="L148" s="46"/>
      <c r="M148" s="213" t="s">
        <v>19</v>
      </c>
      <c r="N148" s="214" t="s">
        <v>40</v>
      </c>
      <c r="O148" s="86"/>
      <c r="P148" s="215">
        <f>O148*H148</f>
        <v>0</v>
      </c>
      <c r="Q148" s="215">
        <v>0</v>
      </c>
      <c r="R148" s="215">
        <f>Q148*H148</f>
        <v>0</v>
      </c>
      <c r="S148" s="215">
        <v>0</v>
      </c>
      <c r="T148" s="216">
        <f>S148*H148</f>
        <v>0</v>
      </c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R148" s="217" t="s">
        <v>259</v>
      </c>
      <c r="AT148" s="217" t="s">
        <v>153</v>
      </c>
      <c r="AU148" s="217" t="s">
        <v>79</v>
      </c>
      <c r="AY148" s="19" t="s">
        <v>150</v>
      </c>
      <c r="BE148" s="218">
        <f>IF(N148="základní",J148,0)</f>
        <v>0</v>
      </c>
      <c r="BF148" s="218">
        <f>IF(N148="snížená",J148,0)</f>
        <v>0</v>
      </c>
      <c r="BG148" s="218">
        <f>IF(N148="zákl. přenesená",J148,0)</f>
        <v>0</v>
      </c>
      <c r="BH148" s="218">
        <f>IF(N148="sníž. přenesená",J148,0)</f>
        <v>0</v>
      </c>
      <c r="BI148" s="218">
        <f>IF(N148="nulová",J148,0)</f>
        <v>0</v>
      </c>
      <c r="BJ148" s="19" t="s">
        <v>77</v>
      </c>
      <c r="BK148" s="218">
        <f>ROUND(I148*H148,2)</f>
        <v>0</v>
      </c>
      <c r="BL148" s="19" t="s">
        <v>259</v>
      </c>
      <c r="BM148" s="217" t="s">
        <v>259</v>
      </c>
    </row>
    <row r="149" s="2" customFormat="1" ht="24.15" customHeight="1">
      <c r="A149" s="40"/>
      <c r="B149" s="41"/>
      <c r="C149" s="206" t="s">
        <v>372</v>
      </c>
      <c r="D149" s="206" t="s">
        <v>153</v>
      </c>
      <c r="E149" s="207" t="s">
        <v>373</v>
      </c>
      <c r="F149" s="208" t="s">
        <v>374</v>
      </c>
      <c r="G149" s="209" t="s">
        <v>375</v>
      </c>
      <c r="H149" s="210">
        <v>3.2000000000000002</v>
      </c>
      <c r="I149" s="211"/>
      <c r="J149" s="212">
        <f>ROUND(I149*H149,2)</f>
        <v>0</v>
      </c>
      <c r="K149" s="208" t="s">
        <v>157</v>
      </c>
      <c r="L149" s="46"/>
      <c r="M149" s="213" t="s">
        <v>19</v>
      </c>
      <c r="N149" s="214" t="s">
        <v>40</v>
      </c>
      <c r="O149" s="86"/>
      <c r="P149" s="215">
        <f>O149*H149</f>
        <v>0</v>
      </c>
      <c r="Q149" s="215">
        <v>0</v>
      </c>
      <c r="R149" s="215">
        <f>Q149*H149</f>
        <v>0</v>
      </c>
      <c r="S149" s="215">
        <v>0</v>
      </c>
      <c r="T149" s="216">
        <f>S149*H149</f>
        <v>0</v>
      </c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R149" s="217" t="s">
        <v>259</v>
      </c>
      <c r="AT149" s="217" t="s">
        <v>153</v>
      </c>
      <c r="AU149" s="217" t="s">
        <v>79</v>
      </c>
      <c r="AY149" s="19" t="s">
        <v>150</v>
      </c>
      <c r="BE149" s="218">
        <f>IF(N149="základní",J149,0)</f>
        <v>0</v>
      </c>
      <c r="BF149" s="218">
        <f>IF(N149="snížená",J149,0)</f>
        <v>0</v>
      </c>
      <c r="BG149" s="218">
        <f>IF(N149="zákl. přenesená",J149,0)</f>
        <v>0</v>
      </c>
      <c r="BH149" s="218">
        <f>IF(N149="sníž. přenesená",J149,0)</f>
        <v>0</v>
      </c>
      <c r="BI149" s="218">
        <f>IF(N149="nulová",J149,0)</f>
        <v>0</v>
      </c>
      <c r="BJ149" s="19" t="s">
        <v>77</v>
      </c>
      <c r="BK149" s="218">
        <f>ROUND(I149*H149,2)</f>
        <v>0</v>
      </c>
      <c r="BL149" s="19" t="s">
        <v>259</v>
      </c>
      <c r="BM149" s="217" t="s">
        <v>376</v>
      </c>
    </row>
    <row r="150" s="2" customFormat="1">
      <c r="A150" s="40"/>
      <c r="B150" s="41"/>
      <c r="C150" s="42"/>
      <c r="D150" s="219" t="s">
        <v>159</v>
      </c>
      <c r="E150" s="42"/>
      <c r="F150" s="220" t="s">
        <v>377</v>
      </c>
      <c r="G150" s="42"/>
      <c r="H150" s="42"/>
      <c r="I150" s="221"/>
      <c r="J150" s="42"/>
      <c r="K150" s="42"/>
      <c r="L150" s="46"/>
      <c r="M150" s="222"/>
      <c r="N150" s="223"/>
      <c r="O150" s="86"/>
      <c r="P150" s="86"/>
      <c r="Q150" s="86"/>
      <c r="R150" s="86"/>
      <c r="S150" s="86"/>
      <c r="T150" s="87"/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T150" s="19" t="s">
        <v>159</v>
      </c>
      <c r="AU150" s="19" t="s">
        <v>79</v>
      </c>
    </row>
    <row r="151" s="2" customFormat="1" ht="24.15" customHeight="1">
      <c r="A151" s="40"/>
      <c r="B151" s="41"/>
      <c r="C151" s="228" t="s">
        <v>307</v>
      </c>
      <c r="D151" s="228" t="s">
        <v>254</v>
      </c>
      <c r="E151" s="229" t="s">
        <v>378</v>
      </c>
      <c r="F151" s="230" t="s">
        <v>379</v>
      </c>
      <c r="G151" s="231" t="s">
        <v>380</v>
      </c>
      <c r="H151" s="232">
        <v>0.40000000000000002</v>
      </c>
      <c r="I151" s="233"/>
      <c r="J151" s="234">
        <f>ROUND(I151*H151,2)</f>
        <v>0</v>
      </c>
      <c r="K151" s="230" t="s">
        <v>19</v>
      </c>
      <c r="L151" s="235"/>
      <c r="M151" s="236" t="s">
        <v>19</v>
      </c>
      <c r="N151" s="237" t="s">
        <v>40</v>
      </c>
      <c r="O151" s="86"/>
      <c r="P151" s="215">
        <f>O151*H151</f>
        <v>0</v>
      </c>
      <c r="Q151" s="215">
        <v>0</v>
      </c>
      <c r="R151" s="215">
        <f>Q151*H151</f>
        <v>0</v>
      </c>
      <c r="S151" s="215">
        <v>0</v>
      </c>
      <c r="T151" s="216">
        <f>S151*H151</f>
        <v>0</v>
      </c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R151" s="217" t="s">
        <v>283</v>
      </c>
      <c r="AT151" s="217" t="s">
        <v>254</v>
      </c>
      <c r="AU151" s="217" t="s">
        <v>79</v>
      </c>
      <c r="AY151" s="19" t="s">
        <v>150</v>
      </c>
      <c r="BE151" s="218">
        <f>IF(N151="základní",J151,0)</f>
        <v>0</v>
      </c>
      <c r="BF151" s="218">
        <f>IF(N151="snížená",J151,0)</f>
        <v>0</v>
      </c>
      <c r="BG151" s="218">
        <f>IF(N151="zákl. přenesená",J151,0)</f>
        <v>0</v>
      </c>
      <c r="BH151" s="218">
        <f>IF(N151="sníž. přenesená",J151,0)</f>
        <v>0</v>
      </c>
      <c r="BI151" s="218">
        <f>IF(N151="nulová",J151,0)</f>
        <v>0</v>
      </c>
      <c r="BJ151" s="19" t="s">
        <v>77</v>
      </c>
      <c r="BK151" s="218">
        <f>ROUND(I151*H151,2)</f>
        <v>0</v>
      </c>
      <c r="BL151" s="19" t="s">
        <v>259</v>
      </c>
      <c r="BM151" s="217" t="s">
        <v>381</v>
      </c>
    </row>
    <row r="152" s="2" customFormat="1" ht="24.15" customHeight="1">
      <c r="A152" s="40"/>
      <c r="B152" s="41"/>
      <c r="C152" s="228" t="s">
        <v>382</v>
      </c>
      <c r="D152" s="228" t="s">
        <v>254</v>
      </c>
      <c r="E152" s="229" t="s">
        <v>383</v>
      </c>
      <c r="F152" s="230" t="s">
        <v>384</v>
      </c>
      <c r="G152" s="231" t="s">
        <v>310</v>
      </c>
      <c r="H152" s="232">
        <v>5</v>
      </c>
      <c r="I152" s="233"/>
      <c r="J152" s="234">
        <f>ROUND(I152*H152,2)</f>
        <v>0</v>
      </c>
      <c r="K152" s="230" t="s">
        <v>157</v>
      </c>
      <c r="L152" s="235"/>
      <c r="M152" s="236" t="s">
        <v>19</v>
      </c>
      <c r="N152" s="237" t="s">
        <v>40</v>
      </c>
      <c r="O152" s="86"/>
      <c r="P152" s="215">
        <f>O152*H152</f>
        <v>0</v>
      </c>
      <c r="Q152" s="215">
        <v>0</v>
      </c>
      <c r="R152" s="215">
        <f>Q152*H152</f>
        <v>0</v>
      </c>
      <c r="S152" s="215">
        <v>0</v>
      </c>
      <c r="T152" s="216">
        <f>S152*H152</f>
        <v>0</v>
      </c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R152" s="217" t="s">
        <v>283</v>
      </c>
      <c r="AT152" s="217" t="s">
        <v>254</v>
      </c>
      <c r="AU152" s="217" t="s">
        <v>79</v>
      </c>
      <c r="AY152" s="19" t="s">
        <v>150</v>
      </c>
      <c r="BE152" s="218">
        <f>IF(N152="základní",J152,0)</f>
        <v>0</v>
      </c>
      <c r="BF152" s="218">
        <f>IF(N152="snížená",J152,0)</f>
        <v>0</v>
      </c>
      <c r="BG152" s="218">
        <f>IF(N152="zákl. přenesená",J152,0)</f>
        <v>0</v>
      </c>
      <c r="BH152" s="218">
        <f>IF(N152="sníž. přenesená",J152,0)</f>
        <v>0</v>
      </c>
      <c r="BI152" s="218">
        <f>IF(N152="nulová",J152,0)</f>
        <v>0</v>
      </c>
      <c r="BJ152" s="19" t="s">
        <v>77</v>
      </c>
      <c r="BK152" s="218">
        <f>ROUND(I152*H152,2)</f>
        <v>0</v>
      </c>
      <c r="BL152" s="19" t="s">
        <v>259</v>
      </c>
      <c r="BM152" s="217" t="s">
        <v>385</v>
      </c>
    </row>
    <row r="153" s="2" customFormat="1" ht="24.15" customHeight="1">
      <c r="A153" s="40"/>
      <c r="B153" s="41"/>
      <c r="C153" s="206" t="s">
        <v>311</v>
      </c>
      <c r="D153" s="206" t="s">
        <v>153</v>
      </c>
      <c r="E153" s="207" t="s">
        <v>386</v>
      </c>
      <c r="F153" s="208" t="s">
        <v>387</v>
      </c>
      <c r="G153" s="209" t="s">
        <v>310</v>
      </c>
      <c r="H153" s="210">
        <v>179</v>
      </c>
      <c r="I153" s="211"/>
      <c r="J153" s="212">
        <f>ROUND(I153*H153,2)</f>
        <v>0</v>
      </c>
      <c r="K153" s="208" t="s">
        <v>157</v>
      </c>
      <c r="L153" s="46"/>
      <c r="M153" s="213" t="s">
        <v>19</v>
      </c>
      <c r="N153" s="214" t="s">
        <v>40</v>
      </c>
      <c r="O153" s="86"/>
      <c r="P153" s="215">
        <f>O153*H153</f>
        <v>0</v>
      </c>
      <c r="Q153" s="215">
        <v>0</v>
      </c>
      <c r="R153" s="215">
        <f>Q153*H153</f>
        <v>0</v>
      </c>
      <c r="S153" s="215">
        <v>0</v>
      </c>
      <c r="T153" s="216">
        <f>S153*H153</f>
        <v>0</v>
      </c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R153" s="217" t="s">
        <v>259</v>
      </c>
      <c r="AT153" s="217" t="s">
        <v>153</v>
      </c>
      <c r="AU153" s="217" t="s">
        <v>79</v>
      </c>
      <c r="AY153" s="19" t="s">
        <v>150</v>
      </c>
      <c r="BE153" s="218">
        <f>IF(N153="základní",J153,0)</f>
        <v>0</v>
      </c>
      <c r="BF153" s="218">
        <f>IF(N153="snížená",J153,0)</f>
        <v>0</v>
      </c>
      <c r="BG153" s="218">
        <f>IF(N153="zákl. přenesená",J153,0)</f>
        <v>0</v>
      </c>
      <c r="BH153" s="218">
        <f>IF(N153="sníž. přenesená",J153,0)</f>
        <v>0</v>
      </c>
      <c r="BI153" s="218">
        <f>IF(N153="nulová",J153,0)</f>
        <v>0</v>
      </c>
      <c r="BJ153" s="19" t="s">
        <v>77</v>
      </c>
      <c r="BK153" s="218">
        <f>ROUND(I153*H153,2)</f>
        <v>0</v>
      </c>
      <c r="BL153" s="19" t="s">
        <v>259</v>
      </c>
      <c r="BM153" s="217" t="s">
        <v>388</v>
      </c>
    </row>
    <row r="154" s="2" customFormat="1">
      <c r="A154" s="40"/>
      <c r="B154" s="41"/>
      <c r="C154" s="42"/>
      <c r="D154" s="219" t="s">
        <v>159</v>
      </c>
      <c r="E154" s="42"/>
      <c r="F154" s="220" t="s">
        <v>389</v>
      </c>
      <c r="G154" s="42"/>
      <c r="H154" s="42"/>
      <c r="I154" s="221"/>
      <c r="J154" s="42"/>
      <c r="K154" s="42"/>
      <c r="L154" s="46"/>
      <c r="M154" s="222"/>
      <c r="N154" s="223"/>
      <c r="O154" s="86"/>
      <c r="P154" s="86"/>
      <c r="Q154" s="86"/>
      <c r="R154" s="86"/>
      <c r="S154" s="86"/>
      <c r="T154" s="87"/>
      <c r="U154" s="40"/>
      <c r="V154" s="40"/>
      <c r="W154" s="40"/>
      <c r="X154" s="40"/>
      <c r="Y154" s="40"/>
      <c r="Z154" s="40"/>
      <c r="AA154" s="40"/>
      <c r="AB154" s="40"/>
      <c r="AC154" s="40"/>
      <c r="AD154" s="40"/>
      <c r="AE154" s="40"/>
      <c r="AT154" s="19" t="s">
        <v>159</v>
      </c>
      <c r="AU154" s="19" t="s">
        <v>79</v>
      </c>
    </row>
    <row r="155" s="2" customFormat="1" ht="24.15" customHeight="1">
      <c r="A155" s="40"/>
      <c r="B155" s="41"/>
      <c r="C155" s="206" t="s">
        <v>390</v>
      </c>
      <c r="D155" s="206" t="s">
        <v>153</v>
      </c>
      <c r="E155" s="207" t="s">
        <v>391</v>
      </c>
      <c r="F155" s="208" t="s">
        <v>392</v>
      </c>
      <c r="G155" s="209" t="s">
        <v>310</v>
      </c>
      <c r="H155" s="210">
        <v>26</v>
      </c>
      <c r="I155" s="211"/>
      <c r="J155" s="212">
        <f>ROUND(I155*H155,2)</f>
        <v>0</v>
      </c>
      <c r="K155" s="208" t="s">
        <v>157</v>
      </c>
      <c r="L155" s="46"/>
      <c r="M155" s="213" t="s">
        <v>19</v>
      </c>
      <c r="N155" s="214" t="s">
        <v>40</v>
      </c>
      <c r="O155" s="86"/>
      <c r="P155" s="215">
        <f>O155*H155</f>
        <v>0</v>
      </c>
      <c r="Q155" s="215">
        <v>0</v>
      </c>
      <c r="R155" s="215">
        <f>Q155*H155</f>
        <v>0</v>
      </c>
      <c r="S155" s="215">
        <v>0</v>
      </c>
      <c r="T155" s="216">
        <f>S155*H155</f>
        <v>0</v>
      </c>
      <c r="U155" s="40"/>
      <c r="V155" s="40"/>
      <c r="W155" s="40"/>
      <c r="X155" s="40"/>
      <c r="Y155" s="40"/>
      <c r="Z155" s="40"/>
      <c r="AA155" s="40"/>
      <c r="AB155" s="40"/>
      <c r="AC155" s="40"/>
      <c r="AD155" s="40"/>
      <c r="AE155" s="40"/>
      <c r="AR155" s="217" t="s">
        <v>259</v>
      </c>
      <c r="AT155" s="217" t="s">
        <v>153</v>
      </c>
      <c r="AU155" s="217" t="s">
        <v>79</v>
      </c>
      <c r="AY155" s="19" t="s">
        <v>150</v>
      </c>
      <c r="BE155" s="218">
        <f>IF(N155="základní",J155,0)</f>
        <v>0</v>
      </c>
      <c r="BF155" s="218">
        <f>IF(N155="snížená",J155,0)</f>
        <v>0</v>
      </c>
      <c r="BG155" s="218">
        <f>IF(N155="zákl. přenesená",J155,0)</f>
        <v>0</v>
      </c>
      <c r="BH155" s="218">
        <f>IF(N155="sníž. přenesená",J155,0)</f>
        <v>0</v>
      </c>
      <c r="BI155" s="218">
        <f>IF(N155="nulová",J155,0)</f>
        <v>0</v>
      </c>
      <c r="BJ155" s="19" t="s">
        <v>77</v>
      </c>
      <c r="BK155" s="218">
        <f>ROUND(I155*H155,2)</f>
        <v>0</v>
      </c>
      <c r="BL155" s="19" t="s">
        <v>259</v>
      </c>
      <c r="BM155" s="217" t="s">
        <v>393</v>
      </c>
    </row>
    <row r="156" s="2" customFormat="1">
      <c r="A156" s="40"/>
      <c r="B156" s="41"/>
      <c r="C156" s="42"/>
      <c r="D156" s="219" t="s">
        <v>159</v>
      </c>
      <c r="E156" s="42"/>
      <c r="F156" s="220" t="s">
        <v>394</v>
      </c>
      <c r="G156" s="42"/>
      <c r="H156" s="42"/>
      <c r="I156" s="221"/>
      <c r="J156" s="42"/>
      <c r="K156" s="42"/>
      <c r="L156" s="46"/>
      <c r="M156" s="222"/>
      <c r="N156" s="223"/>
      <c r="O156" s="86"/>
      <c r="P156" s="86"/>
      <c r="Q156" s="86"/>
      <c r="R156" s="86"/>
      <c r="S156" s="86"/>
      <c r="T156" s="87"/>
      <c r="U156" s="40"/>
      <c r="V156" s="40"/>
      <c r="W156" s="40"/>
      <c r="X156" s="40"/>
      <c r="Y156" s="40"/>
      <c r="Z156" s="40"/>
      <c r="AA156" s="40"/>
      <c r="AB156" s="40"/>
      <c r="AC156" s="40"/>
      <c r="AD156" s="40"/>
      <c r="AE156" s="40"/>
      <c r="AT156" s="19" t="s">
        <v>159</v>
      </c>
      <c r="AU156" s="19" t="s">
        <v>79</v>
      </c>
    </row>
    <row r="157" s="2" customFormat="1" ht="24.15" customHeight="1">
      <c r="A157" s="40"/>
      <c r="B157" s="41"/>
      <c r="C157" s="206" t="s">
        <v>315</v>
      </c>
      <c r="D157" s="206" t="s">
        <v>153</v>
      </c>
      <c r="E157" s="207" t="s">
        <v>395</v>
      </c>
      <c r="F157" s="208" t="s">
        <v>396</v>
      </c>
      <c r="G157" s="209" t="s">
        <v>310</v>
      </c>
      <c r="H157" s="210">
        <v>179</v>
      </c>
      <c r="I157" s="211"/>
      <c r="J157" s="212">
        <f>ROUND(I157*H157,2)</f>
        <v>0</v>
      </c>
      <c r="K157" s="208" t="s">
        <v>157</v>
      </c>
      <c r="L157" s="46"/>
      <c r="M157" s="213" t="s">
        <v>19</v>
      </c>
      <c r="N157" s="214" t="s">
        <v>40</v>
      </c>
      <c r="O157" s="86"/>
      <c r="P157" s="215">
        <f>O157*H157</f>
        <v>0</v>
      </c>
      <c r="Q157" s="215">
        <v>0</v>
      </c>
      <c r="R157" s="215">
        <f>Q157*H157</f>
        <v>0</v>
      </c>
      <c r="S157" s="215">
        <v>0</v>
      </c>
      <c r="T157" s="216">
        <f>S157*H157</f>
        <v>0</v>
      </c>
      <c r="U157" s="40"/>
      <c r="V157" s="40"/>
      <c r="W157" s="40"/>
      <c r="X157" s="40"/>
      <c r="Y157" s="40"/>
      <c r="Z157" s="40"/>
      <c r="AA157" s="40"/>
      <c r="AB157" s="40"/>
      <c r="AC157" s="40"/>
      <c r="AD157" s="40"/>
      <c r="AE157" s="40"/>
      <c r="AR157" s="217" t="s">
        <v>259</v>
      </c>
      <c r="AT157" s="217" t="s">
        <v>153</v>
      </c>
      <c r="AU157" s="217" t="s">
        <v>79</v>
      </c>
      <c r="AY157" s="19" t="s">
        <v>150</v>
      </c>
      <c r="BE157" s="218">
        <f>IF(N157="základní",J157,0)</f>
        <v>0</v>
      </c>
      <c r="BF157" s="218">
        <f>IF(N157="snížená",J157,0)</f>
        <v>0</v>
      </c>
      <c r="BG157" s="218">
        <f>IF(N157="zákl. přenesená",J157,0)</f>
        <v>0</v>
      </c>
      <c r="BH157" s="218">
        <f>IF(N157="sníž. přenesená",J157,0)</f>
        <v>0</v>
      </c>
      <c r="BI157" s="218">
        <f>IF(N157="nulová",J157,0)</f>
        <v>0</v>
      </c>
      <c r="BJ157" s="19" t="s">
        <v>77</v>
      </c>
      <c r="BK157" s="218">
        <f>ROUND(I157*H157,2)</f>
        <v>0</v>
      </c>
      <c r="BL157" s="19" t="s">
        <v>259</v>
      </c>
      <c r="BM157" s="217" t="s">
        <v>397</v>
      </c>
    </row>
    <row r="158" s="2" customFormat="1">
      <c r="A158" s="40"/>
      <c r="B158" s="41"/>
      <c r="C158" s="42"/>
      <c r="D158" s="219" t="s">
        <v>159</v>
      </c>
      <c r="E158" s="42"/>
      <c r="F158" s="220" t="s">
        <v>398</v>
      </c>
      <c r="G158" s="42"/>
      <c r="H158" s="42"/>
      <c r="I158" s="221"/>
      <c r="J158" s="42"/>
      <c r="K158" s="42"/>
      <c r="L158" s="46"/>
      <c r="M158" s="222"/>
      <c r="N158" s="223"/>
      <c r="O158" s="86"/>
      <c r="P158" s="86"/>
      <c r="Q158" s="86"/>
      <c r="R158" s="86"/>
      <c r="S158" s="86"/>
      <c r="T158" s="87"/>
      <c r="U158" s="40"/>
      <c r="V158" s="40"/>
      <c r="W158" s="40"/>
      <c r="X158" s="40"/>
      <c r="Y158" s="40"/>
      <c r="Z158" s="40"/>
      <c r="AA158" s="40"/>
      <c r="AB158" s="40"/>
      <c r="AC158" s="40"/>
      <c r="AD158" s="40"/>
      <c r="AE158" s="40"/>
      <c r="AT158" s="19" t="s">
        <v>159</v>
      </c>
      <c r="AU158" s="19" t="s">
        <v>79</v>
      </c>
    </row>
    <row r="159" s="2" customFormat="1" ht="24.15" customHeight="1">
      <c r="A159" s="40"/>
      <c r="B159" s="41"/>
      <c r="C159" s="206" t="s">
        <v>399</v>
      </c>
      <c r="D159" s="206" t="s">
        <v>153</v>
      </c>
      <c r="E159" s="207" t="s">
        <v>400</v>
      </c>
      <c r="F159" s="208" t="s">
        <v>401</v>
      </c>
      <c r="G159" s="209" t="s">
        <v>310</v>
      </c>
      <c r="H159" s="210">
        <v>26</v>
      </c>
      <c r="I159" s="211"/>
      <c r="J159" s="212">
        <f>ROUND(I159*H159,2)</f>
        <v>0</v>
      </c>
      <c r="K159" s="208" t="s">
        <v>157</v>
      </c>
      <c r="L159" s="46"/>
      <c r="M159" s="213" t="s">
        <v>19</v>
      </c>
      <c r="N159" s="214" t="s">
        <v>40</v>
      </c>
      <c r="O159" s="86"/>
      <c r="P159" s="215">
        <f>O159*H159</f>
        <v>0</v>
      </c>
      <c r="Q159" s="215">
        <v>0</v>
      </c>
      <c r="R159" s="215">
        <f>Q159*H159</f>
        <v>0</v>
      </c>
      <c r="S159" s="215">
        <v>0</v>
      </c>
      <c r="T159" s="216">
        <f>S159*H159</f>
        <v>0</v>
      </c>
      <c r="U159" s="40"/>
      <c r="V159" s="40"/>
      <c r="W159" s="40"/>
      <c r="X159" s="40"/>
      <c r="Y159" s="40"/>
      <c r="Z159" s="40"/>
      <c r="AA159" s="40"/>
      <c r="AB159" s="40"/>
      <c r="AC159" s="40"/>
      <c r="AD159" s="40"/>
      <c r="AE159" s="40"/>
      <c r="AR159" s="217" t="s">
        <v>259</v>
      </c>
      <c r="AT159" s="217" t="s">
        <v>153</v>
      </c>
      <c r="AU159" s="217" t="s">
        <v>79</v>
      </c>
      <c r="AY159" s="19" t="s">
        <v>150</v>
      </c>
      <c r="BE159" s="218">
        <f>IF(N159="základní",J159,0)</f>
        <v>0</v>
      </c>
      <c r="BF159" s="218">
        <f>IF(N159="snížená",J159,0)</f>
        <v>0</v>
      </c>
      <c r="BG159" s="218">
        <f>IF(N159="zákl. přenesená",J159,0)</f>
        <v>0</v>
      </c>
      <c r="BH159" s="218">
        <f>IF(N159="sníž. přenesená",J159,0)</f>
        <v>0</v>
      </c>
      <c r="BI159" s="218">
        <f>IF(N159="nulová",J159,0)</f>
        <v>0</v>
      </c>
      <c r="BJ159" s="19" t="s">
        <v>77</v>
      </c>
      <c r="BK159" s="218">
        <f>ROUND(I159*H159,2)</f>
        <v>0</v>
      </c>
      <c r="BL159" s="19" t="s">
        <v>259</v>
      </c>
      <c r="BM159" s="217" t="s">
        <v>402</v>
      </c>
    </row>
    <row r="160" s="2" customFormat="1">
      <c r="A160" s="40"/>
      <c r="B160" s="41"/>
      <c r="C160" s="42"/>
      <c r="D160" s="219" t="s">
        <v>159</v>
      </c>
      <c r="E160" s="42"/>
      <c r="F160" s="220" t="s">
        <v>403</v>
      </c>
      <c r="G160" s="42"/>
      <c r="H160" s="42"/>
      <c r="I160" s="221"/>
      <c r="J160" s="42"/>
      <c r="K160" s="42"/>
      <c r="L160" s="46"/>
      <c r="M160" s="222"/>
      <c r="N160" s="223"/>
      <c r="O160" s="86"/>
      <c r="P160" s="86"/>
      <c r="Q160" s="86"/>
      <c r="R160" s="86"/>
      <c r="S160" s="86"/>
      <c r="T160" s="87"/>
      <c r="U160" s="40"/>
      <c r="V160" s="40"/>
      <c r="W160" s="40"/>
      <c r="X160" s="40"/>
      <c r="Y160" s="40"/>
      <c r="Z160" s="40"/>
      <c r="AA160" s="40"/>
      <c r="AB160" s="40"/>
      <c r="AC160" s="40"/>
      <c r="AD160" s="40"/>
      <c r="AE160" s="40"/>
      <c r="AT160" s="19" t="s">
        <v>159</v>
      </c>
      <c r="AU160" s="19" t="s">
        <v>79</v>
      </c>
    </row>
    <row r="161" s="2" customFormat="1" ht="24.15" customHeight="1">
      <c r="A161" s="40"/>
      <c r="B161" s="41"/>
      <c r="C161" s="206" t="s">
        <v>320</v>
      </c>
      <c r="D161" s="206" t="s">
        <v>153</v>
      </c>
      <c r="E161" s="207" t="s">
        <v>404</v>
      </c>
      <c r="F161" s="208" t="s">
        <v>405</v>
      </c>
      <c r="G161" s="209" t="s">
        <v>252</v>
      </c>
      <c r="H161" s="210">
        <v>1</v>
      </c>
      <c r="I161" s="211"/>
      <c r="J161" s="212">
        <f>ROUND(I161*H161,2)</f>
        <v>0</v>
      </c>
      <c r="K161" s="208" t="s">
        <v>157</v>
      </c>
      <c r="L161" s="46"/>
      <c r="M161" s="213" t="s">
        <v>19</v>
      </c>
      <c r="N161" s="214" t="s">
        <v>40</v>
      </c>
      <c r="O161" s="86"/>
      <c r="P161" s="215">
        <f>O161*H161</f>
        <v>0</v>
      </c>
      <c r="Q161" s="215">
        <v>0</v>
      </c>
      <c r="R161" s="215">
        <f>Q161*H161</f>
        <v>0</v>
      </c>
      <c r="S161" s="215">
        <v>0</v>
      </c>
      <c r="T161" s="216">
        <f>S161*H161</f>
        <v>0</v>
      </c>
      <c r="U161" s="40"/>
      <c r="V161" s="40"/>
      <c r="W161" s="40"/>
      <c r="X161" s="40"/>
      <c r="Y161" s="40"/>
      <c r="Z161" s="40"/>
      <c r="AA161" s="40"/>
      <c r="AB161" s="40"/>
      <c r="AC161" s="40"/>
      <c r="AD161" s="40"/>
      <c r="AE161" s="40"/>
      <c r="AR161" s="217" t="s">
        <v>259</v>
      </c>
      <c r="AT161" s="217" t="s">
        <v>153</v>
      </c>
      <c r="AU161" s="217" t="s">
        <v>79</v>
      </c>
      <c r="AY161" s="19" t="s">
        <v>150</v>
      </c>
      <c r="BE161" s="218">
        <f>IF(N161="základní",J161,0)</f>
        <v>0</v>
      </c>
      <c r="BF161" s="218">
        <f>IF(N161="snížená",J161,0)</f>
        <v>0</v>
      </c>
      <c r="BG161" s="218">
        <f>IF(N161="zákl. přenesená",J161,0)</f>
        <v>0</v>
      </c>
      <c r="BH161" s="218">
        <f>IF(N161="sníž. přenesená",J161,0)</f>
        <v>0</v>
      </c>
      <c r="BI161" s="218">
        <f>IF(N161="nulová",J161,0)</f>
        <v>0</v>
      </c>
      <c r="BJ161" s="19" t="s">
        <v>77</v>
      </c>
      <c r="BK161" s="218">
        <f>ROUND(I161*H161,2)</f>
        <v>0</v>
      </c>
      <c r="BL161" s="19" t="s">
        <v>259</v>
      </c>
      <c r="BM161" s="217" t="s">
        <v>406</v>
      </c>
    </row>
    <row r="162" s="2" customFormat="1">
      <c r="A162" s="40"/>
      <c r="B162" s="41"/>
      <c r="C162" s="42"/>
      <c r="D162" s="219" t="s">
        <v>159</v>
      </c>
      <c r="E162" s="42"/>
      <c r="F162" s="220" t="s">
        <v>407</v>
      </c>
      <c r="G162" s="42"/>
      <c r="H162" s="42"/>
      <c r="I162" s="221"/>
      <c r="J162" s="42"/>
      <c r="K162" s="42"/>
      <c r="L162" s="46"/>
      <c r="M162" s="222"/>
      <c r="N162" s="223"/>
      <c r="O162" s="86"/>
      <c r="P162" s="86"/>
      <c r="Q162" s="86"/>
      <c r="R162" s="86"/>
      <c r="S162" s="86"/>
      <c r="T162" s="87"/>
      <c r="U162" s="40"/>
      <c r="V162" s="40"/>
      <c r="W162" s="40"/>
      <c r="X162" s="40"/>
      <c r="Y162" s="40"/>
      <c r="Z162" s="40"/>
      <c r="AA162" s="40"/>
      <c r="AB162" s="40"/>
      <c r="AC162" s="40"/>
      <c r="AD162" s="40"/>
      <c r="AE162" s="40"/>
      <c r="AT162" s="19" t="s">
        <v>159</v>
      </c>
      <c r="AU162" s="19" t="s">
        <v>79</v>
      </c>
    </row>
    <row r="163" s="2" customFormat="1" ht="21.75" customHeight="1">
      <c r="A163" s="40"/>
      <c r="B163" s="41"/>
      <c r="C163" s="206" t="s">
        <v>408</v>
      </c>
      <c r="D163" s="206" t="s">
        <v>153</v>
      </c>
      <c r="E163" s="207" t="s">
        <v>409</v>
      </c>
      <c r="F163" s="208" t="s">
        <v>410</v>
      </c>
      <c r="G163" s="209" t="s">
        <v>252</v>
      </c>
      <c r="H163" s="210">
        <v>6</v>
      </c>
      <c r="I163" s="211"/>
      <c r="J163" s="212">
        <f>ROUND(I163*H163,2)</f>
        <v>0</v>
      </c>
      <c r="K163" s="208" t="s">
        <v>157</v>
      </c>
      <c r="L163" s="46"/>
      <c r="M163" s="213" t="s">
        <v>19</v>
      </c>
      <c r="N163" s="214" t="s">
        <v>40</v>
      </c>
      <c r="O163" s="86"/>
      <c r="P163" s="215">
        <f>O163*H163</f>
        <v>0</v>
      </c>
      <c r="Q163" s="215">
        <v>0</v>
      </c>
      <c r="R163" s="215">
        <f>Q163*H163</f>
        <v>0</v>
      </c>
      <c r="S163" s="215">
        <v>0</v>
      </c>
      <c r="T163" s="216">
        <f>S163*H163</f>
        <v>0</v>
      </c>
      <c r="U163" s="40"/>
      <c r="V163" s="40"/>
      <c r="W163" s="40"/>
      <c r="X163" s="40"/>
      <c r="Y163" s="40"/>
      <c r="Z163" s="40"/>
      <c r="AA163" s="40"/>
      <c r="AB163" s="40"/>
      <c r="AC163" s="40"/>
      <c r="AD163" s="40"/>
      <c r="AE163" s="40"/>
      <c r="AR163" s="217" t="s">
        <v>259</v>
      </c>
      <c r="AT163" s="217" t="s">
        <v>153</v>
      </c>
      <c r="AU163" s="217" t="s">
        <v>79</v>
      </c>
      <c r="AY163" s="19" t="s">
        <v>150</v>
      </c>
      <c r="BE163" s="218">
        <f>IF(N163="základní",J163,0)</f>
        <v>0</v>
      </c>
      <c r="BF163" s="218">
        <f>IF(N163="snížená",J163,0)</f>
        <v>0</v>
      </c>
      <c r="BG163" s="218">
        <f>IF(N163="zákl. přenesená",J163,0)</f>
        <v>0</v>
      </c>
      <c r="BH163" s="218">
        <f>IF(N163="sníž. přenesená",J163,0)</f>
        <v>0</v>
      </c>
      <c r="BI163" s="218">
        <f>IF(N163="nulová",J163,0)</f>
        <v>0</v>
      </c>
      <c r="BJ163" s="19" t="s">
        <v>77</v>
      </c>
      <c r="BK163" s="218">
        <f>ROUND(I163*H163,2)</f>
        <v>0</v>
      </c>
      <c r="BL163" s="19" t="s">
        <v>259</v>
      </c>
      <c r="BM163" s="217" t="s">
        <v>411</v>
      </c>
    </row>
    <row r="164" s="2" customFormat="1">
      <c r="A164" s="40"/>
      <c r="B164" s="41"/>
      <c r="C164" s="42"/>
      <c r="D164" s="219" t="s">
        <v>159</v>
      </c>
      <c r="E164" s="42"/>
      <c r="F164" s="220" t="s">
        <v>412</v>
      </c>
      <c r="G164" s="42"/>
      <c r="H164" s="42"/>
      <c r="I164" s="221"/>
      <c r="J164" s="42"/>
      <c r="K164" s="42"/>
      <c r="L164" s="46"/>
      <c r="M164" s="222"/>
      <c r="N164" s="223"/>
      <c r="O164" s="86"/>
      <c r="P164" s="86"/>
      <c r="Q164" s="86"/>
      <c r="R164" s="86"/>
      <c r="S164" s="86"/>
      <c r="T164" s="87"/>
      <c r="U164" s="40"/>
      <c r="V164" s="40"/>
      <c r="W164" s="40"/>
      <c r="X164" s="40"/>
      <c r="Y164" s="40"/>
      <c r="Z164" s="40"/>
      <c r="AA164" s="40"/>
      <c r="AB164" s="40"/>
      <c r="AC164" s="40"/>
      <c r="AD164" s="40"/>
      <c r="AE164" s="40"/>
      <c r="AT164" s="19" t="s">
        <v>159</v>
      </c>
      <c r="AU164" s="19" t="s">
        <v>79</v>
      </c>
    </row>
    <row r="165" s="2" customFormat="1" ht="21.75" customHeight="1">
      <c r="A165" s="40"/>
      <c r="B165" s="41"/>
      <c r="C165" s="206" t="s">
        <v>323</v>
      </c>
      <c r="D165" s="206" t="s">
        <v>153</v>
      </c>
      <c r="E165" s="207" t="s">
        <v>413</v>
      </c>
      <c r="F165" s="208" t="s">
        <v>414</v>
      </c>
      <c r="G165" s="209" t="s">
        <v>310</v>
      </c>
      <c r="H165" s="210">
        <v>205</v>
      </c>
      <c r="I165" s="211"/>
      <c r="J165" s="212">
        <f>ROUND(I165*H165,2)</f>
        <v>0</v>
      </c>
      <c r="K165" s="208" t="s">
        <v>157</v>
      </c>
      <c r="L165" s="46"/>
      <c r="M165" s="213" t="s">
        <v>19</v>
      </c>
      <c r="N165" s="214" t="s">
        <v>40</v>
      </c>
      <c r="O165" s="86"/>
      <c r="P165" s="215">
        <f>O165*H165</f>
        <v>0</v>
      </c>
      <c r="Q165" s="215">
        <v>0</v>
      </c>
      <c r="R165" s="215">
        <f>Q165*H165</f>
        <v>0</v>
      </c>
      <c r="S165" s="215">
        <v>0</v>
      </c>
      <c r="T165" s="216">
        <f>S165*H165</f>
        <v>0</v>
      </c>
      <c r="U165" s="40"/>
      <c r="V165" s="40"/>
      <c r="W165" s="40"/>
      <c r="X165" s="40"/>
      <c r="Y165" s="40"/>
      <c r="Z165" s="40"/>
      <c r="AA165" s="40"/>
      <c r="AB165" s="40"/>
      <c r="AC165" s="40"/>
      <c r="AD165" s="40"/>
      <c r="AE165" s="40"/>
      <c r="AR165" s="217" t="s">
        <v>259</v>
      </c>
      <c r="AT165" s="217" t="s">
        <v>153</v>
      </c>
      <c r="AU165" s="217" t="s">
        <v>79</v>
      </c>
      <c r="AY165" s="19" t="s">
        <v>150</v>
      </c>
      <c r="BE165" s="218">
        <f>IF(N165="základní",J165,0)</f>
        <v>0</v>
      </c>
      <c r="BF165" s="218">
        <f>IF(N165="snížená",J165,0)</f>
        <v>0</v>
      </c>
      <c r="BG165" s="218">
        <f>IF(N165="zákl. přenesená",J165,0)</f>
        <v>0</v>
      </c>
      <c r="BH165" s="218">
        <f>IF(N165="sníž. přenesená",J165,0)</f>
        <v>0</v>
      </c>
      <c r="BI165" s="218">
        <f>IF(N165="nulová",J165,0)</f>
        <v>0</v>
      </c>
      <c r="BJ165" s="19" t="s">
        <v>77</v>
      </c>
      <c r="BK165" s="218">
        <f>ROUND(I165*H165,2)</f>
        <v>0</v>
      </c>
      <c r="BL165" s="19" t="s">
        <v>259</v>
      </c>
      <c r="BM165" s="217" t="s">
        <v>415</v>
      </c>
    </row>
    <row r="166" s="2" customFormat="1">
      <c r="A166" s="40"/>
      <c r="B166" s="41"/>
      <c r="C166" s="42"/>
      <c r="D166" s="219" t="s">
        <v>159</v>
      </c>
      <c r="E166" s="42"/>
      <c r="F166" s="220" t="s">
        <v>416</v>
      </c>
      <c r="G166" s="42"/>
      <c r="H166" s="42"/>
      <c r="I166" s="221"/>
      <c r="J166" s="42"/>
      <c r="K166" s="42"/>
      <c r="L166" s="46"/>
      <c r="M166" s="222"/>
      <c r="N166" s="223"/>
      <c r="O166" s="86"/>
      <c r="P166" s="86"/>
      <c r="Q166" s="86"/>
      <c r="R166" s="86"/>
      <c r="S166" s="86"/>
      <c r="T166" s="87"/>
      <c r="U166" s="40"/>
      <c r="V166" s="40"/>
      <c r="W166" s="40"/>
      <c r="X166" s="40"/>
      <c r="Y166" s="40"/>
      <c r="Z166" s="40"/>
      <c r="AA166" s="40"/>
      <c r="AB166" s="40"/>
      <c r="AC166" s="40"/>
      <c r="AD166" s="40"/>
      <c r="AE166" s="40"/>
      <c r="AT166" s="19" t="s">
        <v>159</v>
      </c>
      <c r="AU166" s="19" t="s">
        <v>79</v>
      </c>
    </row>
    <row r="167" s="2" customFormat="1" ht="24.15" customHeight="1">
      <c r="A167" s="40"/>
      <c r="B167" s="41"/>
      <c r="C167" s="206" t="s">
        <v>417</v>
      </c>
      <c r="D167" s="206" t="s">
        <v>153</v>
      </c>
      <c r="E167" s="207" t="s">
        <v>418</v>
      </c>
      <c r="F167" s="208" t="s">
        <v>419</v>
      </c>
      <c r="G167" s="209" t="s">
        <v>310</v>
      </c>
      <c r="H167" s="210">
        <v>259</v>
      </c>
      <c r="I167" s="211"/>
      <c r="J167" s="212">
        <f>ROUND(I167*H167,2)</f>
        <v>0</v>
      </c>
      <c r="K167" s="208" t="s">
        <v>157</v>
      </c>
      <c r="L167" s="46"/>
      <c r="M167" s="213" t="s">
        <v>19</v>
      </c>
      <c r="N167" s="214" t="s">
        <v>40</v>
      </c>
      <c r="O167" s="86"/>
      <c r="P167" s="215">
        <f>O167*H167</f>
        <v>0</v>
      </c>
      <c r="Q167" s="215">
        <v>0</v>
      </c>
      <c r="R167" s="215">
        <f>Q167*H167</f>
        <v>0</v>
      </c>
      <c r="S167" s="215">
        <v>0</v>
      </c>
      <c r="T167" s="216">
        <f>S167*H167</f>
        <v>0</v>
      </c>
      <c r="U167" s="40"/>
      <c r="V167" s="40"/>
      <c r="W167" s="40"/>
      <c r="X167" s="40"/>
      <c r="Y167" s="40"/>
      <c r="Z167" s="40"/>
      <c r="AA167" s="40"/>
      <c r="AB167" s="40"/>
      <c r="AC167" s="40"/>
      <c r="AD167" s="40"/>
      <c r="AE167" s="40"/>
      <c r="AR167" s="217" t="s">
        <v>259</v>
      </c>
      <c r="AT167" s="217" t="s">
        <v>153</v>
      </c>
      <c r="AU167" s="217" t="s">
        <v>79</v>
      </c>
      <c r="AY167" s="19" t="s">
        <v>150</v>
      </c>
      <c r="BE167" s="218">
        <f>IF(N167="základní",J167,0)</f>
        <v>0</v>
      </c>
      <c r="BF167" s="218">
        <f>IF(N167="snížená",J167,0)</f>
        <v>0</v>
      </c>
      <c r="BG167" s="218">
        <f>IF(N167="zákl. přenesená",J167,0)</f>
        <v>0</v>
      </c>
      <c r="BH167" s="218">
        <f>IF(N167="sníž. přenesená",J167,0)</f>
        <v>0</v>
      </c>
      <c r="BI167" s="218">
        <f>IF(N167="nulová",J167,0)</f>
        <v>0</v>
      </c>
      <c r="BJ167" s="19" t="s">
        <v>77</v>
      </c>
      <c r="BK167" s="218">
        <f>ROUND(I167*H167,2)</f>
        <v>0</v>
      </c>
      <c r="BL167" s="19" t="s">
        <v>259</v>
      </c>
      <c r="BM167" s="217" t="s">
        <v>420</v>
      </c>
    </row>
    <row r="168" s="2" customFormat="1">
      <c r="A168" s="40"/>
      <c r="B168" s="41"/>
      <c r="C168" s="42"/>
      <c r="D168" s="219" t="s">
        <v>159</v>
      </c>
      <c r="E168" s="42"/>
      <c r="F168" s="220" t="s">
        <v>421</v>
      </c>
      <c r="G168" s="42"/>
      <c r="H168" s="42"/>
      <c r="I168" s="221"/>
      <c r="J168" s="42"/>
      <c r="K168" s="42"/>
      <c r="L168" s="46"/>
      <c r="M168" s="222"/>
      <c r="N168" s="223"/>
      <c r="O168" s="86"/>
      <c r="P168" s="86"/>
      <c r="Q168" s="86"/>
      <c r="R168" s="86"/>
      <c r="S168" s="86"/>
      <c r="T168" s="87"/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  <c r="AE168" s="40"/>
      <c r="AT168" s="19" t="s">
        <v>159</v>
      </c>
      <c r="AU168" s="19" t="s">
        <v>79</v>
      </c>
    </row>
    <row r="169" s="2" customFormat="1" ht="24.15" customHeight="1">
      <c r="A169" s="40"/>
      <c r="B169" s="41"/>
      <c r="C169" s="228" t="s">
        <v>328</v>
      </c>
      <c r="D169" s="228" t="s">
        <v>254</v>
      </c>
      <c r="E169" s="229" t="s">
        <v>422</v>
      </c>
      <c r="F169" s="230" t="s">
        <v>423</v>
      </c>
      <c r="G169" s="231" t="s">
        <v>310</v>
      </c>
      <c r="H169" s="232">
        <v>259</v>
      </c>
      <c r="I169" s="233"/>
      <c r="J169" s="234">
        <f>ROUND(I169*H169,2)</f>
        <v>0</v>
      </c>
      <c r="K169" s="230" t="s">
        <v>157</v>
      </c>
      <c r="L169" s="235"/>
      <c r="M169" s="236" t="s">
        <v>19</v>
      </c>
      <c r="N169" s="237" t="s">
        <v>40</v>
      </c>
      <c r="O169" s="86"/>
      <c r="P169" s="215">
        <f>O169*H169</f>
        <v>0</v>
      </c>
      <c r="Q169" s="215">
        <v>0</v>
      </c>
      <c r="R169" s="215">
        <f>Q169*H169</f>
        <v>0</v>
      </c>
      <c r="S169" s="215">
        <v>0</v>
      </c>
      <c r="T169" s="216">
        <f>S169*H169</f>
        <v>0</v>
      </c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  <c r="AE169" s="40"/>
      <c r="AR169" s="217" t="s">
        <v>283</v>
      </c>
      <c r="AT169" s="217" t="s">
        <v>254</v>
      </c>
      <c r="AU169" s="217" t="s">
        <v>79</v>
      </c>
      <c r="AY169" s="19" t="s">
        <v>150</v>
      </c>
      <c r="BE169" s="218">
        <f>IF(N169="základní",J169,0)</f>
        <v>0</v>
      </c>
      <c r="BF169" s="218">
        <f>IF(N169="snížená",J169,0)</f>
        <v>0</v>
      </c>
      <c r="BG169" s="218">
        <f>IF(N169="zákl. přenesená",J169,0)</f>
        <v>0</v>
      </c>
      <c r="BH169" s="218">
        <f>IF(N169="sníž. přenesená",J169,0)</f>
        <v>0</v>
      </c>
      <c r="BI169" s="218">
        <f>IF(N169="nulová",J169,0)</f>
        <v>0</v>
      </c>
      <c r="BJ169" s="19" t="s">
        <v>77</v>
      </c>
      <c r="BK169" s="218">
        <f>ROUND(I169*H169,2)</f>
        <v>0</v>
      </c>
      <c r="BL169" s="19" t="s">
        <v>259</v>
      </c>
      <c r="BM169" s="217" t="s">
        <v>424</v>
      </c>
    </row>
    <row r="170" s="2" customFormat="1" ht="33" customHeight="1">
      <c r="A170" s="40"/>
      <c r="B170" s="41"/>
      <c r="C170" s="206" t="s">
        <v>425</v>
      </c>
      <c r="D170" s="206" t="s">
        <v>153</v>
      </c>
      <c r="E170" s="207" t="s">
        <v>426</v>
      </c>
      <c r="F170" s="208" t="s">
        <v>427</v>
      </c>
      <c r="G170" s="209" t="s">
        <v>310</v>
      </c>
      <c r="H170" s="210">
        <v>52</v>
      </c>
      <c r="I170" s="211"/>
      <c r="J170" s="212">
        <f>ROUND(I170*H170,2)</f>
        <v>0</v>
      </c>
      <c r="K170" s="208" t="s">
        <v>157</v>
      </c>
      <c r="L170" s="46"/>
      <c r="M170" s="213" t="s">
        <v>19</v>
      </c>
      <c r="N170" s="214" t="s">
        <v>40</v>
      </c>
      <c r="O170" s="86"/>
      <c r="P170" s="215">
        <f>O170*H170</f>
        <v>0</v>
      </c>
      <c r="Q170" s="215">
        <v>0</v>
      </c>
      <c r="R170" s="215">
        <f>Q170*H170</f>
        <v>0</v>
      </c>
      <c r="S170" s="215">
        <v>0</v>
      </c>
      <c r="T170" s="216">
        <f>S170*H170</f>
        <v>0</v>
      </c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  <c r="AE170" s="40"/>
      <c r="AR170" s="217" t="s">
        <v>259</v>
      </c>
      <c r="AT170" s="217" t="s">
        <v>153</v>
      </c>
      <c r="AU170" s="217" t="s">
        <v>79</v>
      </c>
      <c r="AY170" s="19" t="s">
        <v>150</v>
      </c>
      <c r="BE170" s="218">
        <f>IF(N170="základní",J170,0)</f>
        <v>0</v>
      </c>
      <c r="BF170" s="218">
        <f>IF(N170="snížená",J170,0)</f>
        <v>0</v>
      </c>
      <c r="BG170" s="218">
        <f>IF(N170="zákl. přenesená",J170,0)</f>
        <v>0</v>
      </c>
      <c r="BH170" s="218">
        <f>IF(N170="sníž. přenesená",J170,0)</f>
        <v>0</v>
      </c>
      <c r="BI170" s="218">
        <f>IF(N170="nulová",J170,0)</f>
        <v>0</v>
      </c>
      <c r="BJ170" s="19" t="s">
        <v>77</v>
      </c>
      <c r="BK170" s="218">
        <f>ROUND(I170*H170,2)</f>
        <v>0</v>
      </c>
      <c r="BL170" s="19" t="s">
        <v>259</v>
      </c>
      <c r="BM170" s="217" t="s">
        <v>428</v>
      </c>
    </row>
    <row r="171" s="2" customFormat="1">
      <c r="A171" s="40"/>
      <c r="B171" s="41"/>
      <c r="C171" s="42"/>
      <c r="D171" s="219" t="s">
        <v>159</v>
      </c>
      <c r="E171" s="42"/>
      <c r="F171" s="220" t="s">
        <v>429</v>
      </c>
      <c r="G171" s="42"/>
      <c r="H171" s="42"/>
      <c r="I171" s="221"/>
      <c r="J171" s="42"/>
      <c r="K171" s="42"/>
      <c r="L171" s="46"/>
      <c r="M171" s="222"/>
      <c r="N171" s="223"/>
      <c r="O171" s="86"/>
      <c r="P171" s="86"/>
      <c r="Q171" s="86"/>
      <c r="R171" s="86"/>
      <c r="S171" s="86"/>
      <c r="T171" s="87"/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  <c r="AE171" s="40"/>
      <c r="AT171" s="19" t="s">
        <v>159</v>
      </c>
      <c r="AU171" s="19" t="s">
        <v>79</v>
      </c>
    </row>
    <row r="172" s="2" customFormat="1" ht="33" customHeight="1">
      <c r="A172" s="40"/>
      <c r="B172" s="41"/>
      <c r="C172" s="228" t="s">
        <v>333</v>
      </c>
      <c r="D172" s="228" t="s">
        <v>254</v>
      </c>
      <c r="E172" s="229" t="s">
        <v>430</v>
      </c>
      <c r="F172" s="230" t="s">
        <v>431</v>
      </c>
      <c r="G172" s="231" t="s">
        <v>310</v>
      </c>
      <c r="H172" s="232">
        <v>52</v>
      </c>
      <c r="I172" s="233"/>
      <c r="J172" s="234">
        <f>ROUND(I172*H172,2)</f>
        <v>0</v>
      </c>
      <c r="K172" s="230" t="s">
        <v>157</v>
      </c>
      <c r="L172" s="235"/>
      <c r="M172" s="236" t="s">
        <v>19</v>
      </c>
      <c r="N172" s="237" t="s">
        <v>40</v>
      </c>
      <c r="O172" s="86"/>
      <c r="P172" s="215">
        <f>O172*H172</f>
        <v>0</v>
      </c>
      <c r="Q172" s="215">
        <v>0</v>
      </c>
      <c r="R172" s="215">
        <f>Q172*H172</f>
        <v>0</v>
      </c>
      <c r="S172" s="215">
        <v>0</v>
      </c>
      <c r="T172" s="216">
        <f>S172*H172</f>
        <v>0</v>
      </c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  <c r="AE172" s="40"/>
      <c r="AR172" s="217" t="s">
        <v>283</v>
      </c>
      <c r="AT172" s="217" t="s">
        <v>254</v>
      </c>
      <c r="AU172" s="217" t="s">
        <v>79</v>
      </c>
      <c r="AY172" s="19" t="s">
        <v>150</v>
      </c>
      <c r="BE172" s="218">
        <f>IF(N172="základní",J172,0)</f>
        <v>0</v>
      </c>
      <c r="BF172" s="218">
        <f>IF(N172="snížená",J172,0)</f>
        <v>0</v>
      </c>
      <c r="BG172" s="218">
        <f>IF(N172="zákl. přenesená",J172,0)</f>
        <v>0</v>
      </c>
      <c r="BH172" s="218">
        <f>IF(N172="sníž. přenesená",J172,0)</f>
        <v>0</v>
      </c>
      <c r="BI172" s="218">
        <f>IF(N172="nulová",J172,0)</f>
        <v>0</v>
      </c>
      <c r="BJ172" s="19" t="s">
        <v>77</v>
      </c>
      <c r="BK172" s="218">
        <f>ROUND(I172*H172,2)</f>
        <v>0</v>
      </c>
      <c r="BL172" s="19" t="s">
        <v>259</v>
      </c>
      <c r="BM172" s="217" t="s">
        <v>432</v>
      </c>
    </row>
    <row r="173" s="2" customFormat="1" ht="24.15" customHeight="1">
      <c r="A173" s="40"/>
      <c r="B173" s="41"/>
      <c r="C173" s="206" t="s">
        <v>433</v>
      </c>
      <c r="D173" s="206" t="s">
        <v>153</v>
      </c>
      <c r="E173" s="207" t="s">
        <v>434</v>
      </c>
      <c r="F173" s="208" t="s">
        <v>435</v>
      </c>
      <c r="G173" s="209" t="s">
        <v>310</v>
      </c>
      <c r="H173" s="210">
        <v>179</v>
      </c>
      <c r="I173" s="211"/>
      <c r="J173" s="212">
        <f>ROUND(I173*H173,2)</f>
        <v>0</v>
      </c>
      <c r="K173" s="208" t="s">
        <v>157</v>
      </c>
      <c r="L173" s="46"/>
      <c r="M173" s="213" t="s">
        <v>19</v>
      </c>
      <c r="N173" s="214" t="s">
        <v>40</v>
      </c>
      <c r="O173" s="86"/>
      <c r="P173" s="215">
        <f>O173*H173</f>
        <v>0</v>
      </c>
      <c r="Q173" s="215">
        <v>0</v>
      </c>
      <c r="R173" s="215">
        <f>Q173*H173</f>
        <v>0</v>
      </c>
      <c r="S173" s="215">
        <v>0</v>
      </c>
      <c r="T173" s="216">
        <f>S173*H173</f>
        <v>0</v>
      </c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  <c r="AE173" s="40"/>
      <c r="AR173" s="217" t="s">
        <v>259</v>
      </c>
      <c r="AT173" s="217" t="s">
        <v>153</v>
      </c>
      <c r="AU173" s="217" t="s">
        <v>79</v>
      </c>
      <c r="AY173" s="19" t="s">
        <v>150</v>
      </c>
      <c r="BE173" s="218">
        <f>IF(N173="základní",J173,0)</f>
        <v>0</v>
      </c>
      <c r="BF173" s="218">
        <f>IF(N173="snížená",J173,0)</f>
        <v>0</v>
      </c>
      <c r="BG173" s="218">
        <f>IF(N173="zákl. přenesená",J173,0)</f>
        <v>0</v>
      </c>
      <c r="BH173" s="218">
        <f>IF(N173="sníž. přenesená",J173,0)</f>
        <v>0</v>
      </c>
      <c r="BI173" s="218">
        <f>IF(N173="nulová",J173,0)</f>
        <v>0</v>
      </c>
      <c r="BJ173" s="19" t="s">
        <v>77</v>
      </c>
      <c r="BK173" s="218">
        <f>ROUND(I173*H173,2)</f>
        <v>0</v>
      </c>
      <c r="BL173" s="19" t="s">
        <v>259</v>
      </c>
      <c r="BM173" s="217" t="s">
        <v>436</v>
      </c>
    </row>
    <row r="174" s="2" customFormat="1">
      <c r="A174" s="40"/>
      <c r="B174" s="41"/>
      <c r="C174" s="42"/>
      <c r="D174" s="219" t="s">
        <v>159</v>
      </c>
      <c r="E174" s="42"/>
      <c r="F174" s="220" t="s">
        <v>437</v>
      </c>
      <c r="G174" s="42"/>
      <c r="H174" s="42"/>
      <c r="I174" s="221"/>
      <c r="J174" s="42"/>
      <c r="K174" s="42"/>
      <c r="L174" s="46"/>
      <c r="M174" s="222"/>
      <c r="N174" s="223"/>
      <c r="O174" s="86"/>
      <c r="P174" s="86"/>
      <c r="Q174" s="86"/>
      <c r="R174" s="86"/>
      <c r="S174" s="86"/>
      <c r="T174" s="87"/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  <c r="AE174" s="40"/>
      <c r="AT174" s="19" t="s">
        <v>159</v>
      </c>
      <c r="AU174" s="19" t="s">
        <v>79</v>
      </c>
    </row>
    <row r="175" s="2" customFormat="1" ht="24.15" customHeight="1">
      <c r="A175" s="40"/>
      <c r="B175" s="41"/>
      <c r="C175" s="206" t="s">
        <v>337</v>
      </c>
      <c r="D175" s="206" t="s">
        <v>153</v>
      </c>
      <c r="E175" s="207" t="s">
        <v>438</v>
      </c>
      <c r="F175" s="208" t="s">
        <v>439</v>
      </c>
      <c r="G175" s="209" t="s">
        <v>310</v>
      </c>
      <c r="H175" s="210">
        <v>26</v>
      </c>
      <c r="I175" s="211"/>
      <c r="J175" s="212">
        <f>ROUND(I175*H175,2)</f>
        <v>0</v>
      </c>
      <c r="K175" s="208" t="s">
        <v>157</v>
      </c>
      <c r="L175" s="46"/>
      <c r="M175" s="213" t="s">
        <v>19</v>
      </c>
      <c r="N175" s="214" t="s">
        <v>40</v>
      </c>
      <c r="O175" s="86"/>
      <c r="P175" s="215">
        <f>O175*H175</f>
        <v>0</v>
      </c>
      <c r="Q175" s="215">
        <v>0</v>
      </c>
      <c r="R175" s="215">
        <f>Q175*H175</f>
        <v>0</v>
      </c>
      <c r="S175" s="215">
        <v>0</v>
      </c>
      <c r="T175" s="216">
        <f>S175*H175</f>
        <v>0</v>
      </c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  <c r="AE175" s="40"/>
      <c r="AR175" s="217" t="s">
        <v>259</v>
      </c>
      <c r="AT175" s="217" t="s">
        <v>153</v>
      </c>
      <c r="AU175" s="217" t="s">
        <v>79</v>
      </c>
      <c r="AY175" s="19" t="s">
        <v>150</v>
      </c>
      <c r="BE175" s="218">
        <f>IF(N175="základní",J175,0)</f>
        <v>0</v>
      </c>
      <c r="BF175" s="218">
        <f>IF(N175="snížená",J175,0)</f>
        <v>0</v>
      </c>
      <c r="BG175" s="218">
        <f>IF(N175="zákl. přenesená",J175,0)</f>
        <v>0</v>
      </c>
      <c r="BH175" s="218">
        <f>IF(N175="sníž. přenesená",J175,0)</f>
        <v>0</v>
      </c>
      <c r="BI175" s="218">
        <f>IF(N175="nulová",J175,0)</f>
        <v>0</v>
      </c>
      <c r="BJ175" s="19" t="s">
        <v>77</v>
      </c>
      <c r="BK175" s="218">
        <f>ROUND(I175*H175,2)</f>
        <v>0</v>
      </c>
      <c r="BL175" s="19" t="s">
        <v>259</v>
      </c>
      <c r="BM175" s="217" t="s">
        <v>440</v>
      </c>
    </row>
    <row r="176" s="2" customFormat="1">
      <c r="A176" s="40"/>
      <c r="B176" s="41"/>
      <c r="C176" s="42"/>
      <c r="D176" s="219" t="s">
        <v>159</v>
      </c>
      <c r="E176" s="42"/>
      <c r="F176" s="220" t="s">
        <v>441</v>
      </c>
      <c r="G176" s="42"/>
      <c r="H176" s="42"/>
      <c r="I176" s="221"/>
      <c r="J176" s="42"/>
      <c r="K176" s="42"/>
      <c r="L176" s="46"/>
      <c r="M176" s="222"/>
      <c r="N176" s="223"/>
      <c r="O176" s="86"/>
      <c r="P176" s="86"/>
      <c r="Q176" s="86"/>
      <c r="R176" s="86"/>
      <c r="S176" s="86"/>
      <c r="T176" s="87"/>
      <c r="U176" s="40"/>
      <c r="V176" s="40"/>
      <c r="W176" s="40"/>
      <c r="X176" s="40"/>
      <c r="Y176" s="40"/>
      <c r="Z176" s="40"/>
      <c r="AA176" s="40"/>
      <c r="AB176" s="40"/>
      <c r="AC176" s="40"/>
      <c r="AD176" s="40"/>
      <c r="AE176" s="40"/>
      <c r="AT176" s="19" t="s">
        <v>159</v>
      </c>
      <c r="AU176" s="19" t="s">
        <v>79</v>
      </c>
    </row>
    <row r="177" s="2" customFormat="1" ht="16.5" customHeight="1">
      <c r="A177" s="40"/>
      <c r="B177" s="41"/>
      <c r="C177" s="206" t="s">
        <v>442</v>
      </c>
      <c r="D177" s="206" t="s">
        <v>153</v>
      </c>
      <c r="E177" s="207" t="s">
        <v>443</v>
      </c>
      <c r="F177" s="208" t="s">
        <v>444</v>
      </c>
      <c r="G177" s="209" t="s">
        <v>310</v>
      </c>
      <c r="H177" s="210">
        <v>36</v>
      </c>
      <c r="I177" s="211"/>
      <c r="J177" s="212">
        <f>ROUND(I177*H177,2)</f>
        <v>0</v>
      </c>
      <c r="K177" s="208" t="s">
        <v>19</v>
      </c>
      <c r="L177" s="46"/>
      <c r="M177" s="213" t="s">
        <v>19</v>
      </c>
      <c r="N177" s="214" t="s">
        <v>40</v>
      </c>
      <c r="O177" s="86"/>
      <c r="P177" s="215">
        <f>O177*H177</f>
        <v>0</v>
      </c>
      <c r="Q177" s="215">
        <v>0</v>
      </c>
      <c r="R177" s="215">
        <f>Q177*H177</f>
        <v>0</v>
      </c>
      <c r="S177" s="215">
        <v>0</v>
      </c>
      <c r="T177" s="216">
        <f>S177*H177</f>
        <v>0</v>
      </c>
      <c r="U177" s="40"/>
      <c r="V177" s="40"/>
      <c r="W177" s="40"/>
      <c r="X177" s="40"/>
      <c r="Y177" s="40"/>
      <c r="Z177" s="40"/>
      <c r="AA177" s="40"/>
      <c r="AB177" s="40"/>
      <c r="AC177" s="40"/>
      <c r="AD177" s="40"/>
      <c r="AE177" s="40"/>
      <c r="AR177" s="217" t="s">
        <v>259</v>
      </c>
      <c r="AT177" s="217" t="s">
        <v>153</v>
      </c>
      <c r="AU177" s="217" t="s">
        <v>79</v>
      </c>
      <c r="AY177" s="19" t="s">
        <v>150</v>
      </c>
      <c r="BE177" s="218">
        <f>IF(N177="základní",J177,0)</f>
        <v>0</v>
      </c>
      <c r="BF177" s="218">
        <f>IF(N177="snížená",J177,0)</f>
        <v>0</v>
      </c>
      <c r="BG177" s="218">
        <f>IF(N177="zákl. přenesená",J177,0)</f>
        <v>0</v>
      </c>
      <c r="BH177" s="218">
        <f>IF(N177="sníž. přenesená",J177,0)</f>
        <v>0</v>
      </c>
      <c r="BI177" s="218">
        <f>IF(N177="nulová",J177,0)</f>
        <v>0</v>
      </c>
      <c r="BJ177" s="19" t="s">
        <v>77</v>
      </c>
      <c r="BK177" s="218">
        <f>ROUND(I177*H177,2)</f>
        <v>0</v>
      </c>
      <c r="BL177" s="19" t="s">
        <v>259</v>
      </c>
      <c r="BM177" s="217" t="s">
        <v>445</v>
      </c>
    </row>
    <row r="178" s="2" customFormat="1" ht="16.5" customHeight="1">
      <c r="A178" s="40"/>
      <c r="B178" s="41"/>
      <c r="C178" s="206" t="s">
        <v>341</v>
      </c>
      <c r="D178" s="206" t="s">
        <v>153</v>
      </c>
      <c r="E178" s="207" t="s">
        <v>446</v>
      </c>
      <c r="F178" s="208" t="s">
        <v>447</v>
      </c>
      <c r="G178" s="209" t="s">
        <v>448</v>
      </c>
      <c r="H178" s="210">
        <v>6</v>
      </c>
      <c r="I178" s="211"/>
      <c r="J178" s="212">
        <f>ROUND(I178*H178,2)</f>
        <v>0</v>
      </c>
      <c r="K178" s="208" t="s">
        <v>19</v>
      </c>
      <c r="L178" s="46"/>
      <c r="M178" s="213" t="s">
        <v>19</v>
      </c>
      <c r="N178" s="214" t="s">
        <v>40</v>
      </c>
      <c r="O178" s="86"/>
      <c r="P178" s="215">
        <f>O178*H178</f>
        <v>0</v>
      </c>
      <c r="Q178" s="215">
        <v>0</v>
      </c>
      <c r="R178" s="215">
        <f>Q178*H178</f>
        <v>0</v>
      </c>
      <c r="S178" s="215">
        <v>0</v>
      </c>
      <c r="T178" s="216">
        <f>S178*H178</f>
        <v>0</v>
      </c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  <c r="AE178" s="40"/>
      <c r="AR178" s="217" t="s">
        <v>259</v>
      </c>
      <c r="AT178" s="217" t="s">
        <v>153</v>
      </c>
      <c r="AU178" s="217" t="s">
        <v>79</v>
      </c>
      <c r="AY178" s="19" t="s">
        <v>150</v>
      </c>
      <c r="BE178" s="218">
        <f>IF(N178="základní",J178,0)</f>
        <v>0</v>
      </c>
      <c r="BF178" s="218">
        <f>IF(N178="snížená",J178,0)</f>
        <v>0</v>
      </c>
      <c r="BG178" s="218">
        <f>IF(N178="zákl. přenesená",J178,0)</f>
        <v>0</v>
      </c>
      <c r="BH178" s="218">
        <f>IF(N178="sníž. přenesená",J178,0)</f>
        <v>0</v>
      </c>
      <c r="BI178" s="218">
        <f>IF(N178="nulová",J178,0)</f>
        <v>0</v>
      </c>
      <c r="BJ178" s="19" t="s">
        <v>77</v>
      </c>
      <c r="BK178" s="218">
        <f>ROUND(I178*H178,2)</f>
        <v>0</v>
      </c>
      <c r="BL178" s="19" t="s">
        <v>259</v>
      </c>
      <c r="BM178" s="217" t="s">
        <v>449</v>
      </c>
    </row>
    <row r="179" s="2" customFormat="1" ht="16.5" customHeight="1">
      <c r="A179" s="40"/>
      <c r="B179" s="41"/>
      <c r="C179" s="228" t="s">
        <v>450</v>
      </c>
      <c r="D179" s="228" t="s">
        <v>254</v>
      </c>
      <c r="E179" s="229" t="s">
        <v>451</v>
      </c>
      <c r="F179" s="230" t="s">
        <v>452</v>
      </c>
      <c r="G179" s="231" t="s">
        <v>448</v>
      </c>
      <c r="H179" s="232">
        <v>2</v>
      </c>
      <c r="I179" s="233"/>
      <c r="J179" s="234">
        <f>ROUND(I179*H179,2)</f>
        <v>0</v>
      </c>
      <c r="K179" s="230" t="s">
        <v>19</v>
      </c>
      <c r="L179" s="235"/>
      <c r="M179" s="236" t="s">
        <v>19</v>
      </c>
      <c r="N179" s="237" t="s">
        <v>40</v>
      </c>
      <c r="O179" s="86"/>
      <c r="P179" s="215">
        <f>O179*H179</f>
        <v>0</v>
      </c>
      <c r="Q179" s="215">
        <v>0</v>
      </c>
      <c r="R179" s="215">
        <f>Q179*H179</f>
        <v>0</v>
      </c>
      <c r="S179" s="215">
        <v>0</v>
      </c>
      <c r="T179" s="216">
        <f>S179*H179</f>
        <v>0</v>
      </c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  <c r="AE179" s="40"/>
      <c r="AR179" s="217" t="s">
        <v>283</v>
      </c>
      <c r="AT179" s="217" t="s">
        <v>254</v>
      </c>
      <c r="AU179" s="217" t="s">
        <v>79</v>
      </c>
      <c r="AY179" s="19" t="s">
        <v>150</v>
      </c>
      <c r="BE179" s="218">
        <f>IF(N179="základní",J179,0)</f>
        <v>0</v>
      </c>
      <c r="BF179" s="218">
        <f>IF(N179="snížená",J179,0)</f>
        <v>0</v>
      </c>
      <c r="BG179" s="218">
        <f>IF(N179="zákl. přenesená",J179,0)</f>
        <v>0</v>
      </c>
      <c r="BH179" s="218">
        <f>IF(N179="sníž. přenesená",J179,0)</f>
        <v>0</v>
      </c>
      <c r="BI179" s="218">
        <f>IF(N179="nulová",J179,0)</f>
        <v>0</v>
      </c>
      <c r="BJ179" s="19" t="s">
        <v>77</v>
      </c>
      <c r="BK179" s="218">
        <f>ROUND(I179*H179,2)</f>
        <v>0</v>
      </c>
      <c r="BL179" s="19" t="s">
        <v>259</v>
      </c>
      <c r="BM179" s="217" t="s">
        <v>453</v>
      </c>
    </row>
    <row r="180" s="2" customFormat="1" ht="24.15" customHeight="1">
      <c r="A180" s="40"/>
      <c r="B180" s="41"/>
      <c r="C180" s="206" t="s">
        <v>345</v>
      </c>
      <c r="D180" s="206" t="s">
        <v>153</v>
      </c>
      <c r="E180" s="207" t="s">
        <v>454</v>
      </c>
      <c r="F180" s="208" t="s">
        <v>455</v>
      </c>
      <c r="G180" s="209" t="s">
        <v>310</v>
      </c>
      <c r="H180" s="210">
        <v>205</v>
      </c>
      <c r="I180" s="211"/>
      <c r="J180" s="212">
        <f>ROUND(I180*H180,2)</f>
        <v>0</v>
      </c>
      <c r="K180" s="208" t="s">
        <v>19</v>
      </c>
      <c r="L180" s="46"/>
      <c r="M180" s="213" t="s">
        <v>19</v>
      </c>
      <c r="N180" s="214" t="s">
        <v>40</v>
      </c>
      <c r="O180" s="86"/>
      <c r="P180" s="215">
        <f>O180*H180</f>
        <v>0</v>
      </c>
      <c r="Q180" s="215">
        <v>0</v>
      </c>
      <c r="R180" s="215">
        <f>Q180*H180</f>
        <v>0</v>
      </c>
      <c r="S180" s="215">
        <v>0</v>
      </c>
      <c r="T180" s="216">
        <f>S180*H180</f>
        <v>0</v>
      </c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  <c r="AE180" s="40"/>
      <c r="AR180" s="217" t="s">
        <v>259</v>
      </c>
      <c r="AT180" s="217" t="s">
        <v>153</v>
      </c>
      <c r="AU180" s="217" t="s">
        <v>79</v>
      </c>
      <c r="AY180" s="19" t="s">
        <v>150</v>
      </c>
      <c r="BE180" s="218">
        <f>IF(N180="základní",J180,0)</f>
        <v>0</v>
      </c>
      <c r="BF180" s="218">
        <f>IF(N180="snížená",J180,0)</f>
        <v>0</v>
      </c>
      <c r="BG180" s="218">
        <f>IF(N180="zákl. přenesená",J180,0)</f>
        <v>0</v>
      </c>
      <c r="BH180" s="218">
        <f>IF(N180="sníž. přenesená",J180,0)</f>
        <v>0</v>
      </c>
      <c r="BI180" s="218">
        <f>IF(N180="nulová",J180,0)</f>
        <v>0</v>
      </c>
      <c r="BJ180" s="19" t="s">
        <v>77</v>
      </c>
      <c r="BK180" s="218">
        <f>ROUND(I180*H180,2)</f>
        <v>0</v>
      </c>
      <c r="BL180" s="19" t="s">
        <v>259</v>
      </c>
      <c r="BM180" s="217" t="s">
        <v>456</v>
      </c>
    </row>
    <row r="181" s="12" customFormat="1" ht="25.92" customHeight="1">
      <c r="A181" s="12"/>
      <c r="B181" s="190"/>
      <c r="C181" s="191"/>
      <c r="D181" s="192" t="s">
        <v>68</v>
      </c>
      <c r="E181" s="193" t="s">
        <v>148</v>
      </c>
      <c r="F181" s="193" t="s">
        <v>75</v>
      </c>
      <c r="G181" s="191"/>
      <c r="H181" s="191"/>
      <c r="I181" s="194"/>
      <c r="J181" s="195">
        <f>BK181</f>
        <v>0</v>
      </c>
      <c r="K181" s="191"/>
      <c r="L181" s="196"/>
      <c r="M181" s="197"/>
      <c r="N181" s="198"/>
      <c r="O181" s="198"/>
      <c r="P181" s="199">
        <f>P182</f>
        <v>0</v>
      </c>
      <c r="Q181" s="198"/>
      <c r="R181" s="199">
        <f>R182</f>
        <v>0</v>
      </c>
      <c r="S181" s="198"/>
      <c r="T181" s="200">
        <f>T182</f>
        <v>0</v>
      </c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R181" s="201" t="s">
        <v>149</v>
      </c>
      <c r="AT181" s="202" t="s">
        <v>68</v>
      </c>
      <c r="AU181" s="202" t="s">
        <v>69</v>
      </c>
      <c r="AY181" s="201" t="s">
        <v>150</v>
      </c>
      <c r="BK181" s="203">
        <f>BK182</f>
        <v>0</v>
      </c>
    </row>
    <row r="182" s="12" customFormat="1" ht="22.8" customHeight="1">
      <c r="A182" s="12"/>
      <c r="B182" s="190"/>
      <c r="C182" s="191"/>
      <c r="D182" s="192" t="s">
        <v>68</v>
      </c>
      <c r="E182" s="204" t="s">
        <v>151</v>
      </c>
      <c r="F182" s="204" t="s">
        <v>152</v>
      </c>
      <c r="G182" s="191"/>
      <c r="H182" s="191"/>
      <c r="I182" s="194"/>
      <c r="J182" s="205">
        <f>BK182</f>
        <v>0</v>
      </c>
      <c r="K182" s="191"/>
      <c r="L182" s="196"/>
      <c r="M182" s="197"/>
      <c r="N182" s="198"/>
      <c r="O182" s="198"/>
      <c r="P182" s="199">
        <f>SUM(P183:P187)</f>
        <v>0</v>
      </c>
      <c r="Q182" s="198"/>
      <c r="R182" s="199">
        <f>SUM(R183:R187)</f>
        <v>0</v>
      </c>
      <c r="S182" s="198"/>
      <c r="T182" s="200">
        <f>SUM(T183:T187)</f>
        <v>0</v>
      </c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R182" s="201" t="s">
        <v>149</v>
      </c>
      <c r="AT182" s="202" t="s">
        <v>68</v>
      </c>
      <c r="AU182" s="202" t="s">
        <v>77</v>
      </c>
      <c r="AY182" s="201" t="s">
        <v>150</v>
      </c>
      <c r="BK182" s="203">
        <f>SUM(BK183:BK187)</f>
        <v>0</v>
      </c>
    </row>
    <row r="183" s="2" customFormat="1" ht="16.5" customHeight="1">
      <c r="A183" s="40"/>
      <c r="B183" s="41"/>
      <c r="C183" s="206" t="s">
        <v>457</v>
      </c>
      <c r="D183" s="206" t="s">
        <v>153</v>
      </c>
      <c r="E183" s="207" t="s">
        <v>177</v>
      </c>
      <c r="F183" s="208" t="s">
        <v>458</v>
      </c>
      <c r="G183" s="209" t="s">
        <v>156</v>
      </c>
      <c r="H183" s="210">
        <v>1</v>
      </c>
      <c r="I183" s="211"/>
      <c r="J183" s="212">
        <f>ROUND(I183*H183,2)</f>
        <v>0</v>
      </c>
      <c r="K183" s="208" t="s">
        <v>19</v>
      </c>
      <c r="L183" s="46"/>
      <c r="M183" s="213" t="s">
        <v>19</v>
      </c>
      <c r="N183" s="214" t="s">
        <v>40</v>
      </c>
      <c r="O183" s="86"/>
      <c r="P183" s="215">
        <f>O183*H183</f>
        <v>0</v>
      </c>
      <c r="Q183" s="215">
        <v>0</v>
      </c>
      <c r="R183" s="215">
        <f>Q183*H183</f>
        <v>0</v>
      </c>
      <c r="S183" s="215">
        <v>0</v>
      </c>
      <c r="T183" s="216">
        <f>S183*H183</f>
        <v>0</v>
      </c>
      <c r="U183" s="40"/>
      <c r="V183" s="40"/>
      <c r="W183" s="40"/>
      <c r="X183" s="40"/>
      <c r="Y183" s="40"/>
      <c r="Z183" s="40"/>
      <c r="AA183" s="40"/>
      <c r="AB183" s="40"/>
      <c r="AC183" s="40"/>
      <c r="AD183" s="40"/>
      <c r="AE183" s="40"/>
      <c r="AR183" s="217" t="s">
        <v>158</v>
      </c>
      <c r="AT183" s="217" t="s">
        <v>153</v>
      </c>
      <c r="AU183" s="217" t="s">
        <v>79</v>
      </c>
      <c r="AY183" s="19" t="s">
        <v>150</v>
      </c>
      <c r="BE183" s="218">
        <f>IF(N183="základní",J183,0)</f>
        <v>0</v>
      </c>
      <c r="BF183" s="218">
        <f>IF(N183="snížená",J183,0)</f>
        <v>0</v>
      </c>
      <c r="BG183" s="218">
        <f>IF(N183="zákl. přenesená",J183,0)</f>
        <v>0</v>
      </c>
      <c r="BH183" s="218">
        <f>IF(N183="sníž. přenesená",J183,0)</f>
        <v>0</v>
      </c>
      <c r="BI183" s="218">
        <f>IF(N183="nulová",J183,0)</f>
        <v>0</v>
      </c>
      <c r="BJ183" s="19" t="s">
        <v>77</v>
      </c>
      <c r="BK183" s="218">
        <f>ROUND(I183*H183,2)</f>
        <v>0</v>
      </c>
      <c r="BL183" s="19" t="s">
        <v>158</v>
      </c>
      <c r="BM183" s="217" t="s">
        <v>459</v>
      </c>
    </row>
    <row r="184" s="2" customFormat="1" ht="24.15" customHeight="1">
      <c r="A184" s="40"/>
      <c r="B184" s="41"/>
      <c r="C184" s="206" t="s">
        <v>349</v>
      </c>
      <c r="D184" s="206" t="s">
        <v>153</v>
      </c>
      <c r="E184" s="207" t="s">
        <v>460</v>
      </c>
      <c r="F184" s="208" t="s">
        <v>461</v>
      </c>
      <c r="G184" s="209" t="s">
        <v>252</v>
      </c>
      <c r="H184" s="210">
        <v>1</v>
      </c>
      <c r="I184" s="211"/>
      <c r="J184" s="212">
        <f>ROUND(I184*H184,2)</f>
        <v>0</v>
      </c>
      <c r="K184" s="208" t="s">
        <v>19</v>
      </c>
      <c r="L184" s="46"/>
      <c r="M184" s="213" t="s">
        <v>19</v>
      </c>
      <c r="N184" s="214" t="s">
        <v>40</v>
      </c>
      <c r="O184" s="86"/>
      <c r="P184" s="215">
        <f>O184*H184</f>
        <v>0</v>
      </c>
      <c r="Q184" s="215">
        <v>0</v>
      </c>
      <c r="R184" s="215">
        <f>Q184*H184</f>
        <v>0</v>
      </c>
      <c r="S184" s="215">
        <v>0</v>
      </c>
      <c r="T184" s="216">
        <f>S184*H184</f>
        <v>0</v>
      </c>
      <c r="U184" s="40"/>
      <c r="V184" s="40"/>
      <c r="W184" s="40"/>
      <c r="X184" s="40"/>
      <c r="Y184" s="40"/>
      <c r="Z184" s="40"/>
      <c r="AA184" s="40"/>
      <c r="AB184" s="40"/>
      <c r="AC184" s="40"/>
      <c r="AD184" s="40"/>
      <c r="AE184" s="40"/>
      <c r="AR184" s="217" t="s">
        <v>158</v>
      </c>
      <c r="AT184" s="217" t="s">
        <v>153</v>
      </c>
      <c r="AU184" s="217" t="s">
        <v>79</v>
      </c>
      <c r="AY184" s="19" t="s">
        <v>150</v>
      </c>
      <c r="BE184" s="218">
        <f>IF(N184="základní",J184,0)</f>
        <v>0</v>
      </c>
      <c r="BF184" s="218">
        <f>IF(N184="snížená",J184,0)</f>
        <v>0</v>
      </c>
      <c r="BG184" s="218">
        <f>IF(N184="zákl. přenesená",J184,0)</f>
        <v>0</v>
      </c>
      <c r="BH184" s="218">
        <f>IF(N184="sníž. přenesená",J184,0)</f>
        <v>0</v>
      </c>
      <c r="BI184" s="218">
        <f>IF(N184="nulová",J184,0)</f>
        <v>0</v>
      </c>
      <c r="BJ184" s="19" t="s">
        <v>77</v>
      </c>
      <c r="BK184" s="218">
        <f>ROUND(I184*H184,2)</f>
        <v>0</v>
      </c>
      <c r="BL184" s="19" t="s">
        <v>158</v>
      </c>
      <c r="BM184" s="217" t="s">
        <v>462</v>
      </c>
    </row>
    <row r="185" s="2" customFormat="1" ht="16.5" customHeight="1">
      <c r="A185" s="40"/>
      <c r="B185" s="41"/>
      <c r="C185" s="206" t="s">
        <v>463</v>
      </c>
      <c r="D185" s="206" t="s">
        <v>153</v>
      </c>
      <c r="E185" s="207" t="s">
        <v>464</v>
      </c>
      <c r="F185" s="208" t="s">
        <v>465</v>
      </c>
      <c r="G185" s="209" t="s">
        <v>252</v>
      </c>
      <c r="H185" s="210">
        <v>2</v>
      </c>
      <c r="I185" s="211"/>
      <c r="J185" s="212">
        <f>ROUND(I185*H185,2)</f>
        <v>0</v>
      </c>
      <c r="K185" s="208" t="s">
        <v>19</v>
      </c>
      <c r="L185" s="46"/>
      <c r="M185" s="213" t="s">
        <v>19</v>
      </c>
      <c r="N185" s="214" t="s">
        <v>40</v>
      </c>
      <c r="O185" s="86"/>
      <c r="P185" s="215">
        <f>O185*H185</f>
        <v>0</v>
      </c>
      <c r="Q185" s="215">
        <v>0</v>
      </c>
      <c r="R185" s="215">
        <f>Q185*H185</f>
        <v>0</v>
      </c>
      <c r="S185" s="215">
        <v>0</v>
      </c>
      <c r="T185" s="216">
        <f>S185*H185</f>
        <v>0</v>
      </c>
      <c r="U185" s="40"/>
      <c r="V185" s="40"/>
      <c r="W185" s="40"/>
      <c r="X185" s="40"/>
      <c r="Y185" s="40"/>
      <c r="Z185" s="40"/>
      <c r="AA185" s="40"/>
      <c r="AB185" s="40"/>
      <c r="AC185" s="40"/>
      <c r="AD185" s="40"/>
      <c r="AE185" s="40"/>
      <c r="AR185" s="217" t="s">
        <v>158</v>
      </c>
      <c r="AT185" s="217" t="s">
        <v>153</v>
      </c>
      <c r="AU185" s="217" t="s">
        <v>79</v>
      </c>
      <c r="AY185" s="19" t="s">
        <v>150</v>
      </c>
      <c r="BE185" s="218">
        <f>IF(N185="základní",J185,0)</f>
        <v>0</v>
      </c>
      <c r="BF185" s="218">
        <f>IF(N185="snížená",J185,0)</f>
        <v>0</v>
      </c>
      <c r="BG185" s="218">
        <f>IF(N185="zákl. přenesená",J185,0)</f>
        <v>0</v>
      </c>
      <c r="BH185" s="218">
        <f>IF(N185="sníž. přenesená",J185,0)</f>
        <v>0</v>
      </c>
      <c r="BI185" s="218">
        <f>IF(N185="nulová",J185,0)</f>
        <v>0</v>
      </c>
      <c r="BJ185" s="19" t="s">
        <v>77</v>
      </c>
      <c r="BK185" s="218">
        <f>ROUND(I185*H185,2)</f>
        <v>0</v>
      </c>
      <c r="BL185" s="19" t="s">
        <v>158</v>
      </c>
      <c r="BM185" s="217" t="s">
        <v>466</v>
      </c>
    </row>
    <row r="186" s="2" customFormat="1" ht="16.5" customHeight="1">
      <c r="A186" s="40"/>
      <c r="B186" s="41"/>
      <c r="C186" s="206" t="s">
        <v>352</v>
      </c>
      <c r="D186" s="206" t="s">
        <v>153</v>
      </c>
      <c r="E186" s="207" t="s">
        <v>467</v>
      </c>
      <c r="F186" s="208" t="s">
        <v>468</v>
      </c>
      <c r="G186" s="209" t="s">
        <v>252</v>
      </c>
      <c r="H186" s="210">
        <v>1</v>
      </c>
      <c r="I186" s="211"/>
      <c r="J186" s="212">
        <f>ROUND(I186*H186,2)</f>
        <v>0</v>
      </c>
      <c r="K186" s="208" t="s">
        <v>19</v>
      </c>
      <c r="L186" s="46"/>
      <c r="M186" s="213" t="s">
        <v>19</v>
      </c>
      <c r="N186" s="214" t="s">
        <v>40</v>
      </c>
      <c r="O186" s="86"/>
      <c r="P186" s="215">
        <f>O186*H186</f>
        <v>0</v>
      </c>
      <c r="Q186" s="215">
        <v>0</v>
      </c>
      <c r="R186" s="215">
        <f>Q186*H186</f>
        <v>0</v>
      </c>
      <c r="S186" s="215">
        <v>0</v>
      </c>
      <c r="T186" s="216">
        <f>S186*H186</f>
        <v>0</v>
      </c>
      <c r="U186" s="40"/>
      <c r="V186" s="40"/>
      <c r="W186" s="40"/>
      <c r="X186" s="40"/>
      <c r="Y186" s="40"/>
      <c r="Z186" s="40"/>
      <c r="AA186" s="40"/>
      <c r="AB186" s="40"/>
      <c r="AC186" s="40"/>
      <c r="AD186" s="40"/>
      <c r="AE186" s="40"/>
      <c r="AR186" s="217" t="s">
        <v>158</v>
      </c>
      <c r="AT186" s="217" t="s">
        <v>153</v>
      </c>
      <c r="AU186" s="217" t="s">
        <v>79</v>
      </c>
      <c r="AY186" s="19" t="s">
        <v>150</v>
      </c>
      <c r="BE186" s="218">
        <f>IF(N186="základní",J186,0)</f>
        <v>0</v>
      </c>
      <c r="BF186" s="218">
        <f>IF(N186="snížená",J186,0)</f>
        <v>0</v>
      </c>
      <c r="BG186" s="218">
        <f>IF(N186="zákl. přenesená",J186,0)</f>
        <v>0</v>
      </c>
      <c r="BH186" s="218">
        <f>IF(N186="sníž. přenesená",J186,0)</f>
        <v>0</v>
      </c>
      <c r="BI186" s="218">
        <f>IF(N186="nulová",J186,0)</f>
        <v>0</v>
      </c>
      <c r="BJ186" s="19" t="s">
        <v>77</v>
      </c>
      <c r="BK186" s="218">
        <f>ROUND(I186*H186,2)</f>
        <v>0</v>
      </c>
      <c r="BL186" s="19" t="s">
        <v>158</v>
      </c>
      <c r="BM186" s="217" t="s">
        <v>469</v>
      </c>
    </row>
    <row r="187" s="2" customFormat="1" ht="16.5" customHeight="1">
      <c r="A187" s="40"/>
      <c r="B187" s="41"/>
      <c r="C187" s="206" t="s">
        <v>470</v>
      </c>
      <c r="D187" s="206" t="s">
        <v>153</v>
      </c>
      <c r="E187" s="207" t="s">
        <v>471</v>
      </c>
      <c r="F187" s="208" t="s">
        <v>472</v>
      </c>
      <c r="G187" s="209" t="s">
        <v>448</v>
      </c>
      <c r="H187" s="210">
        <v>3</v>
      </c>
      <c r="I187" s="211"/>
      <c r="J187" s="212">
        <f>ROUND(I187*H187,2)</f>
        <v>0</v>
      </c>
      <c r="K187" s="208" t="s">
        <v>19</v>
      </c>
      <c r="L187" s="46"/>
      <c r="M187" s="238" t="s">
        <v>19</v>
      </c>
      <c r="N187" s="239" t="s">
        <v>40</v>
      </c>
      <c r="O187" s="226"/>
      <c r="P187" s="240">
        <f>O187*H187</f>
        <v>0</v>
      </c>
      <c r="Q187" s="240">
        <v>0</v>
      </c>
      <c r="R187" s="240">
        <f>Q187*H187</f>
        <v>0</v>
      </c>
      <c r="S187" s="240">
        <v>0</v>
      </c>
      <c r="T187" s="241">
        <f>S187*H187</f>
        <v>0</v>
      </c>
      <c r="U187" s="40"/>
      <c r="V187" s="40"/>
      <c r="W187" s="40"/>
      <c r="X187" s="40"/>
      <c r="Y187" s="40"/>
      <c r="Z187" s="40"/>
      <c r="AA187" s="40"/>
      <c r="AB187" s="40"/>
      <c r="AC187" s="40"/>
      <c r="AD187" s="40"/>
      <c r="AE187" s="40"/>
      <c r="AR187" s="217" t="s">
        <v>158</v>
      </c>
      <c r="AT187" s="217" t="s">
        <v>153</v>
      </c>
      <c r="AU187" s="217" t="s">
        <v>79</v>
      </c>
      <c r="AY187" s="19" t="s">
        <v>150</v>
      </c>
      <c r="BE187" s="218">
        <f>IF(N187="základní",J187,0)</f>
        <v>0</v>
      </c>
      <c r="BF187" s="218">
        <f>IF(N187="snížená",J187,0)</f>
        <v>0</v>
      </c>
      <c r="BG187" s="218">
        <f>IF(N187="zákl. přenesená",J187,0)</f>
        <v>0</v>
      </c>
      <c r="BH187" s="218">
        <f>IF(N187="sníž. přenesená",J187,0)</f>
        <v>0</v>
      </c>
      <c r="BI187" s="218">
        <f>IF(N187="nulová",J187,0)</f>
        <v>0</v>
      </c>
      <c r="BJ187" s="19" t="s">
        <v>77</v>
      </c>
      <c r="BK187" s="218">
        <f>ROUND(I187*H187,2)</f>
        <v>0</v>
      </c>
      <c r="BL187" s="19" t="s">
        <v>158</v>
      </c>
      <c r="BM187" s="217" t="s">
        <v>473</v>
      </c>
    </row>
    <row r="188" s="2" customFormat="1" ht="6.96" customHeight="1">
      <c r="A188" s="40"/>
      <c r="B188" s="61"/>
      <c r="C188" s="62"/>
      <c r="D188" s="62"/>
      <c r="E188" s="62"/>
      <c r="F188" s="62"/>
      <c r="G188" s="62"/>
      <c r="H188" s="62"/>
      <c r="I188" s="62"/>
      <c r="J188" s="62"/>
      <c r="K188" s="62"/>
      <c r="L188" s="46"/>
      <c r="M188" s="40"/>
      <c r="O188" s="40"/>
      <c r="P188" s="40"/>
      <c r="Q188" s="40"/>
      <c r="R188" s="40"/>
      <c r="S188" s="40"/>
      <c r="T188" s="40"/>
      <c r="U188" s="40"/>
      <c r="V188" s="40"/>
      <c r="W188" s="40"/>
      <c r="X188" s="40"/>
      <c r="Y188" s="40"/>
      <c r="Z188" s="40"/>
      <c r="AA188" s="40"/>
      <c r="AB188" s="40"/>
      <c r="AC188" s="40"/>
      <c r="AD188" s="40"/>
      <c r="AE188" s="40"/>
    </row>
  </sheetData>
  <sheetProtection sheet="1" autoFilter="0" formatColumns="0" formatRows="0" objects="1" scenarios="1" spinCount="100000" saltValue="FlBLG5O5eOKzswj6QEridIZ87agub4ZTuShOEoxjGUkUV7ZMjHPYBcbzbqljCVhsK1H5y98cG7tWWJAmM9lKYQ==" hashValue="Dbgr/g3LkI/d/paa4WfS773QnkkvhH+jSBr2uHkP1Z3MD8gtEnK0Bx6MX5x5TXplO6DH8FEte5/gCr+r5S4SkQ==" algorithmName="SHA-512" password="CBF1"/>
  <autoFilter ref="C89:K187"/>
  <mergeCells count="9">
    <mergeCell ref="E7:H7"/>
    <mergeCell ref="E9:H9"/>
    <mergeCell ref="E18:H18"/>
    <mergeCell ref="E27:H27"/>
    <mergeCell ref="E48:H48"/>
    <mergeCell ref="E50:H50"/>
    <mergeCell ref="E80:H80"/>
    <mergeCell ref="E82:H82"/>
    <mergeCell ref="L2:V2"/>
  </mergeCells>
  <hyperlinks>
    <hyperlink ref="F96" r:id="rId1" display="https://podminky.urs.cz/item/CS_URS_2024_02/210280003"/>
    <hyperlink ref="F99" r:id="rId2" display="https://podminky.urs.cz/item/CS_URS_2024_02/997221571"/>
    <hyperlink ref="F101" r:id="rId3" display="https://podminky.urs.cz/item/CS_URS_2024_02/997221579"/>
    <hyperlink ref="F103" r:id="rId4" display="https://podminky.urs.cz/item/CS_URS_2024_02/997221873"/>
    <hyperlink ref="F107" r:id="rId5" display="https://podminky.urs.cz/item/CS_URS_2024_02/210100422"/>
    <hyperlink ref="F109" r:id="rId6" display="https://podminky.urs.cz/item/CS_URS_2024_01/218100003v1"/>
    <hyperlink ref="F111" r:id="rId7" display="https://podminky.urs.cz/item/CS_URS_2024_02/210191509"/>
    <hyperlink ref="F114" r:id="rId8" display="https://podminky.urs.cz/item/CS_URS_2024_02/210202013"/>
    <hyperlink ref="F118" r:id="rId9" display="https://podminky.urs.cz/item/CS_URS_2024_02/210204011"/>
    <hyperlink ref="F121" r:id="rId10" display="https://podminky.urs.cz/item/CS_URS_2024_02/210204103"/>
    <hyperlink ref="F124" r:id="rId11" display="https://podminky.urs.cz/item/CS_URS_2024_02/210204202"/>
    <hyperlink ref="F128" r:id="rId12" display="https://podminky.urs.cz/item/CS_URS_2024_02/210220022"/>
    <hyperlink ref="F131" r:id="rId13" display="https://podminky.urs.cz/item/CS_URS_2024_02/210280211"/>
    <hyperlink ref="F133" r:id="rId14" display="https://podminky.urs.cz/item/CS_URS_2024_02/210280712"/>
    <hyperlink ref="F135" r:id="rId15" display="https://podminky.urs.cz/item/CS_URS_2024_02/210812035"/>
    <hyperlink ref="F143" r:id="rId16" display="https://podminky.urs.cz/item/CS_URS_2024_02/220180201"/>
    <hyperlink ref="F146" r:id="rId17" display="https://podminky.urs.cz/item/CS_URS_2024_02/220182002"/>
    <hyperlink ref="F150" r:id="rId18" display="https://podminky.urs.cz/item/CS_URS_2024_02/460641112"/>
    <hyperlink ref="F154" r:id="rId19" display="https://podminky.urs.cz/item/CS_URS_2024_02/460161272"/>
    <hyperlink ref="F156" r:id="rId20" display="https://podminky.urs.cz/item/CS_URS_2024_02/460161682"/>
    <hyperlink ref="F158" r:id="rId21" display="https://podminky.urs.cz/item/CS_URS_2024_02/460431282"/>
    <hyperlink ref="F160" r:id="rId22" display="https://podminky.urs.cz/item/CS_URS_2024_02/460431712"/>
    <hyperlink ref="F162" r:id="rId23" display="https://podminky.urs.cz/item/CS_URS_2024_02/460470001"/>
    <hyperlink ref="F164" r:id="rId24" display="https://podminky.urs.cz/item/CS_URS_2024_02/460470011"/>
    <hyperlink ref="F166" r:id="rId25" display="https://podminky.urs.cz/item/CS_URS_2024_02/460671113"/>
    <hyperlink ref="F168" r:id="rId26" display="https://podminky.urs.cz/item/CS_URS_2024_02/460742121"/>
    <hyperlink ref="F171" r:id="rId27" display="https://podminky.urs.cz/item/CS_URS_2024_02/460742132"/>
    <hyperlink ref="F174" r:id="rId28" display="https://podminky.urs.cz/item/CS_URS_2024_02/460661112"/>
    <hyperlink ref="F176" r:id="rId29" display="https://podminky.urs.cz/item/CS_URS_2024_02/460661114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30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85</v>
      </c>
    </row>
    <row r="3" s="1" customFormat="1" ht="6.96" customHeight="1">
      <c r="B3" s="130"/>
      <c r="C3" s="131"/>
      <c r="D3" s="131"/>
      <c r="E3" s="131"/>
      <c r="F3" s="131"/>
      <c r="G3" s="131"/>
      <c r="H3" s="131"/>
      <c r="I3" s="131"/>
      <c r="J3" s="131"/>
      <c r="K3" s="131"/>
      <c r="L3" s="22"/>
      <c r="AT3" s="19" t="s">
        <v>79</v>
      </c>
    </row>
    <row r="4" s="1" customFormat="1" ht="24.96" customHeight="1">
      <c r="B4" s="22"/>
      <c r="D4" s="132" t="s">
        <v>122</v>
      </c>
      <c r="L4" s="22"/>
      <c r="M4" s="13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34" t="s">
        <v>16</v>
      </c>
      <c r="L6" s="22"/>
    </row>
    <row r="7" s="1" customFormat="1" ht="26.25" customHeight="1">
      <c r="B7" s="22"/>
      <c r="E7" s="135" t="str">
        <f>'Rekapitulace stavby'!K6</f>
        <v>PŘESTAVBA ŽELEZNIČNÍHO UZLU BRNO - PRODLOUŽENÍ UL. KALOVÁ</v>
      </c>
      <c r="F7" s="134"/>
      <c r="G7" s="134"/>
      <c r="H7" s="134"/>
      <c r="L7" s="22"/>
    </row>
    <row r="8" s="2" customFormat="1" ht="12" customHeight="1">
      <c r="A8" s="40"/>
      <c r="B8" s="46"/>
      <c r="C8" s="40"/>
      <c r="D8" s="134" t="s">
        <v>123</v>
      </c>
      <c r="E8" s="40"/>
      <c r="F8" s="40"/>
      <c r="G8" s="40"/>
      <c r="H8" s="40"/>
      <c r="I8" s="40"/>
      <c r="J8" s="40"/>
      <c r="K8" s="40"/>
      <c r="L8" s="136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37" t="s">
        <v>474</v>
      </c>
      <c r="F9" s="40"/>
      <c r="G9" s="40"/>
      <c r="H9" s="40"/>
      <c r="I9" s="40"/>
      <c r="J9" s="40"/>
      <c r="K9" s="40"/>
      <c r="L9" s="13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4" t="s">
        <v>18</v>
      </c>
      <c r="E11" s="40"/>
      <c r="F11" s="138" t="s">
        <v>19</v>
      </c>
      <c r="G11" s="40"/>
      <c r="H11" s="40"/>
      <c r="I11" s="134" t="s">
        <v>20</v>
      </c>
      <c r="J11" s="138" t="s">
        <v>19</v>
      </c>
      <c r="K11" s="40"/>
      <c r="L11" s="13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4" t="s">
        <v>21</v>
      </c>
      <c r="E12" s="40"/>
      <c r="F12" s="138" t="s">
        <v>22</v>
      </c>
      <c r="G12" s="40"/>
      <c r="H12" s="40"/>
      <c r="I12" s="134" t="s">
        <v>23</v>
      </c>
      <c r="J12" s="139" t="str">
        <f>'Rekapitulace stavby'!AN8</f>
        <v>3. 6. 2025</v>
      </c>
      <c r="K12" s="40"/>
      <c r="L12" s="13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4" t="s">
        <v>25</v>
      </c>
      <c r="E14" s="40"/>
      <c r="F14" s="40"/>
      <c r="G14" s="40"/>
      <c r="H14" s="40"/>
      <c r="I14" s="134" t="s">
        <v>26</v>
      </c>
      <c r="J14" s="138" t="str">
        <f>IF('Rekapitulace stavby'!AN10="","",'Rekapitulace stavby'!AN10)</f>
        <v/>
      </c>
      <c r="K14" s="40"/>
      <c r="L14" s="13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8" t="str">
        <f>IF('Rekapitulace stavby'!E11="","",'Rekapitulace stavby'!E11)</f>
        <v xml:space="preserve"> </v>
      </c>
      <c r="F15" s="40"/>
      <c r="G15" s="40"/>
      <c r="H15" s="40"/>
      <c r="I15" s="134" t="s">
        <v>27</v>
      </c>
      <c r="J15" s="138" t="str">
        <f>IF('Rekapitulace stavby'!AN11="","",'Rekapitulace stavby'!AN11)</f>
        <v/>
      </c>
      <c r="K15" s="40"/>
      <c r="L15" s="13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4" t="s">
        <v>28</v>
      </c>
      <c r="E17" s="40"/>
      <c r="F17" s="40"/>
      <c r="G17" s="40"/>
      <c r="H17" s="40"/>
      <c r="I17" s="134" t="s">
        <v>26</v>
      </c>
      <c r="J17" s="35" t="str">
        <f>'Rekapitulace stavby'!AN13</f>
        <v>Vyplň údaj</v>
      </c>
      <c r="K17" s="40"/>
      <c r="L17" s="13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8"/>
      <c r="G18" s="138"/>
      <c r="H18" s="138"/>
      <c r="I18" s="134" t="s">
        <v>27</v>
      </c>
      <c r="J18" s="35" t="str">
        <f>'Rekapitulace stavby'!AN14</f>
        <v>Vyplň údaj</v>
      </c>
      <c r="K18" s="40"/>
      <c r="L18" s="13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4" t="s">
        <v>30</v>
      </c>
      <c r="E20" s="40"/>
      <c r="F20" s="40"/>
      <c r="G20" s="40"/>
      <c r="H20" s="40"/>
      <c r="I20" s="134" t="s">
        <v>26</v>
      </c>
      <c r="J20" s="138" t="str">
        <f>IF('Rekapitulace stavby'!AN16="","",'Rekapitulace stavby'!AN16)</f>
        <v/>
      </c>
      <c r="K20" s="40"/>
      <c r="L20" s="13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8" t="str">
        <f>IF('Rekapitulace stavby'!E17="","",'Rekapitulace stavby'!E17)</f>
        <v xml:space="preserve"> </v>
      </c>
      <c r="F21" s="40"/>
      <c r="G21" s="40"/>
      <c r="H21" s="40"/>
      <c r="I21" s="134" t="s">
        <v>27</v>
      </c>
      <c r="J21" s="138" t="str">
        <f>IF('Rekapitulace stavby'!AN17="","",'Rekapitulace stavby'!AN17)</f>
        <v/>
      </c>
      <c r="K21" s="40"/>
      <c r="L21" s="13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4" t="s">
        <v>32</v>
      </c>
      <c r="E23" s="40"/>
      <c r="F23" s="40"/>
      <c r="G23" s="40"/>
      <c r="H23" s="40"/>
      <c r="I23" s="134" t="s">
        <v>26</v>
      </c>
      <c r="J23" s="138" t="str">
        <f>IF('Rekapitulace stavby'!AN19="","",'Rekapitulace stavby'!AN19)</f>
        <v/>
      </c>
      <c r="K23" s="40"/>
      <c r="L23" s="13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8" t="str">
        <f>IF('Rekapitulace stavby'!E20="","",'Rekapitulace stavby'!E20)</f>
        <v xml:space="preserve"> </v>
      </c>
      <c r="F24" s="40"/>
      <c r="G24" s="40"/>
      <c r="H24" s="40"/>
      <c r="I24" s="134" t="s">
        <v>27</v>
      </c>
      <c r="J24" s="138" t="str">
        <f>IF('Rekapitulace stavby'!AN20="","",'Rekapitulace stavby'!AN20)</f>
        <v/>
      </c>
      <c r="K24" s="40"/>
      <c r="L24" s="13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4" t="s">
        <v>33</v>
      </c>
      <c r="E26" s="40"/>
      <c r="F26" s="40"/>
      <c r="G26" s="40"/>
      <c r="H26" s="40"/>
      <c r="I26" s="40"/>
      <c r="J26" s="40"/>
      <c r="K26" s="40"/>
      <c r="L26" s="13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40"/>
      <c r="B27" s="141"/>
      <c r="C27" s="140"/>
      <c r="D27" s="140"/>
      <c r="E27" s="142" t="s">
        <v>19</v>
      </c>
      <c r="F27" s="142"/>
      <c r="G27" s="142"/>
      <c r="H27" s="142"/>
      <c r="I27" s="140"/>
      <c r="J27" s="140"/>
      <c r="K27" s="140"/>
      <c r="L27" s="143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4"/>
      <c r="E29" s="144"/>
      <c r="F29" s="144"/>
      <c r="G29" s="144"/>
      <c r="H29" s="144"/>
      <c r="I29" s="144"/>
      <c r="J29" s="144"/>
      <c r="K29" s="144"/>
      <c r="L29" s="136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5" t="s">
        <v>35</v>
      </c>
      <c r="E30" s="40"/>
      <c r="F30" s="40"/>
      <c r="G30" s="40"/>
      <c r="H30" s="40"/>
      <c r="I30" s="40"/>
      <c r="J30" s="146">
        <f>ROUND(J79, 2)</f>
        <v>0</v>
      </c>
      <c r="K30" s="40"/>
      <c r="L30" s="13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4"/>
      <c r="E31" s="144"/>
      <c r="F31" s="144"/>
      <c r="G31" s="144"/>
      <c r="H31" s="144"/>
      <c r="I31" s="144"/>
      <c r="J31" s="144"/>
      <c r="K31" s="144"/>
      <c r="L31" s="13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7" t="s">
        <v>37</v>
      </c>
      <c r="G32" s="40"/>
      <c r="H32" s="40"/>
      <c r="I32" s="147" t="s">
        <v>36</v>
      </c>
      <c r="J32" s="147" t="s">
        <v>38</v>
      </c>
      <c r="K32" s="40"/>
      <c r="L32" s="13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8" t="s">
        <v>39</v>
      </c>
      <c r="E33" s="134" t="s">
        <v>40</v>
      </c>
      <c r="F33" s="149">
        <f>ROUND((SUM(BE79:BE109)),  2)</f>
        <v>0</v>
      </c>
      <c r="G33" s="40"/>
      <c r="H33" s="40"/>
      <c r="I33" s="150">
        <v>0.20999999999999999</v>
      </c>
      <c r="J33" s="149">
        <f>ROUND(((SUM(BE79:BE109))*I33),  2)</f>
        <v>0</v>
      </c>
      <c r="K33" s="40"/>
      <c r="L33" s="13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4" t="s">
        <v>41</v>
      </c>
      <c r="F34" s="149">
        <f>ROUND((SUM(BF79:BF109)),  2)</f>
        <v>0</v>
      </c>
      <c r="G34" s="40"/>
      <c r="H34" s="40"/>
      <c r="I34" s="150">
        <v>0.12</v>
      </c>
      <c r="J34" s="149">
        <f>ROUND(((SUM(BF79:BF109))*I34),  2)</f>
        <v>0</v>
      </c>
      <c r="K34" s="40"/>
      <c r="L34" s="13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4" t="s">
        <v>42</v>
      </c>
      <c r="F35" s="149">
        <f>ROUND((SUM(BG79:BG109)),  2)</f>
        <v>0</v>
      </c>
      <c r="G35" s="40"/>
      <c r="H35" s="40"/>
      <c r="I35" s="150">
        <v>0.20999999999999999</v>
      </c>
      <c r="J35" s="149">
        <f>0</f>
        <v>0</v>
      </c>
      <c r="K35" s="40"/>
      <c r="L35" s="13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4" t="s">
        <v>43</v>
      </c>
      <c r="F36" s="149">
        <f>ROUND((SUM(BH79:BH109)),  2)</f>
        <v>0</v>
      </c>
      <c r="G36" s="40"/>
      <c r="H36" s="40"/>
      <c r="I36" s="150">
        <v>0.12</v>
      </c>
      <c r="J36" s="149">
        <f>0</f>
        <v>0</v>
      </c>
      <c r="K36" s="40"/>
      <c r="L36" s="13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4" t="s">
        <v>44</v>
      </c>
      <c r="F37" s="149">
        <f>ROUND((SUM(BI79:BI109)),  2)</f>
        <v>0</v>
      </c>
      <c r="G37" s="40"/>
      <c r="H37" s="40"/>
      <c r="I37" s="150">
        <v>0</v>
      </c>
      <c r="J37" s="149">
        <f>0</f>
        <v>0</v>
      </c>
      <c r="K37" s="40"/>
      <c r="L37" s="13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1"/>
      <c r="D39" s="152" t="s">
        <v>45</v>
      </c>
      <c r="E39" s="153"/>
      <c r="F39" s="153"/>
      <c r="G39" s="154" t="s">
        <v>46</v>
      </c>
      <c r="H39" s="155" t="s">
        <v>47</v>
      </c>
      <c r="I39" s="153"/>
      <c r="J39" s="156">
        <f>SUM(J30:J37)</f>
        <v>0</v>
      </c>
      <c r="K39" s="157"/>
      <c r="L39" s="13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8"/>
      <c r="C40" s="159"/>
      <c r="D40" s="159"/>
      <c r="E40" s="159"/>
      <c r="F40" s="159"/>
      <c r="G40" s="159"/>
      <c r="H40" s="159"/>
      <c r="I40" s="159"/>
      <c r="J40" s="159"/>
      <c r="K40" s="159"/>
      <c r="L40" s="13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0"/>
      <c r="C44" s="161"/>
      <c r="D44" s="161"/>
      <c r="E44" s="161"/>
      <c r="F44" s="161"/>
      <c r="G44" s="161"/>
      <c r="H44" s="161"/>
      <c r="I44" s="161"/>
      <c r="J44" s="161"/>
      <c r="K44" s="161"/>
      <c r="L44" s="136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125</v>
      </c>
      <c r="D45" s="42"/>
      <c r="E45" s="42"/>
      <c r="F45" s="42"/>
      <c r="G45" s="42"/>
      <c r="H45" s="42"/>
      <c r="I45" s="42"/>
      <c r="J45" s="42"/>
      <c r="K45" s="42"/>
      <c r="L45" s="136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3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26.25" customHeight="1">
      <c r="A48" s="40"/>
      <c r="B48" s="41"/>
      <c r="C48" s="42"/>
      <c r="D48" s="42"/>
      <c r="E48" s="162" t="str">
        <f>E7</f>
        <v>PŘESTAVBA ŽELEZNIČNÍHO UZLU BRNO - PRODLOUŽENÍ UL. KALOVÁ</v>
      </c>
      <c r="F48" s="34"/>
      <c r="G48" s="34"/>
      <c r="H48" s="34"/>
      <c r="I48" s="42"/>
      <c r="J48" s="42"/>
      <c r="K48" s="42"/>
      <c r="L48" s="13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123</v>
      </c>
      <c r="D49" s="42"/>
      <c r="E49" s="42"/>
      <c r="F49" s="42"/>
      <c r="G49" s="42"/>
      <c r="H49" s="42"/>
      <c r="I49" s="42"/>
      <c r="J49" s="42"/>
      <c r="K49" s="42"/>
      <c r="L49" s="13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SO 06-15-64 - Kabelovod větev 4-2. část</v>
      </c>
      <c r="F50" s="42"/>
      <c r="G50" s="42"/>
      <c r="H50" s="42"/>
      <c r="I50" s="42"/>
      <c r="J50" s="42"/>
      <c r="K50" s="42"/>
      <c r="L50" s="13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6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21</v>
      </c>
      <c r="D52" s="42"/>
      <c r="E52" s="42"/>
      <c r="F52" s="29" t="str">
        <f>F12</f>
        <v xml:space="preserve"> </v>
      </c>
      <c r="G52" s="42"/>
      <c r="H52" s="42"/>
      <c r="I52" s="34" t="s">
        <v>23</v>
      </c>
      <c r="J52" s="74" t="str">
        <f>IF(J12="","",J12)</f>
        <v>3. 6. 2025</v>
      </c>
      <c r="K52" s="42"/>
      <c r="L52" s="13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5.15" customHeight="1">
      <c r="A54" s="40"/>
      <c r="B54" s="41"/>
      <c r="C54" s="34" t="s">
        <v>25</v>
      </c>
      <c r="D54" s="42"/>
      <c r="E54" s="42"/>
      <c r="F54" s="29" t="str">
        <f>E15</f>
        <v xml:space="preserve"> </v>
      </c>
      <c r="G54" s="42"/>
      <c r="H54" s="42"/>
      <c r="I54" s="34" t="s">
        <v>30</v>
      </c>
      <c r="J54" s="38" t="str">
        <f>E21</f>
        <v xml:space="preserve"> </v>
      </c>
      <c r="K54" s="42"/>
      <c r="L54" s="13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28</v>
      </c>
      <c r="D55" s="42"/>
      <c r="E55" s="42"/>
      <c r="F55" s="29" t="str">
        <f>IF(E18="","",E18)</f>
        <v>Vyplň údaj</v>
      </c>
      <c r="G55" s="42"/>
      <c r="H55" s="42"/>
      <c r="I55" s="34" t="s">
        <v>32</v>
      </c>
      <c r="J55" s="38" t="str">
        <f>E24</f>
        <v xml:space="preserve"> </v>
      </c>
      <c r="K55" s="42"/>
      <c r="L55" s="13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63" t="s">
        <v>126</v>
      </c>
      <c r="D57" s="164"/>
      <c r="E57" s="164"/>
      <c r="F57" s="164"/>
      <c r="G57" s="164"/>
      <c r="H57" s="164"/>
      <c r="I57" s="164"/>
      <c r="J57" s="165" t="s">
        <v>127</v>
      </c>
      <c r="K57" s="164"/>
      <c r="L57" s="13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6" t="s">
        <v>67</v>
      </c>
      <c r="D59" s="42"/>
      <c r="E59" s="42"/>
      <c r="F59" s="42"/>
      <c r="G59" s="42"/>
      <c r="H59" s="42"/>
      <c r="I59" s="42"/>
      <c r="J59" s="104">
        <f>J79</f>
        <v>0</v>
      </c>
      <c r="K59" s="42"/>
      <c r="L59" s="13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128</v>
      </c>
    </row>
    <row r="60" s="2" customFormat="1" ht="21.84" customHeight="1">
      <c r="A60" s="40"/>
      <c r="B60" s="41"/>
      <c r="C60" s="42"/>
      <c r="D60" s="42"/>
      <c r="E60" s="42"/>
      <c r="F60" s="42"/>
      <c r="G60" s="42"/>
      <c r="H60" s="42"/>
      <c r="I60" s="42"/>
      <c r="J60" s="42"/>
      <c r="K60" s="42"/>
      <c r="L60" s="136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</row>
    <row r="61" s="2" customFormat="1" ht="6.96" customHeight="1">
      <c r="A61" s="40"/>
      <c r="B61" s="61"/>
      <c r="C61" s="62"/>
      <c r="D61" s="62"/>
      <c r="E61" s="62"/>
      <c r="F61" s="62"/>
      <c r="G61" s="62"/>
      <c r="H61" s="62"/>
      <c r="I61" s="62"/>
      <c r="J61" s="62"/>
      <c r="K61" s="62"/>
      <c r="L61" s="136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</row>
    <row r="65" s="2" customFormat="1" ht="6.96" customHeight="1">
      <c r="A65" s="40"/>
      <c r="B65" s="63"/>
      <c r="C65" s="64"/>
      <c r="D65" s="64"/>
      <c r="E65" s="64"/>
      <c r="F65" s="64"/>
      <c r="G65" s="64"/>
      <c r="H65" s="64"/>
      <c r="I65" s="64"/>
      <c r="J65" s="64"/>
      <c r="K65" s="64"/>
      <c r="L65" s="136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</row>
    <row r="66" s="2" customFormat="1" ht="24.96" customHeight="1">
      <c r="A66" s="40"/>
      <c r="B66" s="41"/>
      <c r="C66" s="25" t="s">
        <v>135</v>
      </c>
      <c r="D66" s="42"/>
      <c r="E66" s="42"/>
      <c r="F66" s="42"/>
      <c r="G66" s="42"/>
      <c r="H66" s="42"/>
      <c r="I66" s="42"/>
      <c r="J66" s="42"/>
      <c r="K66" s="42"/>
      <c r="L66" s="136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</row>
    <row r="67" s="2" customFormat="1" ht="6.96" customHeight="1">
      <c r="A67" s="40"/>
      <c r="B67" s="41"/>
      <c r="C67" s="42"/>
      <c r="D67" s="42"/>
      <c r="E67" s="42"/>
      <c r="F67" s="42"/>
      <c r="G67" s="42"/>
      <c r="H67" s="42"/>
      <c r="I67" s="42"/>
      <c r="J67" s="42"/>
      <c r="K67" s="42"/>
      <c r="L67" s="136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</row>
    <row r="68" s="2" customFormat="1" ht="12" customHeight="1">
      <c r="A68" s="40"/>
      <c r="B68" s="41"/>
      <c r="C68" s="34" t="s">
        <v>16</v>
      </c>
      <c r="D68" s="42"/>
      <c r="E68" s="42"/>
      <c r="F68" s="42"/>
      <c r="G68" s="42"/>
      <c r="H68" s="42"/>
      <c r="I68" s="42"/>
      <c r="J68" s="42"/>
      <c r="K68" s="42"/>
      <c r="L68" s="136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</row>
    <row r="69" s="2" customFormat="1" ht="26.25" customHeight="1">
      <c r="A69" s="40"/>
      <c r="B69" s="41"/>
      <c r="C69" s="42"/>
      <c r="D69" s="42"/>
      <c r="E69" s="162" t="str">
        <f>E7</f>
        <v>PŘESTAVBA ŽELEZNIČNÍHO UZLU BRNO - PRODLOUŽENÍ UL. KALOVÁ</v>
      </c>
      <c r="F69" s="34"/>
      <c r="G69" s="34"/>
      <c r="H69" s="34"/>
      <c r="I69" s="42"/>
      <c r="J69" s="42"/>
      <c r="K69" s="42"/>
      <c r="L69" s="136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</row>
    <row r="70" s="2" customFormat="1" ht="12" customHeight="1">
      <c r="A70" s="40"/>
      <c r="B70" s="41"/>
      <c r="C70" s="34" t="s">
        <v>123</v>
      </c>
      <c r="D70" s="42"/>
      <c r="E70" s="42"/>
      <c r="F70" s="42"/>
      <c r="G70" s="42"/>
      <c r="H70" s="42"/>
      <c r="I70" s="42"/>
      <c r="J70" s="42"/>
      <c r="K70" s="42"/>
      <c r="L70" s="136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</row>
    <row r="71" s="2" customFormat="1" ht="16.5" customHeight="1">
      <c r="A71" s="40"/>
      <c r="B71" s="41"/>
      <c r="C71" s="42"/>
      <c r="D71" s="42"/>
      <c r="E71" s="71" t="str">
        <f>E9</f>
        <v>SO 06-15-64 - Kabelovod větev 4-2. část</v>
      </c>
      <c r="F71" s="42"/>
      <c r="G71" s="42"/>
      <c r="H71" s="42"/>
      <c r="I71" s="42"/>
      <c r="J71" s="42"/>
      <c r="K71" s="42"/>
      <c r="L71" s="136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</row>
    <row r="72" s="2" customFormat="1" ht="6.96" customHeight="1">
      <c r="A72" s="40"/>
      <c r="B72" s="41"/>
      <c r="C72" s="42"/>
      <c r="D72" s="42"/>
      <c r="E72" s="42"/>
      <c r="F72" s="42"/>
      <c r="G72" s="42"/>
      <c r="H72" s="42"/>
      <c r="I72" s="42"/>
      <c r="J72" s="42"/>
      <c r="K72" s="42"/>
      <c r="L72" s="136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3" s="2" customFormat="1" ht="12" customHeight="1">
      <c r="A73" s="40"/>
      <c r="B73" s="41"/>
      <c r="C73" s="34" t="s">
        <v>21</v>
      </c>
      <c r="D73" s="42"/>
      <c r="E73" s="42"/>
      <c r="F73" s="29" t="str">
        <f>F12</f>
        <v xml:space="preserve"> </v>
      </c>
      <c r="G73" s="42"/>
      <c r="H73" s="42"/>
      <c r="I73" s="34" t="s">
        <v>23</v>
      </c>
      <c r="J73" s="74" t="str">
        <f>IF(J12="","",J12)</f>
        <v>3. 6. 2025</v>
      </c>
      <c r="K73" s="42"/>
      <c r="L73" s="136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2" customFormat="1" ht="6.96" customHeight="1">
      <c r="A74" s="40"/>
      <c r="B74" s="41"/>
      <c r="C74" s="42"/>
      <c r="D74" s="42"/>
      <c r="E74" s="42"/>
      <c r="F74" s="42"/>
      <c r="G74" s="42"/>
      <c r="H74" s="42"/>
      <c r="I74" s="42"/>
      <c r="J74" s="42"/>
      <c r="K74" s="42"/>
      <c r="L74" s="136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15.15" customHeight="1">
      <c r="A75" s="40"/>
      <c r="B75" s="41"/>
      <c r="C75" s="34" t="s">
        <v>25</v>
      </c>
      <c r="D75" s="42"/>
      <c r="E75" s="42"/>
      <c r="F75" s="29" t="str">
        <f>E15</f>
        <v xml:space="preserve"> </v>
      </c>
      <c r="G75" s="42"/>
      <c r="H75" s="42"/>
      <c r="I75" s="34" t="s">
        <v>30</v>
      </c>
      <c r="J75" s="38" t="str">
        <f>E21</f>
        <v xml:space="preserve"> </v>
      </c>
      <c r="K75" s="42"/>
      <c r="L75" s="136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15.15" customHeight="1">
      <c r="A76" s="40"/>
      <c r="B76" s="41"/>
      <c r="C76" s="34" t="s">
        <v>28</v>
      </c>
      <c r="D76" s="42"/>
      <c r="E76" s="42"/>
      <c r="F76" s="29" t="str">
        <f>IF(E18="","",E18)</f>
        <v>Vyplň údaj</v>
      </c>
      <c r="G76" s="42"/>
      <c r="H76" s="42"/>
      <c r="I76" s="34" t="s">
        <v>32</v>
      </c>
      <c r="J76" s="38" t="str">
        <f>E24</f>
        <v xml:space="preserve"> </v>
      </c>
      <c r="K76" s="42"/>
      <c r="L76" s="136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10.32" customHeight="1">
      <c r="A77" s="40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13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11" customFormat="1" ht="29.28" customHeight="1">
      <c r="A78" s="179"/>
      <c r="B78" s="180"/>
      <c r="C78" s="181" t="s">
        <v>136</v>
      </c>
      <c r="D78" s="182" t="s">
        <v>54</v>
      </c>
      <c r="E78" s="182" t="s">
        <v>50</v>
      </c>
      <c r="F78" s="182" t="s">
        <v>51</v>
      </c>
      <c r="G78" s="182" t="s">
        <v>137</v>
      </c>
      <c r="H78" s="182" t="s">
        <v>138</v>
      </c>
      <c r="I78" s="182" t="s">
        <v>139</v>
      </c>
      <c r="J78" s="182" t="s">
        <v>127</v>
      </c>
      <c r="K78" s="183" t="s">
        <v>140</v>
      </c>
      <c r="L78" s="184"/>
      <c r="M78" s="94" t="s">
        <v>19</v>
      </c>
      <c r="N78" s="95" t="s">
        <v>39</v>
      </c>
      <c r="O78" s="95" t="s">
        <v>141</v>
      </c>
      <c r="P78" s="95" t="s">
        <v>142</v>
      </c>
      <c r="Q78" s="95" t="s">
        <v>143</v>
      </c>
      <c r="R78" s="95" t="s">
        <v>144</v>
      </c>
      <c r="S78" s="95" t="s">
        <v>145</v>
      </c>
      <c r="T78" s="96" t="s">
        <v>146</v>
      </c>
      <c r="U78" s="179"/>
      <c r="V78" s="179"/>
      <c r="W78" s="179"/>
      <c r="X78" s="179"/>
      <c r="Y78" s="179"/>
      <c r="Z78" s="179"/>
      <c r="AA78" s="179"/>
      <c r="AB78" s="179"/>
      <c r="AC78" s="179"/>
      <c r="AD78" s="179"/>
      <c r="AE78" s="179"/>
    </row>
    <row r="79" s="2" customFormat="1" ht="22.8" customHeight="1">
      <c r="A79" s="40"/>
      <c r="B79" s="41"/>
      <c r="C79" s="101" t="s">
        <v>147</v>
      </c>
      <c r="D79" s="42"/>
      <c r="E79" s="42"/>
      <c r="F79" s="42"/>
      <c r="G79" s="42"/>
      <c r="H79" s="42"/>
      <c r="I79" s="42"/>
      <c r="J79" s="185">
        <f>BK79</f>
        <v>0</v>
      </c>
      <c r="K79" s="42"/>
      <c r="L79" s="46"/>
      <c r="M79" s="97"/>
      <c r="N79" s="186"/>
      <c r="O79" s="98"/>
      <c r="P79" s="187">
        <f>SUM(P80:P109)</f>
        <v>0</v>
      </c>
      <c r="Q79" s="98"/>
      <c r="R79" s="187">
        <f>SUM(R80:R109)</f>
        <v>0</v>
      </c>
      <c r="S79" s="98"/>
      <c r="T79" s="188">
        <f>SUM(T80:T109)</f>
        <v>0</v>
      </c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  <c r="AT79" s="19" t="s">
        <v>68</v>
      </c>
      <c r="AU79" s="19" t="s">
        <v>128</v>
      </c>
      <c r="BK79" s="189">
        <f>SUM(BK80:BK109)</f>
        <v>0</v>
      </c>
    </row>
    <row r="80" s="2" customFormat="1" ht="16.5" customHeight="1">
      <c r="A80" s="40"/>
      <c r="B80" s="41"/>
      <c r="C80" s="206" t="s">
        <v>77</v>
      </c>
      <c r="D80" s="206" t="s">
        <v>153</v>
      </c>
      <c r="E80" s="207" t="s">
        <v>475</v>
      </c>
      <c r="F80" s="208" t="s">
        <v>476</v>
      </c>
      <c r="G80" s="209" t="s">
        <v>477</v>
      </c>
      <c r="H80" s="210">
        <v>1</v>
      </c>
      <c r="I80" s="211"/>
      <c r="J80" s="212">
        <f>ROUND(I80*H80,2)</f>
        <v>0</v>
      </c>
      <c r="K80" s="208" t="s">
        <v>19</v>
      </c>
      <c r="L80" s="46"/>
      <c r="M80" s="213" t="s">
        <v>19</v>
      </c>
      <c r="N80" s="214" t="s">
        <v>40</v>
      </c>
      <c r="O80" s="86"/>
      <c r="P80" s="215">
        <f>O80*H80</f>
        <v>0</v>
      </c>
      <c r="Q80" s="215">
        <v>0</v>
      </c>
      <c r="R80" s="215">
        <f>Q80*H80</f>
        <v>0</v>
      </c>
      <c r="S80" s="215">
        <v>0</v>
      </c>
      <c r="T80" s="216">
        <f>S80*H80</f>
        <v>0</v>
      </c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  <c r="AR80" s="217" t="s">
        <v>158</v>
      </c>
      <c r="AT80" s="217" t="s">
        <v>153</v>
      </c>
      <c r="AU80" s="217" t="s">
        <v>69</v>
      </c>
      <c r="AY80" s="19" t="s">
        <v>150</v>
      </c>
      <c r="BE80" s="218">
        <f>IF(N80="základní",J80,0)</f>
        <v>0</v>
      </c>
      <c r="BF80" s="218">
        <f>IF(N80="snížená",J80,0)</f>
        <v>0</v>
      </c>
      <c r="BG80" s="218">
        <f>IF(N80="zákl. přenesená",J80,0)</f>
        <v>0</v>
      </c>
      <c r="BH80" s="218">
        <f>IF(N80="sníž. přenesená",J80,0)</f>
        <v>0</v>
      </c>
      <c r="BI80" s="218">
        <f>IF(N80="nulová",J80,0)</f>
        <v>0</v>
      </c>
      <c r="BJ80" s="19" t="s">
        <v>77</v>
      </c>
      <c r="BK80" s="218">
        <f>ROUND(I80*H80,2)</f>
        <v>0</v>
      </c>
      <c r="BL80" s="19" t="s">
        <v>158</v>
      </c>
      <c r="BM80" s="217" t="s">
        <v>478</v>
      </c>
    </row>
    <row r="81" s="2" customFormat="1" ht="21.75" customHeight="1">
      <c r="A81" s="40"/>
      <c r="B81" s="41"/>
      <c r="C81" s="206" t="s">
        <v>175</v>
      </c>
      <c r="D81" s="206" t="s">
        <v>153</v>
      </c>
      <c r="E81" s="207" t="s">
        <v>479</v>
      </c>
      <c r="F81" s="208" t="s">
        <v>480</v>
      </c>
      <c r="G81" s="209" t="s">
        <v>448</v>
      </c>
      <c r="H81" s="210">
        <v>379</v>
      </c>
      <c r="I81" s="211"/>
      <c r="J81" s="212">
        <f>ROUND(I81*H81,2)</f>
        <v>0</v>
      </c>
      <c r="K81" s="208" t="s">
        <v>19</v>
      </c>
      <c r="L81" s="46"/>
      <c r="M81" s="213" t="s">
        <v>19</v>
      </c>
      <c r="N81" s="214" t="s">
        <v>40</v>
      </c>
      <c r="O81" s="86"/>
      <c r="P81" s="215">
        <f>O81*H81</f>
        <v>0</v>
      </c>
      <c r="Q81" s="215">
        <v>0</v>
      </c>
      <c r="R81" s="215">
        <f>Q81*H81</f>
        <v>0</v>
      </c>
      <c r="S81" s="215">
        <v>0</v>
      </c>
      <c r="T81" s="216">
        <f>S81*H81</f>
        <v>0</v>
      </c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  <c r="AR81" s="217" t="s">
        <v>158</v>
      </c>
      <c r="AT81" s="217" t="s">
        <v>153</v>
      </c>
      <c r="AU81" s="217" t="s">
        <v>69</v>
      </c>
      <c r="AY81" s="19" t="s">
        <v>150</v>
      </c>
      <c r="BE81" s="218">
        <f>IF(N81="základní",J81,0)</f>
        <v>0</v>
      </c>
      <c r="BF81" s="218">
        <f>IF(N81="snížená",J81,0)</f>
        <v>0</v>
      </c>
      <c r="BG81" s="218">
        <f>IF(N81="zákl. přenesená",J81,0)</f>
        <v>0</v>
      </c>
      <c r="BH81" s="218">
        <f>IF(N81="sníž. přenesená",J81,0)</f>
        <v>0</v>
      </c>
      <c r="BI81" s="218">
        <f>IF(N81="nulová",J81,0)</f>
        <v>0</v>
      </c>
      <c r="BJ81" s="19" t="s">
        <v>77</v>
      </c>
      <c r="BK81" s="218">
        <f>ROUND(I81*H81,2)</f>
        <v>0</v>
      </c>
      <c r="BL81" s="19" t="s">
        <v>158</v>
      </c>
      <c r="BM81" s="217" t="s">
        <v>481</v>
      </c>
    </row>
    <row r="82" s="2" customFormat="1" ht="21.75" customHeight="1">
      <c r="A82" s="40"/>
      <c r="B82" s="41"/>
      <c r="C82" s="206" t="s">
        <v>201</v>
      </c>
      <c r="D82" s="206" t="s">
        <v>153</v>
      </c>
      <c r="E82" s="207" t="s">
        <v>482</v>
      </c>
      <c r="F82" s="208" t="s">
        <v>483</v>
      </c>
      <c r="G82" s="209" t="s">
        <v>448</v>
      </c>
      <c r="H82" s="210">
        <v>3</v>
      </c>
      <c r="I82" s="211"/>
      <c r="J82" s="212">
        <f>ROUND(I82*H82,2)</f>
        <v>0</v>
      </c>
      <c r="K82" s="208" t="s">
        <v>19</v>
      </c>
      <c r="L82" s="46"/>
      <c r="M82" s="213" t="s">
        <v>19</v>
      </c>
      <c r="N82" s="214" t="s">
        <v>40</v>
      </c>
      <c r="O82" s="86"/>
      <c r="P82" s="215">
        <f>O82*H82</f>
        <v>0</v>
      </c>
      <c r="Q82" s="215">
        <v>0</v>
      </c>
      <c r="R82" s="215">
        <f>Q82*H82</f>
        <v>0</v>
      </c>
      <c r="S82" s="215">
        <v>0</v>
      </c>
      <c r="T82" s="216">
        <f>S82*H82</f>
        <v>0</v>
      </c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R82" s="217" t="s">
        <v>158</v>
      </c>
      <c r="AT82" s="217" t="s">
        <v>153</v>
      </c>
      <c r="AU82" s="217" t="s">
        <v>69</v>
      </c>
      <c r="AY82" s="19" t="s">
        <v>150</v>
      </c>
      <c r="BE82" s="218">
        <f>IF(N82="základní",J82,0)</f>
        <v>0</v>
      </c>
      <c r="BF82" s="218">
        <f>IF(N82="snížená",J82,0)</f>
        <v>0</v>
      </c>
      <c r="BG82" s="218">
        <f>IF(N82="zákl. přenesená",J82,0)</f>
        <v>0</v>
      </c>
      <c r="BH82" s="218">
        <f>IF(N82="sníž. přenesená",J82,0)</f>
        <v>0</v>
      </c>
      <c r="BI82" s="218">
        <f>IF(N82="nulová",J82,0)</f>
        <v>0</v>
      </c>
      <c r="BJ82" s="19" t="s">
        <v>77</v>
      </c>
      <c r="BK82" s="218">
        <f>ROUND(I82*H82,2)</f>
        <v>0</v>
      </c>
      <c r="BL82" s="19" t="s">
        <v>158</v>
      </c>
      <c r="BM82" s="217" t="s">
        <v>484</v>
      </c>
    </row>
    <row r="83" s="2" customFormat="1" ht="16.5" customHeight="1">
      <c r="A83" s="40"/>
      <c r="B83" s="41"/>
      <c r="C83" s="206" t="s">
        <v>8</v>
      </c>
      <c r="D83" s="206" t="s">
        <v>153</v>
      </c>
      <c r="E83" s="207" t="s">
        <v>485</v>
      </c>
      <c r="F83" s="208" t="s">
        <v>486</v>
      </c>
      <c r="G83" s="209" t="s">
        <v>448</v>
      </c>
      <c r="H83" s="210">
        <v>1528</v>
      </c>
      <c r="I83" s="211"/>
      <c r="J83" s="212">
        <f>ROUND(I83*H83,2)</f>
        <v>0</v>
      </c>
      <c r="K83" s="208" t="s">
        <v>19</v>
      </c>
      <c r="L83" s="46"/>
      <c r="M83" s="213" t="s">
        <v>19</v>
      </c>
      <c r="N83" s="214" t="s">
        <v>40</v>
      </c>
      <c r="O83" s="86"/>
      <c r="P83" s="215">
        <f>O83*H83</f>
        <v>0</v>
      </c>
      <c r="Q83" s="215">
        <v>0</v>
      </c>
      <c r="R83" s="215">
        <f>Q83*H83</f>
        <v>0</v>
      </c>
      <c r="S83" s="215">
        <v>0</v>
      </c>
      <c r="T83" s="216">
        <f>S83*H83</f>
        <v>0</v>
      </c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R83" s="217" t="s">
        <v>158</v>
      </c>
      <c r="AT83" s="217" t="s">
        <v>153</v>
      </c>
      <c r="AU83" s="217" t="s">
        <v>69</v>
      </c>
      <c r="AY83" s="19" t="s">
        <v>150</v>
      </c>
      <c r="BE83" s="218">
        <f>IF(N83="základní",J83,0)</f>
        <v>0</v>
      </c>
      <c r="BF83" s="218">
        <f>IF(N83="snížená",J83,0)</f>
        <v>0</v>
      </c>
      <c r="BG83" s="218">
        <f>IF(N83="zákl. přenesená",J83,0)</f>
        <v>0</v>
      </c>
      <c r="BH83" s="218">
        <f>IF(N83="sníž. přenesená",J83,0)</f>
        <v>0</v>
      </c>
      <c r="BI83" s="218">
        <f>IF(N83="nulová",J83,0)</f>
        <v>0</v>
      </c>
      <c r="BJ83" s="19" t="s">
        <v>77</v>
      </c>
      <c r="BK83" s="218">
        <f>ROUND(I83*H83,2)</f>
        <v>0</v>
      </c>
      <c r="BL83" s="19" t="s">
        <v>158</v>
      </c>
      <c r="BM83" s="217" t="s">
        <v>487</v>
      </c>
    </row>
    <row r="84" s="2" customFormat="1" ht="16.5" customHeight="1">
      <c r="A84" s="40"/>
      <c r="B84" s="41"/>
      <c r="C84" s="206" t="s">
        <v>212</v>
      </c>
      <c r="D84" s="206" t="s">
        <v>153</v>
      </c>
      <c r="E84" s="207" t="s">
        <v>488</v>
      </c>
      <c r="F84" s="208" t="s">
        <v>489</v>
      </c>
      <c r="G84" s="209" t="s">
        <v>448</v>
      </c>
      <c r="H84" s="210">
        <v>23</v>
      </c>
      <c r="I84" s="211"/>
      <c r="J84" s="212">
        <f>ROUND(I84*H84,2)</f>
        <v>0</v>
      </c>
      <c r="K84" s="208" t="s">
        <v>19</v>
      </c>
      <c r="L84" s="46"/>
      <c r="M84" s="213" t="s">
        <v>19</v>
      </c>
      <c r="N84" s="214" t="s">
        <v>40</v>
      </c>
      <c r="O84" s="86"/>
      <c r="P84" s="215">
        <f>O84*H84</f>
        <v>0</v>
      </c>
      <c r="Q84" s="215">
        <v>0</v>
      </c>
      <c r="R84" s="215">
        <f>Q84*H84</f>
        <v>0</v>
      </c>
      <c r="S84" s="215">
        <v>0</v>
      </c>
      <c r="T84" s="216">
        <f>S84*H84</f>
        <v>0</v>
      </c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  <c r="AR84" s="217" t="s">
        <v>158</v>
      </c>
      <c r="AT84" s="217" t="s">
        <v>153</v>
      </c>
      <c r="AU84" s="217" t="s">
        <v>69</v>
      </c>
      <c r="AY84" s="19" t="s">
        <v>150</v>
      </c>
      <c r="BE84" s="218">
        <f>IF(N84="základní",J84,0)</f>
        <v>0</v>
      </c>
      <c r="BF84" s="218">
        <f>IF(N84="snížená",J84,0)</f>
        <v>0</v>
      </c>
      <c r="BG84" s="218">
        <f>IF(N84="zákl. přenesená",J84,0)</f>
        <v>0</v>
      </c>
      <c r="BH84" s="218">
        <f>IF(N84="sníž. přenesená",J84,0)</f>
        <v>0</v>
      </c>
      <c r="BI84" s="218">
        <f>IF(N84="nulová",J84,0)</f>
        <v>0</v>
      </c>
      <c r="BJ84" s="19" t="s">
        <v>77</v>
      </c>
      <c r="BK84" s="218">
        <f>ROUND(I84*H84,2)</f>
        <v>0</v>
      </c>
      <c r="BL84" s="19" t="s">
        <v>158</v>
      </c>
      <c r="BM84" s="217" t="s">
        <v>490</v>
      </c>
    </row>
    <row r="85" s="2" customFormat="1" ht="33" customHeight="1">
      <c r="A85" s="40"/>
      <c r="B85" s="41"/>
      <c r="C85" s="206" t="s">
        <v>183</v>
      </c>
      <c r="D85" s="206" t="s">
        <v>153</v>
      </c>
      <c r="E85" s="207" t="s">
        <v>491</v>
      </c>
      <c r="F85" s="208" t="s">
        <v>492</v>
      </c>
      <c r="G85" s="209" t="s">
        <v>448</v>
      </c>
      <c r="H85" s="210">
        <v>382</v>
      </c>
      <c r="I85" s="211"/>
      <c r="J85" s="212">
        <f>ROUND(I85*H85,2)</f>
        <v>0</v>
      </c>
      <c r="K85" s="208" t="s">
        <v>19</v>
      </c>
      <c r="L85" s="46"/>
      <c r="M85" s="213" t="s">
        <v>19</v>
      </c>
      <c r="N85" s="214" t="s">
        <v>40</v>
      </c>
      <c r="O85" s="86"/>
      <c r="P85" s="215">
        <f>O85*H85</f>
        <v>0</v>
      </c>
      <c r="Q85" s="215">
        <v>0</v>
      </c>
      <c r="R85" s="215">
        <f>Q85*H85</f>
        <v>0</v>
      </c>
      <c r="S85" s="215">
        <v>0</v>
      </c>
      <c r="T85" s="216">
        <f>S85*H85</f>
        <v>0</v>
      </c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  <c r="AR85" s="217" t="s">
        <v>158</v>
      </c>
      <c r="AT85" s="217" t="s">
        <v>153</v>
      </c>
      <c r="AU85" s="217" t="s">
        <v>69</v>
      </c>
      <c r="AY85" s="19" t="s">
        <v>150</v>
      </c>
      <c r="BE85" s="218">
        <f>IF(N85="základní",J85,0)</f>
        <v>0</v>
      </c>
      <c r="BF85" s="218">
        <f>IF(N85="snížená",J85,0)</f>
        <v>0</v>
      </c>
      <c r="BG85" s="218">
        <f>IF(N85="zákl. přenesená",J85,0)</f>
        <v>0</v>
      </c>
      <c r="BH85" s="218">
        <f>IF(N85="sníž. přenesená",J85,0)</f>
        <v>0</v>
      </c>
      <c r="BI85" s="218">
        <f>IF(N85="nulová",J85,0)</f>
        <v>0</v>
      </c>
      <c r="BJ85" s="19" t="s">
        <v>77</v>
      </c>
      <c r="BK85" s="218">
        <f>ROUND(I85*H85,2)</f>
        <v>0</v>
      </c>
      <c r="BL85" s="19" t="s">
        <v>158</v>
      </c>
      <c r="BM85" s="217" t="s">
        <v>493</v>
      </c>
    </row>
    <row r="86" s="2" customFormat="1" ht="16.5" customHeight="1">
      <c r="A86" s="40"/>
      <c r="B86" s="41"/>
      <c r="C86" s="206" t="s">
        <v>221</v>
      </c>
      <c r="D86" s="206" t="s">
        <v>153</v>
      </c>
      <c r="E86" s="207" t="s">
        <v>494</v>
      </c>
      <c r="F86" s="208" t="s">
        <v>495</v>
      </c>
      <c r="G86" s="209" t="s">
        <v>310</v>
      </c>
      <c r="H86" s="210">
        <v>150</v>
      </c>
      <c r="I86" s="211"/>
      <c r="J86" s="212">
        <f>ROUND(I86*H86,2)</f>
        <v>0</v>
      </c>
      <c r="K86" s="208" t="s">
        <v>19</v>
      </c>
      <c r="L86" s="46"/>
      <c r="M86" s="213" t="s">
        <v>19</v>
      </c>
      <c r="N86" s="214" t="s">
        <v>40</v>
      </c>
      <c r="O86" s="86"/>
      <c r="P86" s="215">
        <f>O86*H86</f>
        <v>0</v>
      </c>
      <c r="Q86" s="215">
        <v>0</v>
      </c>
      <c r="R86" s="215">
        <f>Q86*H86</f>
        <v>0</v>
      </c>
      <c r="S86" s="215">
        <v>0</v>
      </c>
      <c r="T86" s="216">
        <f>S86*H86</f>
        <v>0</v>
      </c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R86" s="217" t="s">
        <v>158</v>
      </c>
      <c r="AT86" s="217" t="s">
        <v>153</v>
      </c>
      <c r="AU86" s="217" t="s">
        <v>69</v>
      </c>
      <c r="AY86" s="19" t="s">
        <v>150</v>
      </c>
      <c r="BE86" s="218">
        <f>IF(N86="základní",J86,0)</f>
        <v>0</v>
      </c>
      <c r="BF86" s="218">
        <f>IF(N86="snížená",J86,0)</f>
        <v>0</v>
      </c>
      <c r="BG86" s="218">
        <f>IF(N86="zákl. přenesená",J86,0)</f>
        <v>0</v>
      </c>
      <c r="BH86" s="218">
        <f>IF(N86="sníž. přenesená",J86,0)</f>
        <v>0</v>
      </c>
      <c r="BI86" s="218">
        <f>IF(N86="nulová",J86,0)</f>
        <v>0</v>
      </c>
      <c r="BJ86" s="19" t="s">
        <v>77</v>
      </c>
      <c r="BK86" s="218">
        <f>ROUND(I86*H86,2)</f>
        <v>0</v>
      </c>
      <c r="BL86" s="19" t="s">
        <v>158</v>
      </c>
      <c r="BM86" s="217" t="s">
        <v>496</v>
      </c>
    </row>
    <row r="87" s="2" customFormat="1" ht="24.15" customHeight="1">
      <c r="A87" s="40"/>
      <c r="B87" s="41"/>
      <c r="C87" s="206" t="s">
        <v>187</v>
      </c>
      <c r="D87" s="206" t="s">
        <v>153</v>
      </c>
      <c r="E87" s="207" t="s">
        <v>497</v>
      </c>
      <c r="F87" s="208" t="s">
        <v>498</v>
      </c>
      <c r="G87" s="209" t="s">
        <v>310</v>
      </c>
      <c r="H87" s="210">
        <v>380</v>
      </c>
      <c r="I87" s="211"/>
      <c r="J87" s="212">
        <f>ROUND(I87*H87,2)</f>
        <v>0</v>
      </c>
      <c r="K87" s="208" t="s">
        <v>19</v>
      </c>
      <c r="L87" s="46"/>
      <c r="M87" s="213" t="s">
        <v>19</v>
      </c>
      <c r="N87" s="214" t="s">
        <v>40</v>
      </c>
      <c r="O87" s="86"/>
      <c r="P87" s="215">
        <f>O87*H87</f>
        <v>0</v>
      </c>
      <c r="Q87" s="215">
        <v>0</v>
      </c>
      <c r="R87" s="215">
        <f>Q87*H87</f>
        <v>0</v>
      </c>
      <c r="S87" s="215">
        <v>0</v>
      </c>
      <c r="T87" s="216">
        <f>S87*H87</f>
        <v>0</v>
      </c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R87" s="217" t="s">
        <v>158</v>
      </c>
      <c r="AT87" s="217" t="s">
        <v>153</v>
      </c>
      <c r="AU87" s="217" t="s">
        <v>69</v>
      </c>
      <c r="AY87" s="19" t="s">
        <v>150</v>
      </c>
      <c r="BE87" s="218">
        <f>IF(N87="základní",J87,0)</f>
        <v>0</v>
      </c>
      <c r="BF87" s="218">
        <f>IF(N87="snížená",J87,0)</f>
        <v>0</v>
      </c>
      <c r="BG87" s="218">
        <f>IF(N87="zákl. přenesená",J87,0)</f>
        <v>0</v>
      </c>
      <c r="BH87" s="218">
        <f>IF(N87="sníž. přenesená",J87,0)</f>
        <v>0</v>
      </c>
      <c r="BI87" s="218">
        <f>IF(N87="nulová",J87,0)</f>
        <v>0</v>
      </c>
      <c r="BJ87" s="19" t="s">
        <v>77</v>
      </c>
      <c r="BK87" s="218">
        <f>ROUND(I87*H87,2)</f>
        <v>0</v>
      </c>
      <c r="BL87" s="19" t="s">
        <v>158</v>
      </c>
      <c r="BM87" s="217" t="s">
        <v>499</v>
      </c>
    </row>
    <row r="88" s="2" customFormat="1" ht="16.5" customHeight="1">
      <c r="A88" s="40"/>
      <c r="B88" s="41"/>
      <c r="C88" s="206" t="s">
        <v>304</v>
      </c>
      <c r="D88" s="206" t="s">
        <v>153</v>
      </c>
      <c r="E88" s="207" t="s">
        <v>500</v>
      </c>
      <c r="F88" s="208" t="s">
        <v>501</v>
      </c>
      <c r="G88" s="209" t="s">
        <v>375</v>
      </c>
      <c r="H88" s="210">
        <v>394</v>
      </c>
      <c r="I88" s="211"/>
      <c r="J88" s="212">
        <f>ROUND(I88*H88,2)</f>
        <v>0</v>
      </c>
      <c r="K88" s="208" t="s">
        <v>19</v>
      </c>
      <c r="L88" s="46"/>
      <c r="M88" s="213" t="s">
        <v>19</v>
      </c>
      <c r="N88" s="214" t="s">
        <v>40</v>
      </c>
      <c r="O88" s="86"/>
      <c r="P88" s="215">
        <f>O88*H88</f>
        <v>0</v>
      </c>
      <c r="Q88" s="215">
        <v>0</v>
      </c>
      <c r="R88" s="215">
        <f>Q88*H88</f>
        <v>0</v>
      </c>
      <c r="S88" s="215">
        <v>0</v>
      </c>
      <c r="T88" s="216">
        <f>S88*H88</f>
        <v>0</v>
      </c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R88" s="217" t="s">
        <v>158</v>
      </c>
      <c r="AT88" s="217" t="s">
        <v>153</v>
      </c>
      <c r="AU88" s="217" t="s">
        <v>69</v>
      </c>
      <c r="AY88" s="19" t="s">
        <v>150</v>
      </c>
      <c r="BE88" s="218">
        <f>IF(N88="základní",J88,0)</f>
        <v>0</v>
      </c>
      <c r="BF88" s="218">
        <f>IF(N88="snížená",J88,0)</f>
        <v>0</v>
      </c>
      <c r="BG88" s="218">
        <f>IF(N88="zákl. přenesená",J88,0)</f>
        <v>0</v>
      </c>
      <c r="BH88" s="218">
        <f>IF(N88="sníž. přenesená",J88,0)</f>
        <v>0</v>
      </c>
      <c r="BI88" s="218">
        <f>IF(N88="nulová",J88,0)</f>
        <v>0</v>
      </c>
      <c r="BJ88" s="19" t="s">
        <v>77</v>
      </c>
      <c r="BK88" s="218">
        <f>ROUND(I88*H88,2)</f>
        <v>0</v>
      </c>
      <c r="BL88" s="19" t="s">
        <v>158</v>
      </c>
      <c r="BM88" s="217" t="s">
        <v>502</v>
      </c>
    </row>
    <row r="89" s="2" customFormat="1" ht="16.5" customHeight="1">
      <c r="A89" s="40"/>
      <c r="B89" s="41"/>
      <c r="C89" s="206" t="s">
        <v>193</v>
      </c>
      <c r="D89" s="206" t="s">
        <v>153</v>
      </c>
      <c r="E89" s="207" t="s">
        <v>503</v>
      </c>
      <c r="F89" s="208" t="s">
        <v>504</v>
      </c>
      <c r="G89" s="209" t="s">
        <v>375</v>
      </c>
      <c r="H89" s="210">
        <v>128</v>
      </c>
      <c r="I89" s="211"/>
      <c r="J89" s="212">
        <f>ROUND(I89*H89,2)</f>
        <v>0</v>
      </c>
      <c r="K89" s="208" t="s">
        <v>19</v>
      </c>
      <c r="L89" s="46"/>
      <c r="M89" s="213" t="s">
        <v>19</v>
      </c>
      <c r="N89" s="214" t="s">
        <v>40</v>
      </c>
      <c r="O89" s="86"/>
      <c r="P89" s="215">
        <f>O89*H89</f>
        <v>0</v>
      </c>
      <c r="Q89" s="215">
        <v>0</v>
      </c>
      <c r="R89" s="215">
        <f>Q89*H89</f>
        <v>0</v>
      </c>
      <c r="S89" s="215">
        <v>0</v>
      </c>
      <c r="T89" s="216">
        <f>S89*H89</f>
        <v>0</v>
      </c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R89" s="217" t="s">
        <v>158</v>
      </c>
      <c r="AT89" s="217" t="s">
        <v>153</v>
      </c>
      <c r="AU89" s="217" t="s">
        <v>69</v>
      </c>
      <c r="AY89" s="19" t="s">
        <v>150</v>
      </c>
      <c r="BE89" s="218">
        <f>IF(N89="základní",J89,0)</f>
        <v>0</v>
      </c>
      <c r="BF89" s="218">
        <f>IF(N89="snížená",J89,0)</f>
        <v>0</v>
      </c>
      <c r="BG89" s="218">
        <f>IF(N89="zákl. přenesená",J89,0)</f>
        <v>0</v>
      </c>
      <c r="BH89" s="218">
        <f>IF(N89="sníž. přenesená",J89,0)</f>
        <v>0</v>
      </c>
      <c r="BI89" s="218">
        <f>IF(N89="nulová",J89,0)</f>
        <v>0</v>
      </c>
      <c r="BJ89" s="19" t="s">
        <v>77</v>
      </c>
      <c r="BK89" s="218">
        <f>ROUND(I89*H89,2)</f>
        <v>0</v>
      </c>
      <c r="BL89" s="19" t="s">
        <v>158</v>
      </c>
      <c r="BM89" s="217" t="s">
        <v>505</v>
      </c>
    </row>
    <row r="90" s="2" customFormat="1" ht="16.5" customHeight="1">
      <c r="A90" s="40"/>
      <c r="B90" s="41"/>
      <c r="C90" s="206" t="s">
        <v>312</v>
      </c>
      <c r="D90" s="206" t="s">
        <v>153</v>
      </c>
      <c r="E90" s="207" t="s">
        <v>506</v>
      </c>
      <c r="F90" s="208" t="s">
        <v>507</v>
      </c>
      <c r="G90" s="209" t="s">
        <v>310</v>
      </c>
      <c r="H90" s="210">
        <v>40</v>
      </c>
      <c r="I90" s="211"/>
      <c r="J90" s="212">
        <f>ROUND(I90*H90,2)</f>
        <v>0</v>
      </c>
      <c r="K90" s="208" t="s">
        <v>19</v>
      </c>
      <c r="L90" s="46"/>
      <c r="M90" s="213" t="s">
        <v>19</v>
      </c>
      <c r="N90" s="214" t="s">
        <v>40</v>
      </c>
      <c r="O90" s="86"/>
      <c r="P90" s="215">
        <f>O90*H90</f>
        <v>0</v>
      </c>
      <c r="Q90" s="215">
        <v>0</v>
      </c>
      <c r="R90" s="215">
        <f>Q90*H90</f>
        <v>0</v>
      </c>
      <c r="S90" s="215">
        <v>0</v>
      </c>
      <c r="T90" s="216">
        <f>S90*H90</f>
        <v>0</v>
      </c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R90" s="217" t="s">
        <v>158</v>
      </c>
      <c r="AT90" s="217" t="s">
        <v>153</v>
      </c>
      <c r="AU90" s="217" t="s">
        <v>69</v>
      </c>
      <c r="AY90" s="19" t="s">
        <v>150</v>
      </c>
      <c r="BE90" s="218">
        <f>IF(N90="základní",J90,0)</f>
        <v>0</v>
      </c>
      <c r="BF90" s="218">
        <f>IF(N90="snížená",J90,0)</f>
        <v>0</v>
      </c>
      <c r="BG90" s="218">
        <f>IF(N90="zákl. přenesená",J90,0)</f>
        <v>0</v>
      </c>
      <c r="BH90" s="218">
        <f>IF(N90="sníž. přenesená",J90,0)</f>
        <v>0</v>
      </c>
      <c r="BI90" s="218">
        <f>IF(N90="nulová",J90,0)</f>
        <v>0</v>
      </c>
      <c r="BJ90" s="19" t="s">
        <v>77</v>
      </c>
      <c r="BK90" s="218">
        <f>ROUND(I90*H90,2)</f>
        <v>0</v>
      </c>
      <c r="BL90" s="19" t="s">
        <v>158</v>
      </c>
      <c r="BM90" s="217" t="s">
        <v>508</v>
      </c>
    </row>
    <row r="91" s="2" customFormat="1" ht="24.15" customHeight="1">
      <c r="A91" s="40"/>
      <c r="B91" s="41"/>
      <c r="C91" s="206" t="s">
        <v>79</v>
      </c>
      <c r="D91" s="206" t="s">
        <v>153</v>
      </c>
      <c r="E91" s="207" t="s">
        <v>509</v>
      </c>
      <c r="F91" s="208" t="s">
        <v>510</v>
      </c>
      <c r="G91" s="209" t="s">
        <v>310</v>
      </c>
      <c r="H91" s="210">
        <v>380</v>
      </c>
      <c r="I91" s="211"/>
      <c r="J91" s="212">
        <f>ROUND(I91*H91,2)</f>
        <v>0</v>
      </c>
      <c r="K91" s="208" t="s">
        <v>19</v>
      </c>
      <c r="L91" s="46"/>
      <c r="M91" s="213" t="s">
        <v>19</v>
      </c>
      <c r="N91" s="214" t="s">
        <v>40</v>
      </c>
      <c r="O91" s="86"/>
      <c r="P91" s="215">
        <f>O91*H91</f>
        <v>0</v>
      </c>
      <c r="Q91" s="215">
        <v>0</v>
      </c>
      <c r="R91" s="215">
        <f>Q91*H91</f>
        <v>0</v>
      </c>
      <c r="S91" s="215">
        <v>0</v>
      </c>
      <c r="T91" s="216">
        <f>S91*H91</f>
        <v>0</v>
      </c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R91" s="217" t="s">
        <v>158</v>
      </c>
      <c r="AT91" s="217" t="s">
        <v>153</v>
      </c>
      <c r="AU91" s="217" t="s">
        <v>69</v>
      </c>
      <c r="AY91" s="19" t="s">
        <v>150</v>
      </c>
      <c r="BE91" s="218">
        <f>IF(N91="základní",J91,0)</f>
        <v>0</v>
      </c>
      <c r="BF91" s="218">
        <f>IF(N91="snížená",J91,0)</f>
        <v>0</v>
      </c>
      <c r="BG91" s="218">
        <f>IF(N91="zákl. přenesená",J91,0)</f>
        <v>0</v>
      </c>
      <c r="BH91" s="218">
        <f>IF(N91="sníž. přenesená",J91,0)</f>
        <v>0</v>
      </c>
      <c r="BI91" s="218">
        <f>IF(N91="nulová",J91,0)</f>
        <v>0</v>
      </c>
      <c r="BJ91" s="19" t="s">
        <v>77</v>
      </c>
      <c r="BK91" s="218">
        <f>ROUND(I91*H91,2)</f>
        <v>0</v>
      </c>
      <c r="BL91" s="19" t="s">
        <v>158</v>
      </c>
      <c r="BM91" s="217" t="s">
        <v>511</v>
      </c>
    </row>
    <row r="92" s="2" customFormat="1" ht="16.5" customHeight="1">
      <c r="A92" s="40"/>
      <c r="B92" s="41"/>
      <c r="C92" s="206" t="s">
        <v>199</v>
      </c>
      <c r="D92" s="206" t="s">
        <v>153</v>
      </c>
      <c r="E92" s="207" t="s">
        <v>512</v>
      </c>
      <c r="F92" s="208" t="s">
        <v>513</v>
      </c>
      <c r="G92" s="209" t="s">
        <v>448</v>
      </c>
      <c r="H92" s="210">
        <v>1</v>
      </c>
      <c r="I92" s="211"/>
      <c r="J92" s="212">
        <f>ROUND(I92*H92,2)</f>
        <v>0</v>
      </c>
      <c r="K92" s="208" t="s">
        <v>19</v>
      </c>
      <c r="L92" s="46"/>
      <c r="M92" s="213" t="s">
        <v>19</v>
      </c>
      <c r="N92" s="214" t="s">
        <v>40</v>
      </c>
      <c r="O92" s="86"/>
      <c r="P92" s="215">
        <f>O92*H92</f>
        <v>0</v>
      </c>
      <c r="Q92" s="215">
        <v>0</v>
      </c>
      <c r="R92" s="215">
        <f>Q92*H92</f>
        <v>0</v>
      </c>
      <c r="S92" s="215">
        <v>0</v>
      </c>
      <c r="T92" s="216">
        <f>S92*H92</f>
        <v>0</v>
      </c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R92" s="217" t="s">
        <v>158</v>
      </c>
      <c r="AT92" s="217" t="s">
        <v>153</v>
      </c>
      <c r="AU92" s="217" t="s">
        <v>69</v>
      </c>
      <c r="AY92" s="19" t="s">
        <v>150</v>
      </c>
      <c r="BE92" s="218">
        <f>IF(N92="základní",J92,0)</f>
        <v>0</v>
      </c>
      <c r="BF92" s="218">
        <f>IF(N92="snížená",J92,0)</f>
        <v>0</v>
      </c>
      <c r="BG92" s="218">
        <f>IF(N92="zákl. přenesená",J92,0)</f>
        <v>0</v>
      </c>
      <c r="BH92" s="218">
        <f>IF(N92="sníž. přenesená",J92,0)</f>
        <v>0</v>
      </c>
      <c r="BI92" s="218">
        <f>IF(N92="nulová",J92,0)</f>
        <v>0</v>
      </c>
      <c r="BJ92" s="19" t="s">
        <v>77</v>
      </c>
      <c r="BK92" s="218">
        <f>ROUND(I92*H92,2)</f>
        <v>0</v>
      </c>
      <c r="BL92" s="19" t="s">
        <v>158</v>
      </c>
      <c r="BM92" s="217" t="s">
        <v>514</v>
      </c>
    </row>
    <row r="93" s="2" customFormat="1" ht="16.5" customHeight="1">
      <c r="A93" s="40"/>
      <c r="B93" s="41"/>
      <c r="C93" s="206" t="s">
        <v>7</v>
      </c>
      <c r="D93" s="206" t="s">
        <v>153</v>
      </c>
      <c r="E93" s="207" t="s">
        <v>515</v>
      </c>
      <c r="F93" s="208" t="s">
        <v>516</v>
      </c>
      <c r="G93" s="209" t="s">
        <v>448</v>
      </c>
      <c r="H93" s="210">
        <v>1</v>
      </c>
      <c r="I93" s="211"/>
      <c r="J93" s="212">
        <f>ROUND(I93*H93,2)</f>
        <v>0</v>
      </c>
      <c r="K93" s="208" t="s">
        <v>19</v>
      </c>
      <c r="L93" s="46"/>
      <c r="M93" s="213" t="s">
        <v>19</v>
      </c>
      <c r="N93" s="214" t="s">
        <v>40</v>
      </c>
      <c r="O93" s="86"/>
      <c r="P93" s="215">
        <f>O93*H93</f>
        <v>0</v>
      </c>
      <c r="Q93" s="215">
        <v>0</v>
      </c>
      <c r="R93" s="215">
        <f>Q93*H93</f>
        <v>0</v>
      </c>
      <c r="S93" s="215">
        <v>0</v>
      </c>
      <c r="T93" s="216">
        <f>S93*H93</f>
        <v>0</v>
      </c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R93" s="217" t="s">
        <v>158</v>
      </c>
      <c r="AT93" s="217" t="s">
        <v>153</v>
      </c>
      <c r="AU93" s="217" t="s">
        <v>69</v>
      </c>
      <c r="AY93" s="19" t="s">
        <v>150</v>
      </c>
      <c r="BE93" s="218">
        <f>IF(N93="základní",J93,0)</f>
        <v>0</v>
      </c>
      <c r="BF93" s="218">
        <f>IF(N93="snížená",J93,0)</f>
        <v>0</v>
      </c>
      <c r="BG93" s="218">
        <f>IF(N93="zákl. přenesená",J93,0)</f>
        <v>0</v>
      </c>
      <c r="BH93" s="218">
        <f>IF(N93="sníž. přenesená",J93,0)</f>
        <v>0</v>
      </c>
      <c r="BI93" s="218">
        <f>IF(N93="nulová",J93,0)</f>
        <v>0</v>
      </c>
      <c r="BJ93" s="19" t="s">
        <v>77</v>
      </c>
      <c r="BK93" s="218">
        <f>ROUND(I93*H93,2)</f>
        <v>0</v>
      </c>
      <c r="BL93" s="19" t="s">
        <v>158</v>
      </c>
      <c r="BM93" s="217" t="s">
        <v>517</v>
      </c>
    </row>
    <row r="94" s="2" customFormat="1" ht="16.5" customHeight="1">
      <c r="A94" s="40"/>
      <c r="B94" s="41"/>
      <c r="C94" s="206" t="s">
        <v>204</v>
      </c>
      <c r="D94" s="206" t="s">
        <v>153</v>
      </c>
      <c r="E94" s="207" t="s">
        <v>518</v>
      </c>
      <c r="F94" s="208" t="s">
        <v>519</v>
      </c>
      <c r="G94" s="209" t="s">
        <v>344</v>
      </c>
      <c r="H94" s="210">
        <v>6</v>
      </c>
      <c r="I94" s="211"/>
      <c r="J94" s="212">
        <f>ROUND(I94*H94,2)</f>
        <v>0</v>
      </c>
      <c r="K94" s="208" t="s">
        <v>19</v>
      </c>
      <c r="L94" s="46"/>
      <c r="M94" s="213" t="s">
        <v>19</v>
      </c>
      <c r="N94" s="214" t="s">
        <v>40</v>
      </c>
      <c r="O94" s="86"/>
      <c r="P94" s="215">
        <f>O94*H94</f>
        <v>0</v>
      </c>
      <c r="Q94" s="215">
        <v>0</v>
      </c>
      <c r="R94" s="215">
        <f>Q94*H94</f>
        <v>0</v>
      </c>
      <c r="S94" s="215">
        <v>0</v>
      </c>
      <c r="T94" s="216">
        <f>S94*H94</f>
        <v>0</v>
      </c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R94" s="217" t="s">
        <v>158</v>
      </c>
      <c r="AT94" s="217" t="s">
        <v>153</v>
      </c>
      <c r="AU94" s="217" t="s">
        <v>69</v>
      </c>
      <c r="AY94" s="19" t="s">
        <v>150</v>
      </c>
      <c r="BE94" s="218">
        <f>IF(N94="základní",J94,0)</f>
        <v>0</v>
      </c>
      <c r="BF94" s="218">
        <f>IF(N94="snížená",J94,0)</f>
        <v>0</v>
      </c>
      <c r="BG94" s="218">
        <f>IF(N94="zákl. přenesená",J94,0)</f>
        <v>0</v>
      </c>
      <c r="BH94" s="218">
        <f>IF(N94="sníž. přenesená",J94,0)</f>
        <v>0</v>
      </c>
      <c r="BI94" s="218">
        <f>IF(N94="nulová",J94,0)</f>
        <v>0</v>
      </c>
      <c r="BJ94" s="19" t="s">
        <v>77</v>
      </c>
      <c r="BK94" s="218">
        <f>ROUND(I94*H94,2)</f>
        <v>0</v>
      </c>
      <c r="BL94" s="19" t="s">
        <v>158</v>
      </c>
      <c r="BM94" s="217" t="s">
        <v>520</v>
      </c>
    </row>
    <row r="95" s="2" customFormat="1" ht="16.5" customHeight="1">
      <c r="A95" s="40"/>
      <c r="B95" s="41"/>
      <c r="C95" s="206" t="s">
        <v>330</v>
      </c>
      <c r="D95" s="206" t="s">
        <v>153</v>
      </c>
      <c r="E95" s="207" t="s">
        <v>521</v>
      </c>
      <c r="F95" s="208" t="s">
        <v>522</v>
      </c>
      <c r="G95" s="209" t="s">
        <v>344</v>
      </c>
      <c r="H95" s="210">
        <v>6</v>
      </c>
      <c r="I95" s="211"/>
      <c r="J95" s="212">
        <f>ROUND(I95*H95,2)</f>
        <v>0</v>
      </c>
      <c r="K95" s="208" t="s">
        <v>19</v>
      </c>
      <c r="L95" s="46"/>
      <c r="M95" s="213" t="s">
        <v>19</v>
      </c>
      <c r="N95" s="214" t="s">
        <v>40</v>
      </c>
      <c r="O95" s="86"/>
      <c r="P95" s="215">
        <f>O95*H95</f>
        <v>0</v>
      </c>
      <c r="Q95" s="215">
        <v>0</v>
      </c>
      <c r="R95" s="215">
        <f>Q95*H95</f>
        <v>0</v>
      </c>
      <c r="S95" s="215">
        <v>0</v>
      </c>
      <c r="T95" s="216">
        <f>S95*H95</f>
        <v>0</v>
      </c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R95" s="217" t="s">
        <v>158</v>
      </c>
      <c r="AT95" s="217" t="s">
        <v>153</v>
      </c>
      <c r="AU95" s="217" t="s">
        <v>69</v>
      </c>
      <c r="AY95" s="19" t="s">
        <v>150</v>
      </c>
      <c r="BE95" s="218">
        <f>IF(N95="základní",J95,0)</f>
        <v>0</v>
      </c>
      <c r="BF95" s="218">
        <f>IF(N95="snížená",J95,0)</f>
        <v>0</v>
      </c>
      <c r="BG95" s="218">
        <f>IF(N95="zákl. přenesená",J95,0)</f>
        <v>0</v>
      </c>
      <c r="BH95" s="218">
        <f>IF(N95="sníž. přenesená",J95,0)</f>
        <v>0</v>
      </c>
      <c r="BI95" s="218">
        <f>IF(N95="nulová",J95,0)</f>
        <v>0</v>
      </c>
      <c r="BJ95" s="19" t="s">
        <v>77</v>
      </c>
      <c r="BK95" s="218">
        <f>ROUND(I95*H95,2)</f>
        <v>0</v>
      </c>
      <c r="BL95" s="19" t="s">
        <v>158</v>
      </c>
      <c r="BM95" s="217" t="s">
        <v>523</v>
      </c>
    </row>
    <row r="96" s="2" customFormat="1" ht="16.5" customHeight="1">
      <c r="A96" s="40"/>
      <c r="B96" s="41"/>
      <c r="C96" s="206" t="s">
        <v>208</v>
      </c>
      <c r="D96" s="206" t="s">
        <v>153</v>
      </c>
      <c r="E96" s="207" t="s">
        <v>524</v>
      </c>
      <c r="F96" s="208" t="s">
        <v>525</v>
      </c>
      <c r="G96" s="209" t="s">
        <v>344</v>
      </c>
      <c r="H96" s="210">
        <v>8</v>
      </c>
      <c r="I96" s="211"/>
      <c r="J96" s="212">
        <f>ROUND(I96*H96,2)</f>
        <v>0</v>
      </c>
      <c r="K96" s="208" t="s">
        <v>19</v>
      </c>
      <c r="L96" s="46"/>
      <c r="M96" s="213" t="s">
        <v>19</v>
      </c>
      <c r="N96" s="214" t="s">
        <v>40</v>
      </c>
      <c r="O96" s="86"/>
      <c r="P96" s="215">
        <f>O96*H96</f>
        <v>0</v>
      </c>
      <c r="Q96" s="215">
        <v>0</v>
      </c>
      <c r="R96" s="215">
        <f>Q96*H96</f>
        <v>0</v>
      </c>
      <c r="S96" s="215">
        <v>0</v>
      </c>
      <c r="T96" s="216">
        <f>S96*H96</f>
        <v>0</v>
      </c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R96" s="217" t="s">
        <v>158</v>
      </c>
      <c r="AT96" s="217" t="s">
        <v>153</v>
      </c>
      <c r="AU96" s="217" t="s">
        <v>69</v>
      </c>
      <c r="AY96" s="19" t="s">
        <v>150</v>
      </c>
      <c r="BE96" s="218">
        <f>IF(N96="základní",J96,0)</f>
        <v>0</v>
      </c>
      <c r="BF96" s="218">
        <f>IF(N96="snížená",J96,0)</f>
        <v>0</v>
      </c>
      <c r="BG96" s="218">
        <f>IF(N96="zákl. přenesená",J96,0)</f>
        <v>0</v>
      </c>
      <c r="BH96" s="218">
        <f>IF(N96="sníž. přenesená",J96,0)</f>
        <v>0</v>
      </c>
      <c r="BI96" s="218">
        <f>IF(N96="nulová",J96,0)</f>
        <v>0</v>
      </c>
      <c r="BJ96" s="19" t="s">
        <v>77</v>
      </c>
      <c r="BK96" s="218">
        <f>ROUND(I96*H96,2)</f>
        <v>0</v>
      </c>
      <c r="BL96" s="19" t="s">
        <v>158</v>
      </c>
      <c r="BM96" s="217" t="s">
        <v>526</v>
      </c>
    </row>
    <row r="97" s="2" customFormat="1" ht="16.5" customHeight="1">
      <c r="A97" s="40"/>
      <c r="B97" s="41"/>
      <c r="C97" s="206" t="s">
        <v>338</v>
      </c>
      <c r="D97" s="206" t="s">
        <v>153</v>
      </c>
      <c r="E97" s="207" t="s">
        <v>527</v>
      </c>
      <c r="F97" s="208" t="s">
        <v>528</v>
      </c>
      <c r="G97" s="209" t="s">
        <v>344</v>
      </c>
      <c r="H97" s="210">
        <v>4</v>
      </c>
      <c r="I97" s="211"/>
      <c r="J97" s="212">
        <f>ROUND(I97*H97,2)</f>
        <v>0</v>
      </c>
      <c r="K97" s="208" t="s">
        <v>19</v>
      </c>
      <c r="L97" s="46"/>
      <c r="M97" s="213" t="s">
        <v>19</v>
      </c>
      <c r="N97" s="214" t="s">
        <v>40</v>
      </c>
      <c r="O97" s="86"/>
      <c r="P97" s="215">
        <f>O97*H97</f>
        <v>0</v>
      </c>
      <c r="Q97" s="215">
        <v>0</v>
      </c>
      <c r="R97" s="215">
        <f>Q97*H97</f>
        <v>0</v>
      </c>
      <c r="S97" s="215">
        <v>0</v>
      </c>
      <c r="T97" s="216">
        <f>S97*H97</f>
        <v>0</v>
      </c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R97" s="217" t="s">
        <v>158</v>
      </c>
      <c r="AT97" s="217" t="s">
        <v>153</v>
      </c>
      <c r="AU97" s="217" t="s">
        <v>69</v>
      </c>
      <c r="AY97" s="19" t="s">
        <v>150</v>
      </c>
      <c r="BE97" s="218">
        <f>IF(N97="základní",J97,0)</f>
        <v>0</v>
      </c>
      <c r="BF97" s="218">
        <f>IF(N97="snížená",J97,0)</f>
        <v>0</v>
      </c>
      <c r="BG97" s="218">
        <f>IF(N97="zákl. přenesená",J97,0)</f>
        <v>0</v>
      </c>
      <c r="BH97" s="218">
        <f>IF(N97="sníž. přenesená",J97,0)</f>
        <v>0</v>
      </c>
      <c r="BI97" s="218">
        <f>IF(N97="nulová",J97,0)</f>
        <v>0</v>
      </c>
      <c r="BJ97" s="19" t="s">
        <v>77</v>
      </c>
      <c r="BK97" s="218">
        <f>ROUND(I97*H97,2)</f>
        <v>0</v>
      </c>
      <c r="BL97" s="19" t="s">
        <v>158</v>
      </c>
      <c r="BM97" s="217" t="s">
        <v>529</v>
      </c>
    </row>
    <row r="98" s="2" customFormat="1" ht="16.5" customHeight="1">
      <c r="A98" s="40"/>
      <c r="B98" s="41"/>
      <c r="C98" s="206" t="s">
        <v>215</v>
      </c>
      <c r="D98" s="206" t="s">
        <v>153</v>
      </c>
      <c r="E98" s="207" t="s">
        <v>530</v>
      </c>
      <c r="F98" s="208" t="s">
        <v>531</v>
      </c>
      <c r="G98" s="209" t="s">
        <v>477</v>
      </c>
      <c r="H98" s="210">
        <v>0.5</v>
      </c>
      <c r="I98" s="211"/>
      <c r="J98" s="212">
        <f>ROUND(I98*H98,2)</f>
        <v>0</v>
      </c>
      <c r="K98" s="208" t="s">
        <v>19</v>
      </c>
      <c r="L98" s="46"/>
      <c r="M98" s="213" t="s">
        <v>19</v>
      </c>
      <c r="N98" s="214" t="s">
        <v>40</v>
      </c>
      <c r="O98" s="86"/>
      <c r="P98" s="215">
        <f>O98*H98</f>
        <v>0</v>
      </c>
      <c r="Q98" s="215">
        <v>0</v>
      </c>
      <c r="R98" s="215">
        <f>Q98*H98</f>
        <v>0</v>
      </c>
      <c r="S98" s="215">
        <v>0</v>
      </c>
      <c r="T98" s="216">
        <f>S98*H98</f>
        <v>0</v>
      </c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R98" s="217" t="s">
        <v>158</v>
      </c>
      <c r="AT98" s="217" t="s">
        <v>153</v>
      </c>
      <c r="AU98" s="217" t="s">
        <v>69</v>
      </c>
      <c r="AY98" s="19" t="s">
        <v>150</v>
      </c>
      <c r="BE98" s="218">
        <f>IF(N98="základní",J98,0)</f>
        <v>0</v>
      </c>
      <c r="BF98" s="218">
        <f>IF(N98="snížená",J98,0)</f>
        <v>0</v>
      </c>
      <c r="BG98" s="218">
        <f>IF(N98="zákl. přenesená",J98,0)</f>
        <v>0</v>
      </c>
      <c r="BH98" s="218">
        <f>IF(N98="sníž. přenesená",J98,0)</f>
        <v>0</v>
      </c>
      <c r="BI98" s="218">
        <f>IF(N98="nulová",J98,0)</f>
        <v>0</v>
      </c>
      <c r="BJ98" s="19" t="s">
        <v>77</v>
      </c>
      <c r="BK98" s="218">
        <f>ROUND(I98*H98,2)</f>
        <v>0</v>
      </c>
      <c r="BL98" s="19" t="s">
        <v>158</v>
      </c>
      <c r="BM98" s="217" t="s">
        <v>532</v>
      </c>
    </row>
    <row r="99" s="2" customFormat="1" ht="16.5" customHeight="1">
      <c r="A99" s="40"/>
      <c r="B99" s="41"/>
      <c r="C99" s="206" t="s">
        <v>346</v>
      </c>
      <c r="D99" s="206" t="s">
        <v>153</v>
      </c>
      <c r="E99" s="207" t="s">
        <v>533</v>
      </c>
      <c r="F99" s="208" t="s">
        <v>534</v>
      </c>
      <c r="G99" s="209" t="s">
        <v>344</v>
      </c>
      <c r="H99" s="210">
        <v>4</v>
      </c>
      <c r="I99" s="211"/>
      <c r="J99" s="212">
        <f>ROUND(I99*H99,2)</f>
        <v>0</v>
      </c>
      <c r="K99" s="208" t="s">
        <v>19</v>
      </c>
      <c r="L99" s="46"/>
      <c r="M99" s="213" t="s">
        <v>19</v>
      </c>
      <c r="N99" s="214" t="s">
        <v>40</v>
      </c>
      <c r="O99" s="86"/>
      <c r="P99" s="215">
        <f>O99*H99</f>
        <v>0</v>
      </c>
      <c r="Q99" s="215">
        <v>0</v>
      </c>
      <c r="R99" s="215">
        <f>Q99*H99</f>
        <v>0</v>
      </c>
      <c r="S99" s="215">
        <v>0</v>
      </c>
      <c r="T99" s="216">
        <f>S99*H99</f>
        <v>0</v>
      </c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R99" s="217" t="s">
        <v>158</v>
      </c>
      <c r="AT99" s="217" t="s">
        <v>153</v>
      </c>
      <c r="AU99" s="217" t="s">
        <v>69</v>
      </c>
      <c r="AY99" s="19" t="s">
        <v>150</v>
      </c>
      <c r="BE99" s="218">
        <f>IF(N99="základní",J99,0)</f>
        <v>0</v>
      </c>
      <c r="BF99" s="218">
        <f>IF(N99="snížená",J99,0)</f>
        <v>0</v>
      </c>
      <c r="BG99" s="218">
        <f>IF(N99="zákl. přenesená",J99,0)</f>
        <v>0</v>
      </c>
      <c r="BH99" s="218">
        <f>IF(N99="sníž. přenesená",J99,0)</f>
        <v>0</v>
      </c>
      <c r="BI99" s="218">
        <f>IF(N99="nulová",J99,0)</f>
        <v>0</v>
      </c>
      <c r="BJ99" s="19" t="s">
        <v>77</v>
      </c>
      <c r="BK99" s="218">
        <f>ROUND(I99*H99,2)</f>
        <v>0</v>
      </c>
      <c r="BL99" s="19" t="s">
        <v>158</v>
      </c>
      <c r="BM99" s="217" t="s">
        <v>535</v>
      </c>
    </row>
    <row r="100" s="2" customFormat="1" ht="16.5" customHeight="1">
      <c r="A100" s="40"/>
      <c r="B100" s="41"/>
      <c r="C100" s="206" t="s">
        <v>219</v>
      </c>
      <c r="D100" s="206" t="s">
        <v>153</v>
      </c>
      <c r="E100" s="207" t="s">
        <v>536</v>
      </c>
      <c r="F100" s="208" t="s">
        <v>537</v>
      </c>
      <c r="G100" s="209" t="s">
        <v>344</v>
      </c>
      <c r="H100" s="210">
        <v>8</v>
      </c>
      <c r="I100" s="211"/>
      <c r="J100" s="212">
        <f>ROUND(I100*H100,2)</f>
        <v>0</v>
      </c>
      <c r="K100" s="208" t="s">
        <v>19</v>
      </c>
      <c r="L100" s="46"/>
      <c r="M100" s="213" t="s">
        <v>19</v>
      </c>
      <c r="N100" s="214" t="s">
        <v>40</v>
      </c>
      <c r="O100" s="86"/>
      <c r="P100" s="215">
        <f>O100*H100</f>
        <v>0</v>
      </c>
      <c r="Q100" s="215">
        <v>0</v>
      </c>
      <c r="R100" s="215">
        <f>Q100*H100</f>
        <v>0</v>
      </c>
      <c r="S100" s="215">
        <v>0</v>
      </c>
      <c r="T100" s="216">
        <f>S100*H100</f>
        <v>0</v>
      </c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R100" s="217" t="s">
        <v>158</v>
      </c>
      <c r="AT100" s="217" t="s">
        <v>153</v>
      </c>
      <c r="AU100" s="217" t="s">
        <v>69</v>
      </c>
      <c r="AY100" s="19" t="s">
        <v>150</v>
      </c>
      <c r="BE100" s="218">
        <f>IF(N100="základní",J100,0)</f>
        <v>0</v>
      </c>
      <c r="BF100" s="218">
        <f>IF(N100="snížená",J100,0)</f>
        <v>0</v>
      </c>
      <c r="BG100" s="218">
        <f>IF(N100="zákl. přenesená",J100,0)</f>
        <v>0</v>
      </c>
      <c r="BH100" s="218">
        <f>IF(N100="sníž. přenesená",J100,0)</f>
        <v>0</v>
      </c>
      <c r="BI100" s="218">
        <f>IF(N100="nulová",J100,0)</f>
        <v>0</v>
      </c>
      <c r="BJ100" s="19" t="s">
        <v>77</v>
      </c>
      <c r="BK100" s="218">
        <f>ROUND(I100*H100,2)</f>
        <v>0</v>
      </c>
      <c r="BL100" s="19" t="s">
        <v>158</v>
      </c>
      <c r="BM100" s="217" t="s">
        <v>538</v>
      </c>
    </row>
    <row r="101" s="2" customFormat="1" ht="16.5" customHeight="1">
      <c r="A101" s="40"/>
      <c r="B101" s="41"/>
      <c r="C101" s="206" t="s">
        <v>355</v>
      </c>
      <c r="D101" s="206" t="s">
        <v>153</v>
      </c>
      <c r="E101" s="207" t="s">
        <v>539</v>
      </c>
      <c r="F101" s="208" t="s">
        <v>540</v>
      </c>
      <c r="G101" s="209" t="s">
        <v>344</v>
      </c>
      <c r="H101" s="210">
        <v>6</v>
      </c>
      <c r="I101" s="211"/>
      <c r="J101" s="212">
        <f>ROUND(I101*H101,2)</f>
        <v>0</v>
      </c>
      <c r="K101" s="208" t="s">
        <v>19</v>
      </c>
      <c r="L101" s="46"/>
      <c r="M101" s="213" t="s">
        <v>19</v>
      </c>
      <c r="N101" s="214" t="s">
        <v>40</v>
      </c>
      <c r="O101" s="86"/>
      <c r="P101" s="215">
        <f>O101*H101</f>
        <v>0</v>
      </c>
      <c r="Q101" s="215">
        <v>0</v>
      </c>
      <c r="R101" s="215">
        <f>Q101*H101</f>
        <v>0</v>
      </c>
      <c r="S101" s="215">
        <v>0</v>
      </c>
      <c r="T101" s="216">
        <f>S101*H101</f>
        <v>0</v>
      </c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R101" s="217" t="s">
        <v>158</v>
      </c>
      <c r="AT101" s="217" t="s">
        <v>153</v>
      </c>
      <c r="AU101" s="217" t="s">
        <v>69</v>
      </c>
      <c r="AY101" s="19" t="s">
        <v>150</v>
      </c>
      <c r="BE101" s="218">
        <f>IF(N101="základní",J101,0)</f>
        <v>0</v>
      </c>
      <c r="BF101" s="218">
        <f>IF(N101="snížená",J101,0)</f>
        <v>0</v>
      </c>
      <c r="BG101" s="218">
        <f>IF(N101="zákl. přenesená",J101,0)</f>
        <v>0</v>
      </c>
      <c r="BH101" s="218">
        <f>IF(N101="sníž. přenesená",J101,0)</f>
        <v>0</v>
      </c>
      <c r="BI101" s="218">
        <f>IF(N101="nulová",J101,0)</f>
        <v>0</v>
      </c>
      <c r="BJ101" s="19" t="s">
        <v>77</v>
      </c>
      <c r="BK101" s="218">
        <f>ROUND(I101*H101,2)</f>
        <v>0</v>
      </c>
      <c r="BL101" s="19" t="s">
        <v>158</v>
      </c>
      <c r="BM101" s="217" t="s">
        <v>541</v>
      </c>
    </row>
    <row r="102" s="2" customFormat="1" ht="21.75" customHeight="1">
      <c r="A102" s="40"/>
      <c r="B102" s="41"/>
      <c r="C102" s="206" t="s">
        <v>164</v>
      </c>
      <c r="D102" s="206" t="s">
        <v>153</v>
      </c>
      <c r="E102" s="207" t="s">
        <v>542</v>
      </c>
      <c r="F102" s="208" t="s">
        <v>543</v>
      </c>
      <c r="G102" s="209" t="s">
        <v>310</v>
      </c>
      <c r="H102" s="210">
        <v>380</v>
      </c>
      <c r="I102" s="211"/>
      <c r="J102" s="212">
        <f>ROUND(I102*H102,2)</f>
        <v>0</v>
      </c>
      <c r="K102" s="208" t="s">
        <v>19</v>
      </c>
      <c r="L102" s="46"/>
      <c r="M102" s="213" t="s">
        <v>19</v>
      </c>
      <c r="N102" s="214" t="s">
        <v>40</v>
      </c>
      <c r="O102" s="86"/>
      <c r="P102" s="215">
        <f>O102*H102</f>
        <v>0</v>
      </c>
      <c r="Q102" s="215">
        <v>0</v>
      </c>
      <c r="R102" s="215">
        <f>Q102*H102</f>
        <v>0</v>
      </c>
      <c r="S102" s="215">
        <v>0</v>
      </c>
      <c r="T102" s="216">
        <f>S102*H102</f>
        <v>0</v>
      </c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R102" s="217" t="s">
        <v>158</v>
      </c>
      <c r="AT102" s="217" t="s">
        <v>153</v>
      </c>
      <c r="AU102" s="217" t="s">
        <v>69</v>
      </c>
      <c r="AY102" s="19" t="s">
        <v>150</v>
      </c>
      <c r="BE102" s="218">
        <f>IF(N102="základní",J102,0)</f>
        <v>0</v>
      </c>
      <c r="BF102" s="218">
        <f>IF(N102="snížená",J102,0)</f>
        <v>0</v>
      </c>
      <c r="BG102" s="218">
        <f>IF(N102="zákl. přenesená",J102,0)</f>
        <v>0</v>
      </c>
      <c r="BH102" s="218">
        <f>IF(N102="sníž. přenesená",J102,0)</f>
        <v>0</v>
      </c>
      <c r="BI102" s="218">
        <f>IF(N102="nulová",J102,0)</f>
        <v>0</v>
      </c>
      <c r="BJ102" s="19" t="s">
        <v>77</v>
      </c>
      <c r="BK102" s="218">
        <f>ROUND(I102*H102,2)</f>
        <v>0</v>
      </c>
      <c r="BL102" s="19" t="s">
        <v>158</v>
      </c>
      <c r="BM102" s="217" t="s">
        <v>544</v>
      </c>
    </row>
    <row r="103" s="2" customFormat="1" ht="16.5" customHeight="1">
      <c r="A103" s="40"/>
      <c r="B103" s="41"/>
      <c r="C103" s="206" t="s">
        <v>224</v>
      </c>
      <c r="D103" s="206" t="s">
        <v>153</v>
      </c>
      <c r="E103" s="207" t="s">
        <v>545</v>
      </c>
      <c r="F103" s="208" t="s">
        <v>546</v>
      </c>
      <c r="G103" s="209" t="s">
        <v>380</v>
      </c>
      <c r="H103" s="210">
        <v>306</v>
      </c>
      <c r="I103" s="211"/>
      <c r="J103" s="212">
        <f>ROUND(I103*H103,2)</f>
        <v>0</v>
      </c>
      <c r="K103" s="208" t="s">
        <v>19</v>
      </c>
      <c r="L103" s="46"/>
      <c r="M103" s="213" t="s">
        <v>19</v>
      </c>
      <c r="N103" s="214" t="s">
        <v>40</v>
      </c>
      <c r="O103" s="86"/>
      <c r="P103" s="215">
        <f>O103*H103</f>
        <v>0</v>
      </c>
      <c r="Q103" s="215">
        <v>0</v>
      </c>
      <c r="R103" s="215">
        <f>Q103*H103</f>
        <v>0</v>
      </c>
      <c r="S103" s="215">
        <v>0</v>
      </c>
      <c r="T103" s="216">
        <f>S103*H103</f>
        <v>0</v>
      </c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R103" s="217" t="s">
        <v>158</v>
      </c>
      <c r="AT103" s="217" t="s">
        <v>153</v>
      </c>
      <c r="AU103" s="217" t="s">
        <v>69</v>
      </c>
      <c r="AY103" s="19" t="s">
        <v>150</v>
      </c>
      <c r="BE103" s="218">
        <f>IF(N103="základní",J103,0)</f>
        <v>0</v>
      </c>
      <c r="BF103" s="218">
        <f>IF(N103="snížená",J103,0)</f>
        <v>0</v>
      </c>
      <c r="BG103" s="218">
        <f>IF(N103="zákl. přenesená",J103,0)</f>
        <v>0</v>
      </c>
      <c r="BH103" s="218">
        <f>IF(N103="sníž. přenesená",J103,0)</f>
        <v>0</v>
      </c>
      <c r="BI103" s="218">
        <f>IF(N103="nulová",J103,0)</f>
        <v>0</v>
      </c>
      <c r="BJ103" s="19" t="s">
        <v>77</v>
      </c>
      <c r="BK103" s="218">
        <f>ROUND(I103*H103,2)</f>
        <v>0</v>
      </c>
      <c r="BL103" s="19" t="s">
        <v>158</v>
      </c>
      <c r="BM103" s="217" t="s">
        <v>547</v>
      </c>
    </row>
    <row r="104" s="2" customFormat="1" ht="16.5" customHeight="1">
      <c r="A104" s="40"/>
      <c r="B104" s="41"/>
      <c r="C104" s="206" t="s">
        <v>158</v>
      </c>
      <c r="D104" s="206" t="s">
        <v>153</v>
      </c>
      <c r="E104" s="207" t="s">
        <v>548</v>
      </c>
      <c r="F104" s="208" t="s">
        <v>549</v>
      </c>
      <c r="G104" s="209" t="s">
        <v>375</v>
      </c>
      <c r="H104" s="210">
        <v>13</v>
      </c>
      <c r="I104" s="211"/>
      <c r="J104" s="212">
        <f>ROUND(I104*H104,2)</f>
        <v>0</v>
      </c>
      <c r="K104" s="208" t="s">
        <v>19</v>
      </c>
      <c r="L104" s="46"/>
      <c r="M104" s="213" t="s">
        <v>19</v>
      </c>
      <c r="N104" s="214" t="s">
        <v>40</v>
      </c>
      <c r="O104" s="86"/>
      <c r="P104" s="215">
        <f>O104*H104</f>
        <v>0</v>
      </c>
      <c r="Q104" s="215">
        <v>0</v>
      </c>
      <c r="R104" s="215">
        <f>Q104*H104</f>
        <v>0</v>
      </c>
      <c r="S104" s="215">
        <v>0</v>
      </c>
      <c r="T104" s="216">
        <f>S104*H104</f>
        <v>0</v>
      </c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R104" s="217" t="s">
        <v>158</v>
      </c>
      <c r="AT104" s="217" t="s">
        <v>153</v>
      </c>
      <c r="AU104" s="217" t="s">
        <v>69</v>
      </c>
      <c r="AY104" s="19" t="s">
        <v>150</v>
      </c>
      <c r="BE104" s="218">
        <f>IF(N104="základní",J104,0)</f>
        <v>0</v>
      </c>
      <c r="BF104" s="218">
        <f>IF(N104="snížená",J104,0)</f>
        <v>0</v>
      </c>
      <c r="BG104" s="218">
        <f>IF(N104="zákl. přenesená",J104,0)</f>
        <v>0</v>
      </c>
      <c r="BH104" s="218">
        <f>IF(N104="sníž. přenesená",J104,0)</f>
        <v>0</v>
      </c>
      <c r="BI104" s="218">
        <f>IF(N104="nulová",J104,0)</f>
        <v>0</v>
      </c>
      <c r="BJ104" s="19" t="s">
        <v>77</v>
      </c>
      <c r="BK104" s="218">
        <f>ROUND(I104*H104,2)</f>
        <v>0</v>
      </c>
      <c r="BL104" s="19" t="s">
        <v>158</v>
      </c>
      <c r="BM104" s="217" t="s">
        <v>550</v>
      </c>
    </row>
    <row r="105" s="2" customFormat="1" ht="16.5" customHeight="1">
      <c r="A105" s="40"/>
      <c r="B105" s="41"/>
      <c r="C105" s="206" t="s">
        <v>149</v>
      </c>
      <c r="D105" s="206" t="s">
        <v>153</v>
      </c>
      <c r="E105" s="207" t="s">
        <v>551</v>
      </c>
      <c r="F105" s="208" t="s">
        <v>552</v>
      </c>
      <c r="G105" s="209" t="s">
        <v>375</v>
      </c>
      <c r="H105" s="210">
        <v>13</v>
      </c>
      <c r="I105" s="211"/>
      <c r="J105" s="212">
        <f>ROUND(I105*H105,2)</f>
        <v>0</v>
      </c>
      <c r="K105" s="208" t="s">
        <v>19</v>
      </c>
      <c r="L105" s="46"/>
      <c r="M105" s="213" t="s">
        <v>19</v>
      </c>
      <c r="N105" s="214" t="s">
        <v>40</v>
      </c>
      <c r="O105" s="86"/>
      <c r="P105" s="215">
        <f>O105*H105</f>
        <v>0</v>
      </c>
      <c r="Q105" s="215">
        <v>0</v>
      </c>
      <c r="R105" s="215">
        <f>Q105*H105</f>
        <v>0</v>
      </c>
      <c r="S105" s="215">
        <v>0</v>
      </c>
      <c r="T105" s="216">
        <f>S105*H105</f>
        <v>0</v>
      </c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R105" s="217" t="s">
        <v>158</v>
      </c>
      <c r="AT105" s="217" t="s">
        <v>153</v>
      </c>
      <c r="AU105" s="217" t="s">
        <v>69</v>
      </c>
      <c r="AY105" s="19" t="s">
        <v>150</v>
      </c>
      <c r="BE105" s="218">
        <f>IF(N105="základní",J105,0)</f>
        <v>0</v>
      </c>
      <c r="BF105" s="218">
        <f>IF(N105="snížená",J105,0)</f>
        <v>0</v>
      </c>
      <c r="BG105" s="218">
        <f>IF(N105="zákl. přenesená",J105,0)</f>
        <v>0</v>
      </c>
      <c r="BH105" s="218">
        <f>IF(N105="sníž. přenesená",J105,0)</f>
        <v>0</v>
      </c>
      <c r="BI105" s="218">
        <f>IF(N105="nulová",J105,0)</f>
        <v>0</v>
      </c>
      <c r="BJ105" s="19" t="s">
        <v>77</v>
      </c>
      <c r="BK105" s="218">
        <f>ROUND(I105*H105,2)</f>
        <v>0</v>
      </c>
      <c r="BL105" s="19" t="s">
        <v>158</v>
      </c>
      <c r="BM105" s="217" t="s">
        <v>553</v>
      </c>
    </row>
    <row r="106" s="2" customFormat="1" ht="16.5" customHeight="1">
      <c r="A106" s="40"/>
      <c r="B106" s="41"/>
      <c r="C106" s="206" t="s">
        <v>167</v>
      </c>
      <c r="D106" s="206" t="s">
        <v>153</v>
      </c>
      <c r="E106" s="207" t="s">
        <v>554</v>
      </c>
      <c r="F106" s="208" t="s">
        <v>555</v>
      </c>
      <c r="G106" s="209" t="s">
        <v>448</v>
      </c>
      <c r="H106" s="210">
        <v>10</v>
      </c>
      <c r="I106" s="211"/>
      <c r="J106" s="212">
        <f>ROUND(I106*H106,2)</f>
        <v>0</v>
      </c>
      <c r="K106" s="208" t="s">
        <v>19</v>
      </c>
      <c r="L106" s="46"/>
      <c r="M106" s="213" t="s">
        <v>19</v>
      </c>
      <c r="N106" s="214" t="s">
        <v>40</v>
      </c>
      <c r="O106" s="86"/>
      <c r="P106" s="215">
        <f>O106*H106</f>
        <v>0</v>
      </c>
      <c r="Q106" s="215">
        <v>0</v>
      </c>
      <c r="R106" s="215">
        <f>Q106*H106</f>
        <v>0</v>
      </c>
      <c r="S106" s="215">
        <v>0</v>
      </c>
      <c r="T106" s="216">
        <f>S106*H106</f>
        <v>0</v>
      </c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R106" s="217" t="s">
        <v>158</v>
      </c>
      <c r="AT106" s="217" t="s">
        <v>153</v>
      </c>
      <c r="AU106" s="217" t="s">
        <v>69</v>
      </c>
      <c r="AY106" s="19" t="s">
        <v>150</v>
      </c>
      <c r="BE106" s="218">
        <f>IF(N106="základní",J106,0)</f>
        <v>0</v>
      </c>
      <c r="BF106" s="218">
        <f>IF(N106="snížená",J106,0)</f>
        <v>0</v>
      </c>
      <c r="BG106" s="218">
        <f>IF(N106="zákl. přenesená",J106,0)</f>
        <v>0</v>
      </c>
      <c r="BH106" s="218">
        <f>IF(N106="sníž. přenesená",J106,0)</f>
        <v>0</v>
      </c>
      <c r="BI106" s="218">
        <f>IF(N106="nulová",J106,0)</f>
        <v>0</v>
      </c>
      <c r="BJ106" s="19" t="s">
        <v>77</v>
      </c>
      <c r="BK106" s="218">
        <f>ROUND(I106*H106,2)</f>
        <v>0</v>
      </c>
      <c r="BL106" s="19" t="s">
        <v>158</v>
      </c>
      <c r="BM106" s="217" t="s">
        <v>556</v>
      </c>
    </row>
    <row r="107" s="2" customFormat="1" ht="44.25" customHeight="1">
      <c r="A107" s="40"/>
      <c r="B107" s="41"/>
      <c r="C107" s="206" t="s">
        <v>180</v>
      </c>
      <c r="D107" s="206" t="s">
        <v>153</v>
      </c>
      <c r="E107" s="207" t="s">
        <v>557</v>
      </c>
      <c r="F107" s="208" t="s">
        <v>558</v>
      </c>
      <c r="G107" s="209" t="s">
        <v>448</v>
      </c>
      <c r="H107" s="210">
        <v>10</v>
      </c>
      <c r="I107" s="211"/>
      <c r="J107" s="212">
        <f>ROUND(I107*H107,2)</f>
        <v>0</v>
      </c>
      <c r="K107" s="208" t="s">
        <v>19</v>
      </c>
      <c r="L107" s="46"/>
      <c r="M107" s="213" t="s">
        <v>19</v>
      </c>
      <c r="N107" s="214" t="s">
        <v>40</v>
      </c>
      <c r="O107" s="86"/>
      <c r="P107" s="215">
        <f>O107*H107</f>
        <v>0</v>
      </c>
      <c r="Q107" s="215">
        <v>0</v>
      </c>
      <c r="R107" s="215">
        <f>Q107*H107</f>
        <v>0</v>
      </c>
      <c r="S107" s="215">
        <v>0</v>
      </c>
      <c r="T107" s="216">
        <f>S107*H107</f>
        <v>0</v>
      </c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R107" s="217" t="s">
        <v>158</v>
      </c>
      <c r="AT107" s="217" t="s">
        <v>153</v>
      </c>
      <c r="AU107" s="217" t="s">
        <v>69</v>
      </c>
      <c r="AY107" s="19" t="s">
        <v>150</v>
      </c>
      <c r="BE107" s="218">
        <f>IF(N107="základní",J107,0)</f>
        <v>0</v>
      </c>
      <c r="BF107" s="218">
        <f>IF(N107="snížená",J107,0)</f>
        <v>0</v>
      </c>
      <c r="BG107" s="218">
        <f>IF(N107="zákl. přenesená",J107,0)</f>
        <v>0</v>
      </c>
      <c r="BH107" s="218">
        <f>IF(N107="sníž. přenesená",J107,0)</f>
        <v>0</v>
      </c>
      <c r="BI107" s="218">
        <f>IF(N107="nulová",J107,0)</f>
        <v>0</v>
      </c>
      <c r="BJ107" s="19" t="s">
        <v>77</v>
      </c>
      <c r="BK107" s="218">
        <f>ROUND(I107*H107,2)</f>
        <v>0</v>
      </c>
      <c r="BL107" s="19" t="s">
        <v>158</v>
      </c>
      <c r="BM107" s="217" t="s">
        <v>559</v>
      </c>
    </row>
    <row r="108" s="2" customFormat="1" ht="16.5" customHeight="1">
      <c r="A108" s="40"/>
      <c r="B108" s="41"/>
      <c r="C108" s="206" t="s">
        <v>171</v>
      </c>
      <c r="D108" s="206" t="s">
        <v>153</v>
      </c>
      <c r="E108" s="207" t="s">
        <v>560</v>
      </c>
      <c r="F108" s="208" t="s">
        <v>561</v>
      </c>
      <c r="G108" s="209" t="s">
        <v>448</v>
      </c>
      <c r="H108" s="210">
        <v>10</v>
      </c>
      <c r="I108" s="211"/>
      <c r="J108" s="212">
        <f>ROUND(I108*H108,2)</f>
        <v>0</v>
      </c>
      <c r="K108" s="208" t="s">
        <v>19</v>
      </c>
      <c r="L108" s="46"/>
      <c r="M108" s="213" t="s">
        <v>19</v>
      </c>
      <c r="N108" s="214" t="s">
        <v>40</v>
      </c>
      <c r="O108" s="86"/>
      <c r="P108" s="215">
        <f>O108*H108</f>
        <v>0</v>
      </c>
      <c r="Q108" s="215">
        <v>0</v>
      </c>
      <c r="R108" s="215">
        <f>Q108*H108</f>
        <v>0</v>
      </c>
      <c r="S108" s="215">
        <v>0</v>
      </c>
      <c r="T108" s="216">
        <f>S108*H108</f>
        <v>0</v>
      </c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R108" s="217" t="s">
        <v>158</v>
      </c>
      <c r="AT108" s="217" t="s">
        <v>153</v>
      </c>
      <c r="AU108" s="217" t="s">
        <v>69</v>
      </c>
      <c r="AY108" s="19" t="s">
        <v>150</v>
      </c>
      <c r="BE108" s="218">
        <f>IF(N108="základní",J108,0)</f>
        <v>0</v>
      </c>
      <c r="BF108" s="218">
        <f>IF(N108="snížená",J108,0)</f>
        <v>0</v>
      </c>
      <c r="BG108" s="218">
        <f>IF(N108="zákl. přenesená",J108,0)</f>
        <v>0</v>
      </c>
      <c r="BH108" s="218">
        <f>IF(N108="sníž. přenesená",J108,0)</f>
        <v>0</v>
      </c>
      <c r="BI108" s="218">
        <f>IF(N108="nulová",J108,0)</f>
        <v>0</v>
      </c>
      <c r="BJ108" s="19" t="s">
        <v>77</v>
      </c>
      <c r="BK108" s="218">
        <f>ROUND(I108*H108,2)</f>
        <v>0</v>
      </c>
      <c r="BL108" s="19" t="s">
        <v>158</v>
      </c>
      <c r="BM108" s="217" t="s">
        <v>562</v>
      </c>
    </row>
    <row r="109" s="2" customFormat="1" ht="16.5" customHeight="1">
      <c r="A109" s="40"/>
      <c r="B109" s="41"/>
      <c r="C109" s="206" t="s">
        <v>190</v>
      </c>
      <c r="D109" s="206" t="s">
        <v>153</v>
      </c>
      <c r="E109" s="207" t="s">
        <v>563</v>
      </c>
      <c r="F109" s="208" t="s">
        <v>564</v>
      </c>
      <c r="G109" s="209" t="s">
        <v>448</v>
      </c>
      <c r="H109" s="210">
        <v>10</v>
      </c>
      <c r="I109" s="211"/>
      <c r="J109" s="212">
        <f>ROUND(I109*H109,2)</f>
        <v>0</v>
      </c>
      <c r="K109" s="208" t="s">
        <v>19</v>
      </c>
      <c r="L109" s="46"/>
      <c r="M109" s="238" t="s">
        <v>19</v>
      </c>
      <c r="N109" s="239" t="s">
        <v>40</v>
      </c>
      <c r="O109" s="226"/>
      <c r="P109" s="240">
        <f>O109*H109</f>
        <v>0</v>
      </c>
      <c r="Q109" s="240">
        <v>0</v>
      </c>
      <c r="R109" s="240">
        <f>Q109*H109</f>
        <v>0</v>
      </c>
      <c r="S109" s="240">
        <v>0</v>
      </c>
      <c r="T109" s="241">
        <f>S109*H109</f>
        <v>0</v>
      </c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R109" s="217" t="s">
        <v>158</v>
      </c>
      <c r="AT109" s="217" t="s">
        <v>153</v>
      </c>
      <c r="AU109" s="217" t="s">
        <v>69</v>
      </c>
      <c r="AY109" s="19" t="s">
        <v>150</v>
      </c>
      <c r="BE109" s="218">
        <f>IF(N109="základní",J109,0)</f>
        <v>0</v>
      </c>
      <c r="BF109" s="218">
        <f>IF(N109="snížená",J109,0)</f>
        <v>0</v>
      </c>
      <c r="BG109" s="218">
        <f>IF(N109="zákl. přenesená",J109,0)</f>
        <v>0</v>
      </c>
      <c r="BH109" s="218">
        <f>IF(N109="sníž. přenesená",J109,0)</f>
        <v>0</v>
      </c>
      <c r="BI109" s="218">
        <f>IF(N109="nulová",J109,0)</f>
        <v>0</v>
      </c>
      <c r="BJ109" s="19" t="s">
        <v>77</v>
      </c>
      <c r="BK109" s="218">
        <f>ROUND(I109*H109,2)</f>
        <v>0</v>
      </c>
      <c r="BL109" s="19" t="s">
        <v>158</v>
      </c>
      <c r="BM109" s="217" t="s">
        <v>565</v>
      </c>
    </row>
    <row r="110" s="2" customFormat="1" ht="6.96" customHeight="1">
      <c r="A110" s="40"/>
      <c r="B110" s="61"/>
      <c r="C110" s="62"/>
      <c r="D110" s="62"/>
      <c r="E110" s="62"/>
      <c r="F110" s="62"/>
      <c r="G110" s="62"/>
      <c r="H110" s="62"/>
      <c r="I110" s="62"/>
      <c r="J110" s="62"/>
      <c r="K110" s="62"/>
      <c r="L110" s="46"/>
      <c r="M110" s="40"/>
      <c r="O110" s="40"/>
      <c r="P110" s="40"/>
      <c r="Q110" s="40"/>
      <c r="R110" s="40"/>
      <c r="S110" s="40"/>
      <c r="T110" s="40"/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</row>
  </sheetData>
  <sheetProtection sheet="1" autoFilter="0" formatColumns="0" formatRows="0" objects="1" scenarios="1" spinCount="100000" saltValue="VH775x5xBGlVW4FOWOkH1cp/DVgx4iIcazSdKcjjHUnhG22QZM96rsHjPHz5+FuMH/zZ0ViEEnPlQqokkILyXg==" hashValue="FET0HGKT6GxrYQWiGjZCZauxlIqw9e4bo4Y3ubydvPsL4pyrsVZlzvWifpMC3q9gWNe7IMbGu3JTxDtYWqODwA==" algorithmName="SHA-512" password="CBF1"/>
  <autoFilter ref="C78:K109"/>
  <mergeCells count="9">
    <mergeCell ref="E7:H7"/>
    <mergeCell ref="E9:H9"/>
    <mergeCell ref="E18:H18"/>
    <mergeCell ref="E27:H27"/>
    <mergeCell ref="E48:H48"/>
    <mergeCell ref="E50:H50"/>
    <mergeCell ref="E69:H69"/>
    <mergeCell ref="E71:H71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88</v>
      </c>
    </row>
    <row r="3" s="1" customFormat="1" ht="6.96" customHeight="1">
      <c r="B3" s="130"/>
      <c r="C3" s="131"/>
      <c r="D3" s="131"/>
      <c r="E3" s="131"/>
      <c r="F3" s="131"/>
      <c r="G3" s="131"/>
      <c r="H3" s="131"/>
      <c r="I3" s="131"/>
      <c r="J3" s="131"/>
      <c r="K3" s="131"/>
      <c r="L3" s="22"/>
      <c r="AT3" s="19" t="s">
        <v>79</v>
      </c>
    </row>
    <row r="4" s="1" customFormat="1" ht="24.96" customHeight="1">
      <c r="B4" s="22"/>
      <c r="D4" s="132" t="s">
        <v>122</v>
      </c>
      <c r="L4" s="22"/>
      <c r="M4" s="13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34" t="s">
        <v>16</v>
      </c>
      <c r="L6" s="22"/>
    </row>
    <row r="7" s="1" customFormat="1" ht="26.25" customHeight="1">
      <c r="B7" s="22"/>
      <c r="E7" s="135" t="str">
        <f>'Rekapitulace stavby'!K6</f>
        <v>PŘESTAVBA ŽELEZNIČNÍHO UZLU BRNO - PRODLOUŽENÍ UL. KALOVÁ</v>
      </c>
      <c r="F7" s="134"/>
      <c r="G7" s="134"/>
      <c r="H7" s="134"/>
      <c r="L7" s="22"/>
    </row>
    <row r="8" s="2" customFormat="1" ht="12" customHeight="1">
      <c r="A8" s="40"/>
      <c r="B8" s="46"/>
      <c r="C8" s="40"/>
      <c r="D8" s="134" t="s">
        <v>123</v>
      </c>
      <c r="E8" s="40"/>
      <c r="F8" s="40"/>
      <c r="G8" s="40"/>
      <c r="H8" s="40"/>
      <c r="I8" s="40"/>
      <c r="J8" s="40"/>
      <c r="K8" s="40"/>
      <c r="L8" s="136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37" t="s">
        <v>566</v>
      </c>
      <c r="F9" s="40"/>
      <c r="G9" s="40"/>
      <c r="H9" s="40"/>
      <c r="I9" s="40"/>
      <c r="J9" s="40"/>
      <c r="K9" s="40"/>
      <c r="L9" s="13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4" t="s">
        <v>18</v>
      </c>
      <c r="E11" s="40"/>
      <c r="F11" s="138" t="s">
        <v>19</v>
      </c>
      <c r="G11" s="40"/>
      <c r="H11" s="40"/>
      <c r="I11" s="134" t="s">
        <v>20</v>
      </c>
      <c r="J11" s="138" t="s">
        <v>19</v>
      </c>
      <c r="K11" s="40"/>
      <c r="L11" s="13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4" t="s">
        <v>21</v>
      </c>
      <c r="E12" s="40"/>
      <c r="F12" s="138" t="s">
        <v>22</v>
      </c>
      <c r="G12" s="40"/>
      <c r="H12" s="40"/>
      <c r="I12" s="134" t="s">
        <v>23</v>
      </c>
      <c r="J12" s="139" t="str">
        <f>'Rekapitulace stavby'!AN8</f>
        <v>3. 6. 2025</v>
      </c>
      <c r="K12" s="40"/>
      <c r="L12" s="13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4" t="s">
        <v>25</v>
      </c>
      <c r="E14" s="40"/>
      <c r="F14" s="40"/>
      <c r="G14" s="40"/>
      <c r="H14" s="40"/>
      <c r="I14" s="134" t="s">
        <v>26</v>
      </c>
      <c r="J14" s="138" t="str">
        <f>IF('Rekapitulace stavby'!AN10="","",'Rekapitulace stavby'!AN10)</f>
        <v/>
      </c>
      <c r="K14" s="40"/>
      <c r="L14" s="13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8" t="str">
        <f>IF('Rekapitulace stavby'!E11="","",'Rekapitulace stavby'!E11)</f>
        <v xml:space="preserve"> </v>
      </c>
      <c r="F15" s="40"/>
      <c r="G15" s="40"/>
      <c r="H15" s="40"/>
      <c r="I15" s="134" t="s">
        <v>27</v>
      </c>
      <c r="J15" s="138" t="str">
        <f>IF('Rekapitulace stavby'!AN11="","",'Rekapitulace stavby'!AN11)</f>
        <v/>
      </c>
      <c r="K15" s="40"/>
      <c r="L15" s="13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4" t="s">
        <v>28</v>
      </c>
      <c r="E17" s="40"/>
      <c r="F17" s="40"/>
      <c r="G17" s="40"/>
      <c r="H17" s="40"/>
      <c r="I17" s="134" t="s">
        <v>26</v>
      </c>
      <c r="J17" s="35" t="str">
        <f>'Rekapitulace stavby'!AN13</f>
        <v>Vyplň údaj</v>
      </c>
      <c r="K17" s="40"/>
      <c r="L17" s="13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8"/>
      <c r="G18" s="138"/>
      <c r="H18" s="138"/>
      <c r="I18" s="134" t="s">
        <v>27</v>
      </c>
      <c r="J18" s="35" t="str">
        <f>'Rekapitulace stavby'!AN14</f>
        <v>Vyplň údaj</v>
      </c>
      <c r="K18" s="40"/>
      <c r="L18" s="13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4" t="s">
        <v>30</v>
      </c>
      <c r="E20" s="40"/>
      <c r="F20" s="40"/>
      <c r="G20" s="40"/>
      <c r="H20" s="40"/>
      <c r="I20" s="134" t="s">
        <v>26</v>
      </c>
      <c r="J20" s="138" t="str">
        <f>IF('Rekapitulace stavby'!AN16="","",'Rekapitulace stavby'!AN16)</f>
        <v/>
      </c>
      <c r="K20" s="40"/>
      <c r="L20" s="13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8" t="str">
        <f>IF('Rekapitulace stavby'!E17="","",'Rekapitulace stavby'!E17)</f>
        <v xml:space="preserve"> </v>
      </c>
      <c r="F21" s="40"/>
      <c r="G21" s="40"/>
      <c r="H21" s="40"/>
      <c r="I21" s="134" t="s">
        <v>27</v>
      </c>
      <c r="J21" s="138" t="str">
        <f>IF('Rekapitulace stavby'!AN17="","",'Rekapitulace stavby'!AN17)</f>
        <v/>
      </c>
      <c r="K21" s="40"/>
      <c r="L21" s="13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4" t="s">
        <v>32</v>
      </c>
      <c r="E23" s="40"/>
      <c r="F23" s="40"/>
      <c r="G23" s="40"/>
      <c r="H23" s="40"/>
      <c r="I23" s="134" t="s">
        <v>26</v>
      </c>
      <c r="J23" s="138" t="str">
        <f>IF('Rekapitulace stavby'!AN19="","",'Rekapitulace stavby'!AN19)</f>
        <v/>
      </c>
      <c r="K23" s="40"/>
      <c r="L23" s="13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8" t="str">
        <f>IF('Rekapitulace stavby'!E20="","",'Rekapitulace stavby'!E20)</f>
        <v xml:space="preserve"> </v>
      </c>
      <c r="F24" s="40"/>
      <c r="G24" s="40"/>
      <c r="H24" s="40"/>
      <c r="I24" s="134" t="s">
        <v>27</v>
      </c>
      <c r="J24" s="138" t="str">
        <f>IF('Rekapitulace stavby'!AN20="","",'Rekapitulace stavby'!AN20)</f>
        <v/>
      </c>
      <c r="K24" s="40"/>
      <c r="L24" s="13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4" t="s">
        <v>33</v>
      </c>
      <c r="E26" s="40"/>
      <c r="F26" s="40"/>
      <c r="G26" s="40"/>
      <c r="H26" s="40"/>
      <c r="I26" s="40"/>
      <c r="J26" s="40"/>
      <c r="K26" s="40"/>
      <c r="L26" s="13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40"/>
      <c r="B27" s="141"/>
      <c r="C27" s="140"/>
      <c r="D27" s="140"/>
      <c r="E27" s="142" t="s">
        <v>19</v>
      </c>
      <c r="F27" s="142"/>
      <c r="G27" s="142"/>
      <c r="H27" s="142"/>
      <c r="I27" s="140"/>
      <c r="J27" s="140"/>
      <c r="K27" s="140"/>
      <c r="L27" s="143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4"/>
      <c r="E29" s="144"/>
      <c r="F29" s="144"/>
      <c r="G29" s="144"/>
      <c r="H29" s="144"/>
      <c r="I29" s="144"/>
      <c r="J29" s="144"/>
      <c r="K29" s="144"/>
      <c r="L29" s="136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5" t="s">
        <v>35</v>
      </c>
      <c r="E30" s="40"/>
      <c r="F30" s="40"/>
      <c r="G30" s="40"/>
      <c r="H30" s="40"/>
      <c r="I30" s="40"/>
      <c r="J30" s="146">
        <f>ROUND(J90, 2)</f>
        <v>0</v>
      </c>
      <c r="K30" s="40"/>
      <c r="L30" s="13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4"/>
      <c r="E31" s="144"/>
      <c r="F31" s="144"/>
      <c r="G31" s="144"/>
      <c r="H31" s="144"/>
      <c r="I31" s="144"/>
      <c r="J31" s="144"/>
      <c r="K31" s="144"/>
      <c r="L31" s="13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7" t="s">
        <v>37</v>
      </c>
      <c r="G32" s="40"/>
      <c r="H32" s="40"/>
      <c r="I32" s="147" t="s">
        <v>36</v>
      </c>
      <c r="J32" s="147" t="s">
        <v>38</v>
      </c>
      <c r="K32" s="40"/>
      <c r="L32" s="13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8" t="s">
        <v>39</v>
      </c>
      <c r="E33" s="134" t="s">
        <v>40</v>
      </c>
      <c r="F33" s="149">
        <f>ROUND((SUM(BE90:BE506)),  2)</f>
        <v>0</v>
      </c>
      <c r="G33" s="40"/>
      <c r="H33" s="40"/>
      <c r="I33" s="150">
        <v>0.20999999999999999</v>
      </c>
      <c r="J33" s="149">
        <f>ROUND(((SUM(BE90:BE506))*I33),  2)</f>
        <v>0</v>
      </c>
      <c r="K33" s="40"/>
      <c r="L33" s="13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4" t="s">
        <v>41</v>
      </c>
      <c r="F34" s="149">
        <f>ROUND((SUM(BF90:BF506)),  2)</f>
        <v>0</v>
      </c>
      <c r="G34" s="40"/>
      <c r="H34" s="40"/>
      <c r="I34" s="150">
        <v>0.12</v>
      </c>
      <c r="J34" s="149">
        <f>ROUND(((SUM(BF90:BF506))*I34),  2)</f>
        <v>0</v>
      </c>
      <c r="K34" s="40"/>
      <c r="L34" s="13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4" t="s">
        <v>42</v>
      </c>
      <c r="F35" s="149">
        <f>ROUND((SUM(BG90:BG506)),  2)</f>
        <v>0</v>
      </c>
      <c r="G35" s="40"/>
      <c r="H35" s="40"/>
      <c r="I35" s="150">
        <v>0.20999999999999999</v>
      </c>
      <c r="J35" s="149">
        <f>0</f>
        <v>0</v>
      </c>
      <c r="K35" s="40"/>
      <c r="L35" s="13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4" t="s">
        <v>43</v>
      </c>
      <c r="F36" s="149">
        <f>ROUND((SUM(BH90:BH506)),  2)</f>
        <v>0</v>
      </c>
      <c r="G36" s="40"/>
      <c r="H36" s="40"/>
      <c r="I36" s="150">
        <v>0.12</v>
      </c>
      <c r="J36" s="149">
        <f>0</f>
        <v>0</v>
      </c>
      <c r="K36" s="40"/>
      <c r="L36" s="13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4" t="s">
        <v>44</v>
      </c>
      <c r="F37" s="149">
        <f>ROUND((SUM(BI90:BI506)),  2)</f>
        <v>0</v>
      </c>
      <c r="G37" s="40"/>
      <c r="H37" s="40"/>
      <c r="I37" s="150">
        <v>0</v>
      </c>
      <c r="J37" s="149">
        <f>0</f>
        <v>0</v>
      </c>
      <c r="K37" s="40"/>
      <c r="L37" s="13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1"/>
      <c r="D39" s="152" t="s">
        <v>45</v>
      </c>
      <c r="E39" s="153"/>
      <c r="F39" s="153"/>
      <c r="G39" s="154" t="s">
        <v>46</v>
      </c>
      <c r="H39" s="155" t="s">
        <v>47</v>
      </c>
      <c r="I39" s="153"/>
      <c r="J39" s="156">
        <f>SUM(J30:J37)</f>
        <v>0</v>
      </c>
      <c r="K39" s="157"/>
      <c r="L39" s="13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8"/>
      <c r="C40" s="159"/>
      <c r="D40" s="159"/>
      <c r="E40" s="159"/>
      <c r="F40" s="159"/>
      <c r="G40" s="159"/>
      <c r="H40" s="159"/>
      <c r="I40" s="159"/>
      <c r="J40" s="159"/>
      <c r="K40" s="159"/>
      <c r="L40" s="13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0"/>
      <c r="C44" s="161"/>
      <c r="D44" s="161"/>
      <c r="E44" s="161"/>
      <c r="F44" s="161"/>
      <c r="G44" s="161"/>
      <c r="H44" s="161"/>
      <c r="I44" s="161"/>
      <c r="J44" s="161"/>
      <c r="K44" s="161"/>
      <c r="L44" s="136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125</v>
      </c>
      <c r="D45" s="42"/>
      <c r="E45" s="42"/>
      <c r="F45" s="42"/>
      <c r="G45" s="42"/>
      <c r="H45" s="42"/>
      <c r="I45" s="42"/>
      <c r="J45" s="42"/>
      <c r="K45" s="42"/>
      <c r="L45" s="136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3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26.25" customHeight="1">
      <c r="A48" s="40"/>
      <c r="B48" s="41"/>
      <c r="C48" s="42"/>
      <c r="D48" s="42"/>
      <c r="E48" s="162" t="str">
        <f>E7</f>
        <v>PŘESTAVBA ŽELEZNIČNÍHO UZLU BRNO - PRODLOUŽENÍ UL. KALOVÁ</v>
      </c>
      <c r="F48" s="34"/>
      <c r="G48" s="34"/>
      <c r="H48" s="34"/>
      <c r="I48" s="42"/>
      <c r="J48" s="42"/>
      <c r="K48" s="42"/>
      <c r="L48" s="13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123</v>
      </c>
      <c r="D49" s="42"/>
      <c r="E49" s="42"/>
      <c r="F49" s="42"/>
      <c r="G49" s="42"/>
      <c r="H49" s="42"/>
      <c r="I49" s="42"/>
      <c r="J49" s="42"/>
      <c r="K49" s="42"/>
      <c r="L49" s="13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SO 06-18-137.1 - Větev 4 -2. část, komunikace</v>
      </c>
      <c r="F50" s="42"/>
      <c r="G50" s="42"/>
      <c r="H50" s="42"/>
      <c r="I50" s="42"/>
      <c r="J50" s="42"/>
      <c r="K50" s="42"/>
      <c r="L50" s="13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6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21</v>
      </c>
      <c r="D52" s="42"/>
      <c r="E52" s="42"/>
      <c r="F52" s="29" t="str">
        <f>F12</f>
        <v xml:space="preserve"> </v>
      </c>
      <c r="G52" s="42"/>
      <c r="H52" s="42"/>
      <c r="I52" s="34" t="s">
        <v>23</v>
      </c>
      <c r="J52" s="74" t="str">
        <f>IF(J12="","",J12)</f>
        <v>3. 6. 2025</v>
      </c>
      <c r="K52" s="42"/>
      <c r="L52" s="13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5.15" customHeight="1">
      <c r="A54" s="40"/>
      <c r="B54" s="41"/>
      <c r="C54" s="34" t="s">
        <v>25</v>
      </c>
      <c r="D54" s="42"/>
      <c r="E54" s="42"/>
      <c r="F54" s="29" t="str">
        <f>E15</f>
        <v xml:space="preserve"> </v>
      </c>
      <c r="G54" s="42"/>
      <c r="H54" s="42"/>
      <c r="I54" s="34" t="s">
        <v>30</v>
      </c>
      <c r="J54" s="38" t="str">
        <f>E21</f>
        <v xml:space="preserve"> </v>
      </c>
      <c r="K54" s="42"/>
      <c r="L54" s="13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28</v>
      </c>
      <c r="D55" s="42"/>
      <c r="E55" s="42"/>
      <c r="F55" s="29" t="str">
        <f>IF(E18="","",E18)</f>
        <v>Vyplň údaj</v>
      </c>
      <c r="G55" s="42"/>
      <c r="H55" s="42"/>
      <c r="I55" s="34" t="s">
        <v>32</v>
      </c>
      <c r="J55" s="38" t="str">
        <f>E24</f>
        <v xml:space="preserve"> </v>
      </c>
      <c r="K55" s="42"/>
      <c r="L55" s="13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63" t="s">
        <v>126</v>
      </c>
      <c r="D57" s="164"/>
      <c r="E57" s="164"/>
      <c r="F57" s="164"/>
      <c r="G57" s="164"/>
      <c r="H57" s="164"/>
      <c r="I57" s="164"/>
      <c r="J57" s="165" t="s">
        <v>127</v>
      </c>
      <c r="K57" s="164"/>
      <c r="L57" s="13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6" t="s">
        <v>67</v>
      </c>
      <c r="D59" s="42"/>
      <c r="E59" s="42"/>
      <c r="F59" s="42"/>
      <c r="G59" s="42"/>
      <c r="H59" s="42"/>
      <c r="I59" s="42"/>
      <c r="J59" s="104">
        <f>J90</f>
        <v>0</v>
      </c>
      <c r="K59" s="42"/>
      <c r="L59" s="13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128</v>
      </c>
    </row>
    <row r="60" s="9" customFormat="1" ht="24.96" customHeight="1">
      <c r="A60" s="9"/>
      <c r="B60" s="167"/>
      <c r="C60" s="168"/>
      <c r="D60" s="169" t="s">
        <v>233</v>
      </c>
      <c r="E60" s="170"/>
      <c r="F60" s="170"/>
      <c r="G60" s="170"/>
      <c r="H60" s="170"/>
      <c r="I60" s="170"/>
      <c r="J60" s="171">
        <f>J91</f>
        <v>0</v>
      </c>
      <c r="K60" s="168"/>
      <c r="L60" s="17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3"/>
      <c r="C61" s="174"/>
      <c r="D61" s="175" t="s">
        <v>567</v>
      </c>
      <c r="E61" s="176"/>
      <c r="F61" s="176"/>
      <c r="G61" s="176"/>
      <c r="H61" s="176"/>
      <c r="I61" s="176"/>
      <c r="J61" s="177">
        <f>J92</f>
        <v>0</v>
      </c>
      <c r="K61" s="174"/>
      <c r="L61" s="178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3"/>
      <c r="C62" s="174"/>
      <c r="D62" s="175" t="s">
        <v>568</v>
      </c>
      <c r="E62" s="176"/>
      <c r="F62" s="176"/>
      <c r="G62" s="176"/>
      <c r="H62" s="176"/>
      <c r="I62" s="176"/>
      <c r="J62" s="177">
        <f>J277</f>
        <v>0</v>
      </c>
      <c r="K62" s="174"/>
      <c r="L62" s="178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3"/>
      <c r="C63" s="174"/>
      <c r="D63" s="175" t="s">
        <v>569</v>
      </c>
      <c r="E63" s="176"/>
      <c r="F63" s="176"/>
      <c r="G63" s="176"/>
      <c r="H63" s="176"/>
      <c r="I63" s="176"/>
      <c r="J63" s="177">
        <f>J289</f>
        <v>0</v>
      </c>
      <c r="K63" s="174"/>
      <c r="L63" s="178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3"/>
      <c r="C64" s="174"/>
      <c r="D64" s="175" t="s">
        <v>570</v>
      </c>
      <c r="E64" s="176"/>
      <c r="F64" s="176"/>
      <c r="G64" s="176"/>
      <c r="H64" s="176"/>
      <c r="I64" s="176"/>
      <c r="J64" s="177">
        <f>J303</f>
        <v>0</v>
      </c>
      <c r="K64" s="174"/>
      <c r="L64" s="178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73"/>
      <c r="C65" s="174"/>
      <c r="D65" s="175" t="s">
        <v>571</v>
      </c>
      <c r="E65" s="176"/>
      <c r="F65" s="176"/>
      <c r="G65" s="176"/>
      <c r="H65" s="176"/>
      <c r="I65" s="176"/>
      <c r="J65" s="177">
        <f>J332</f>
        <v>0</v>
      </c>
      <c r="K65" s="174"/>
      <c r="L65" s="178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73"/>
      <c r="C66" s="174"/>
      <c r="D66" s="175" t="s">
        <v>572</v>
      </c>
      <c r="E66" s="176"/>
      <c r="F66" s="176"/>
      <c r="G66" s="176"/>
      <c r="H66" s="176"/>
      <c r="I66" s="176"/>
      <c r="J66" s="177">
        <f>J335</f>
        <v>0</v>
      </c>
      <c r="K66" s="174"/>
      <c r="L66" s="178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73"/>
      <c r="C67" s="174"/>
      <c r="D67" s="175" t="s">
        <v>234</v>
      </c>
      <c r="E67" s="176"/>
      <c r="F67" s="176"/>
      <c r="G67" s="176"/>
      <c r="H67" s="176"/>
      <c r="I67" s="176"/>
      <c r="J67" s="177">
        <f>J400</f>
        <v>0</v>
      </c>
      <c r="K67" s="174"/>
      <c r="L67" s="178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73"/>
      <c r="C68" s="174"/>
      <c r="D68" s="175" t="s">
        <v>573</v>
      </c>
      <c r="E68" s="176"/>
      <c r="F68" s="176"/>
      <c r="G68" s="176"/>
      <c r="H68" s="176"/>
      <c r="I68" s="176"/>
      <c r="J68" s="177">
        <f>J497</f>
        <v>0</v>
      </c>
      <c r="K68" s="174"/>
      <c r="L68" s="178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9" customFormat="1" ht="24.96" customHeight="1">
      <c r="A69" s="9"/>
      <c r="B69" s="167"/>
      <c r="C69" s="168"/>
      <c r="D69" s="169" t="s">
        <v>237</v>
      </c>
      <c r="E69" s="170"/>
      <c r="F69" s="170"/>
      <c r="G69" s="170"/>
      <c r="H69" s="170"/>
      <c r="I69" s="170"/>
      <c r="J69" s="171">
        <f>J500</f>
        <v>0</v>
      </c>
      <c r="K69" s="168"/>
      <c r="L69" s="172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</row>
    <row r="70" s="10" customFormat="1" ht="19.92" customHeight="1">
      <c r="A70" s="10"/>
      <c r="B70" s="173"/>
      <c r="C70" s="174"/>
      <c r="D70" s="175" t="s">
        <v>241</v>
      </c>
      <c r="E70" s="176"/>
      <c r="F70" s="176"/>
      <c r="G70" s="176"/>
      <c r="H70" s="176"/>
      <c r="I70" s="176"/>
      <c r="J70" s="177">
        <f>J501</f>
        <v>0</v>
      </c>
      <c r="K70" s="174"/>
      <c r="L70" s="178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2" customFormat="1" ht="21.84" customHeight="1">
      <c r="A71" s="40"/>
      <c r="B71" s="41"/>
      <c r="C71" s="42"/>
      <c r="D71" s="42"/>
      <c r="E71" s="42"/>
      <c r="F71" s="42"/>
      <c r="G71" s="42"/>
      <c r="H71" s="42"/>
      <c r="I71" s="42"/>
      <c r="J71" s="42"/>
      <c r="K71" s="42"/>
      <c r="L71" s="136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</row>
    <row r="72" s="2" customFormat="1" ht="6.96" customHeight="1">
      <c r="A72" s="40"/>
      <c r="B72" s="61"/>
      <c r="C72" s="62"/>
      <c r="D72" s="62"/>
      <c r="E72" s="62"/>
      <c r="F72" s="62"/>
      <c r="G72" s="62"/>
      <c r="H72" s="62"/>
      <c r="I72" s="62"/>
      <c r="J72" s="62"/>
      <c r="K72" s="62"/>
      <c r="L72" s="136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6" s="2" customFormat="1" ht="6.96" customHeight="1">
      <c r="A76" s="40"/>
      <c r="B76" s="63"/>
      <c r="C76" s="64"/>
      <c r="D76" s="64"/>
      <c r="E76" s="64"/>
      <c r="F76" s="64"/>
      <c r="G76" s="64"/>
      <c r="H76" s="64"/>
      <c r="I76" s="64"/>
      <c r="J76" s="64"/>
      <c r="K76" s="64"/>
      <c r="L76" s="136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24.96" customHeight="1">
      <c r="A77" s="40"/>
      <c r="B77" s="41"/>
      <c r="C77" s="25" t="s">
        <v>135</v>
      </c>
      <c r="D77" s="42"/>
      <c r="E77" s="42"/>
      <c r="F77" s="42"/>
      <c r="G77" s="42"/>
      <c r="H77" s="42"/>
      <c r="I77" s="42"/>
      <c r="J77" s="42"/>
      <c r="K77" s="42"/>
      <c r="L77" s="13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6.96" customHeight="1">
      <c r="A78" s="40"/>
      <c r="B78" s="41"/>
      <c r="C78" s="42"/>
      <c r="D78" s="42"/>
      <c r="E78" s="42"/>
      <c r="F78" s="42"/>
      <c r="G78" s="42"/>
      <c r="H78" s="42"/>
      <c r="I78" s="42"/>
      <c r="J78" s="42"/>
      <c r="K78" s="42"/>
      <c r="L78" s="13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12" customHeight="1">
      <c r="A79" s="40"/>
      <c r="B79" s="41"/>
      <c r="C79" s="34" t="s">
        <v>16</v>
      </c>
      <c r="D79" s="42"/>
      <c r="E79" s="42"/>
      <c r="F79" s="42"/>
      <c r="G79" s="42"/>
      <c r="H79" s="42"/>
      <c r="I79" s="42"/>
      <c r="J79" s="42"/>
      <c r="K79" s="42"/>
      <c r="L79" s="13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26.25" customHeight="1">
      <c r="A80" s="40"/>
      <c r="B80" s="41"/>
      <c r="C80" s="42"/>
      <c r="D80" s="42"/>
      <c r="E80" s="162" t="str">
        <f>E7</f>
        <v>PŘESTAVBA ŽELEZNIČNÍHO UZLU BRNO - PRODLOUŽENÍ UL. KALOVÁ</v>
      </c>
      <c r="F80" s="34"/>
      <c r="G80" s="34"/>
      <c r="H80" s="34"/>
      <c r="I80" s="42"/>
      <c r="J80" s="42"/>
      <c r="K80" s="42"/>
      <c r="L80" s="13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12" customHeight="1">
      <c r="A81" s="40"/>
      <c r="B81" s="41"/>
      <c r="C81" s="34" t="s">
        <v>123</v>
      </c>
      <c r="D81" s="42"/>
      <c r="E81" s="42"/>
      <c r="F81" s="42"/>
      <c r="G81" s="42"/>
      <c r="H81" s="42"/>
      <c r="I81" s="42"/>
      <c r="J81" s="42"/>
      <c r="K81" s="42"/>
      <c r="L81" s="136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16.5" customHeight="1">
      <c r="A82" s="40"/>
      <c r="B82" s="41"/>
      <c r="C82" s="42"/>
      <c r="D82" s="42"/>
      <c r="E82" s="71" t="str">
        <f>E9</f>
        <v>SO 06-18-137.1 - Větev 4 -2. část, komunikace</v>
      </c>
      <c r="F82" s="42"/>
      <c r="G82" s="42"/>
      <c r="H82" s="42"/>
      <c r="I82" s="42"/>
      <c r="J82" s="42"/>
      <c r="K82" s="42"/>
      <c r="L82" s="136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6.96" customHeight="1">
      <c r="A83" s="40"/>
      <c r="B83" s="41"/>
      <c r="C83" s="42"/>
      <c r="D83" s="42"/>
      <c r="E83" s="42"/>
      <c r="F83" s="42"/>
      <c r="G83" s="42"/>
      <c r="H83" s="42"/>
      <c r="I83" s="42"/>
      <c r="J83" s="42"/>
      <c r="K83" s="42"/>
      <c r="L83" s="136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12" customHeight="1">
      <c r="A84" s="40"/>
      <c r="B84" s="41"/>
      <c r="C84" s="34" t="s">
        <v>21</v>
      </c>
      <c r="D84" s="42"/>
      <c r="E84" s="42"/>
      <c r="F84" s="29" t="str">
        <f>F12</f>
        <v xml:space="preserve"> </v>
      </c>
      <c r="G84" s="42"/>
      <c r="H84" s="42"/>
      <c r="I84" s="34" t="s">
        <v>23</v>
      </c>
      <c r="J84" s="74" t="str">
        <f>IF(J12="","",J12)</f>
        <v>3. 6. 2025</v>
      </c>
      <c r="K84" s="42"/>
      <c r="L84" s="136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2" customFormat="1" ht="6.96" customHeight="1">
      <c r="A85" s="40"/>
      <c r="B85" s="41"/>
      <c r="C85" s="42"/>
      <c r="D85" s="42"/>
      <c r="E85" s="42"/>
      <c r="F85" s="42"/>
      <c r="G85" s="42"/>
      <c r="H85" s="42"/>
      <c r="I85" s="42"/>
      <c r="J85" s="42"/>
      <c r="K85" s="42"/>
      <c r="L85" s="136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2" customFormat="1" ht="15.15" customHeight="1">
      <c r="A86" s="40"/>
      <c r="B86" s="41"/>
      <c r="C86" s="34" t="s">
        <v>25</v>
      </c>
      <c r="D86" s="42"/>
      <c r="E86" s="42"/>
      <c r="F86" s="29" t="str">
        <f>E15</f>
        <v xml:space="preserve"> </v>
      </c>
      <c r="G86" s="42"/>
      <c r="H86" s="42"/>
      <c r="I86" s="34" t="s">
        <v>30</v>
      </c>
      <c r="J86" s="38" t="str">
        <f>E21</f>
        <v xml:space="preserve"> </v>
      </c>
      <c r="K86" s="42"/>
      <c r="L86" s="136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</row>
    <row r="87" s="2" customFormat="1" ht="15.15" customHeight="1">
      <c r="A87" s="40"/>
      <c r="B87" s="41"/>
      <c r="C87" s="34" t="s">
        <v>28</v>
      </c>
      <c r="D87" s="42"/>
      <c r="E87" s="42"/>
      <c r="F87" s="29" t="str">
        <f>IF(E18="","",E18)</f>
        <v>Vyplň údaj</v>
      </c>
      <c r="G87" s="42"/>
      <c r="H87" s="42"/>
      <c r="I87" s="34" t="s">
        <v>32</v>
      </c>
      <c r="J87" s="38" t="str">
        <f>E24</f>
        <v xml:space="preserve"> </v>
      </c>
      <c r="K87" s="42"/>
      <c r="L87" s="136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</row>
    <row r="88" s="2" customFormat="1" ht="10.32" customHeight="1">
      <c r="A88" s="40"/>
      <c r="B88" s="41"/>
      <c r="C88" s="42"/>
      <c r="D88" s="42"/>
      <c r="E88" s="42"/>
      <c r="F88" s="42"/>
      <c r="G88" s="42"/>
      <c r="H88" s="42"/>
      <c r="I88" s="42"/>
      <c r="J88" s="42"/>
      <c r="K88" s="42"/>
      <c r="L88" s="136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</row>
    <row r="89" s="11" customFormat="1" ht="29.28" customHeight="1">
      <c r="A89" s="179"/>
      <c r="B89" s="180"/>
      <c r="C89" s="181" t="s">
        <v>136</v>
      </c>
      <c r="D89" s="182" t="s">
        <v>54</v>
      </c>
      <c r="E89" s="182" t="s">
        <v>50</v>
      </c>
      <c r="F89" s="182" t="s">
        <v>51</v>
      </c>
      <c r="G89" s="182" t="s">
        <v>137</v>
      </c>
      <c r="H89" s="182" t="s">
        <v>138</v>
      </c>
      <c r="I89" s="182" t="s">
        <v>139</v>
      </c>
      <c r="J89" s="182" t="s">
        <v>127</v>
      </c>
      <c r="K89" s="183" t="s">
        <v>140</v>
      </c>
      <c r="L89" s="184"/>
      <c r="M89" s="94" t="s">
        <v>19</v>
      </c>
      <c r="N89" s="95" t="s">
        <v>39</v>
      </c>
      <c r="O89" s="95" t="s">
        <v>141</v>
      </c>
      <c r="P89" s="95" t="s">
        <v>142</v>
      </c>
      <c r="Q89" s="95" t="s">
        <v>143</v>
      </c>
      <c r="R89" s="95" t="s">
        <v>144</v>
      </c>
      <c r="S89" s="95" t="s">
        <v>145</v>
      </c>
      <c r="T89" s="96" t="s">
        <v>146</v>
      </c>
      <c r="U89" s="179"/>
      <c r="V89" s="179"/>
      <c r="W89" s="179"/>
      <c r="X89" s="179"/>
      <c r="Y89" s="179"/>
      <c r="Z89" s="179"/>
      <c r="AA89" s="179"/>
      <c r="AB89" s="179"/>
      <c r="AC89" s="179"/>
      <c r="AD89" s="179"/>
      <c r="AE89" s="179"/>
    </row>
    <row r="90" s="2" customFormat="1" ht="22.8" customHeight="1">
      <c r="A90" s="40"/>
      <c r="B90" s="41"/>
      <c r="C90" s="101" t="s">
        <v>147</v>
      </c>
      <c r="D90" s="42"/>
      <c r="E90" s="42"/>
      <c r="F90" s="42"/>
      <c r="G90" s="42"/>
      <c r="H90" s="42"/>
      <c r="I90" s="42"/>
      <c r="J90" s="185">
        <f>BK90</f>
        <v>0</v>
      </c>
      <c r="K90" s="42"/>
      <c r="L90" s="46"/>
      <c r="M90" s="97"/>
      <c r="N90" s="186"/>
      <c r="O90" s="98"/>
      <c r="P90" s="187">
        <f>P91+P500</f>
        <v>0</v>
      </c>
      <c r="Q90" s="98"/>
      <c r="R90" s="187">
        <f>R91+R500</f>
        <v>428.90291999999999</v>
      </c>
      <c r="S90" s="98"/>
      <c r="T90" s="188">
        <f>T91+T500</f>
        <v>0</v>
      </c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T90" s="19" t="s">
        <v>68</v>
      </c>
      <c r="AU90" s="19" t="s">
        <v>128</v>
      </c>
      <c r="BK90" s="189">
        <f>BK91+BK500</f>
        <v>0</v>
      </c>
    </row>
    <row r="91" s="12" customFormat="1" ht="25.92" customHeight="1">
      <c r="A91" s="12"/>
      <c r="B91" s="190"/>
      <c r="C91" s="191"/>
      <c r="D91" s="192" t="s">
        <v>68</v>
      </c>
      <c r="E91" s="193" t="s">
        <v>242</v>
      </c>
      <c r="F91" s="193" t="s">
        <v>243</v>
      </c>
      <c r="G91" s="191"/>
      <c r="H91" s="191"/>
      <c r="I91" s="194"/>
      <c r="J91" s="195">
        <f>BK91</f>
        <v>0</v>
      </c>
      <c r="K91" s="191"/>
      <c r="L91" s="196"/>
      <c r="M91" s="197"/>
      <c r="N91" s="198"/>
      <c r="O91" s="198"/>
      <c r="P91" s="199">
        <f>P92+P277+P289+P303+P332+P335+P400+P497</f>
        <v>0</v>
      </c>
      <c r="Q91" s="198"/>
      <c r="R91" s="199">
        <f>R92+R277+R289+R303+R332+R335+R400+R497</f>
        <v>428.90291999999999</v>
      </c>
      <c r="S91" s="198"/>
      <c r="T91" s="200">
        <f>T92+T277+T289+T303+T332+T335+T400+T497</f>
        <v>0</v>
      </c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R91" s="201" t="s">
        <v>77</v>
      </c>
      <c r="AT91" s="202" t="s">
        <v>68</v>
      </c>
      <c r="AU91" s="202" t="s">
        <v>69</v>
      </c>
      <c r="AY91" s="201" t="s">
        <v>150</v>
      </c>
      <c r="BK91" s="203">
        <f>BK92+BK277+BK289+BK303+BK332+BK335+BK400+BK497</f>
        <v>0</v>
      </c>
    </row>
    <row r="92" s="12" customFormat="1" ht="22.8" customHeight="1">
      <c r="A92" s="12"/>
      <c r="B92" s="190"/>
      <c r="C92" s="191"/>
      <c r="D92" s="192" t="s">
        <v>68</v>
      </c>
      <c r="E92" s="204" t="s">
        <v>77</v>
      </c>
      <c r="F92" s="204" t="s">
        <v>574</v>
      </c>
      <c r="G92" s="191"/>
      <c r="H92" s="191"/>
      <c r="I92" s="194"/>
      <c r="J92" s="205">
        <f>BK92</f>
        <v>0</v>
      </c>
      <c r="K92" s="191"/>
      <c r="L92" s="196"/>
      <c r="M92" s="197"/>
      <c r="N92" s="198"/>
      <c r="O92" s="198"/>
      <c r="P92" s="199">
        <f>SUM(P93:P276)</f>
        <v>0</v>
      </c>
      <c r="Q92" s="198"/>
      <c r="R92" s="199">
        <f>SUM(R93:R276)</f>
        <v>323.75999999999999</v>
      </c>
      <c r="S92" s="198"/>
      <c r="T92" s="200">
        <f>SUM(T93:T276)</f>
        <v>0</v>
      </c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R92" s="201" t="s">
        <v>77</v>
      </c>
      <c r="AT92" s="202" t="s">
        <v>68</v>
      </c>
      <c r="AU92" s="202" t="s">
        <v>77</v>
      </c>
      <c r="AY92" s="201" t="s">
        <v>150</v>
      </c>
      <c r="BK92" s="203">
        <f>SUM(BK93:BK276)</f>
        <v>0</v>
      </c>
    </row>
    <row r="93" s="2" customFormat="1" ht="24.15" customHeight="1">
      <c r="A93" s="40"/>
      <c r="B93" s="41"/>
      <c r="C93" s="206" t="s">
        <v>77</v>
      </c>
      <c r="D93" s="206" t="s">
        <v>153</v>
      </c>
      <c r="E93" s="207" t="s">
        <v>575</v>
      </c>
      <c r="F93" s="208" t="s">
        <v>576</v>
      </c>
      <c r="G93" s="209" t="s">
        <v>380</v>
      </c>
      <c r="H93" s="210">
        <v>118</v>
      </c>
      <c r="I93" s="211"/>
      <c r="J93" s="212">
        <f>ROUND(I93*H93,2)</f>
        <v>0</v>
      </c>
      <c r="K93" s="208" t="s">
        <v>157</v>
      </c>
      <c r="L93" s="46"/>
      <c r="M93" s="213" t="s">
        <v>19</v>
      </c>
      <c r="N93" s="214" t="s">
        <v>40</v>
      </c>
      <c r="O93" s="86"/>
      <c r="P93" s="215">
        <f>O93*H93</f>
        <v>0</v>
      </c>
      <c r="Q93" s="215">
        <v>0</v>
      </c>
      <c r="R93" s="215">
        <f>Q93*H93</f>
        <v>0</v>
      </c>
      <c r="S93" s="215">
        <v>0</v>
      </c>
      <c r="T93" s="216">
        <f>S93*H93</f>
        <v>0</v>
      </c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R93" s="217" t="s">
        <v>158</v>
      </c>
      <c r="AT93" s="217" t="s">
        <v>153</v>
      </c>
      <c r="AU93" s="217" t="s">
        <v>79</v>
      </c>
      <c r="AY93" s="19" t="s">
        <v>150</v>
      </c>
      <c r="BE93" s="218">
        <f>IF(N93="základní",J93,0)</f>
        <v>0</v>
      </c>
      <c r="BF93" s="218">
        <f>IF(N93="snížená",J93,0)</f>
        <v>0</v>
      </c>
      <c r="BG93" s="218">
        <f>IF(N93="zákl. přenesená",J93,0)</f>
        <v>0</v>
      </c>
      <c r="BH93" s="218">
        <f>IF(N93="sníž. přenesená",J93,0)</f>
        <v>0</v>
      </c>
      <c r="BI93" s="218">
        <f>IF(N93="nulová",J93,0)</f>
        <v>0</v>
      </c>
      <c r="BJ93" s="19" t="s">
        <v>77</v>
      </c>
      <c r="BK93" s="218">
        <f>ROUND(I93*H93,2)</f>
        <v>0</v>
      </c>
      <c r="BL93" s="19" t="s">
        <v>158</v>
      </c>
      <c r="BM93" s="217" t="s">
        <v>79</v>
      </c>
    </row>
    <row r="94" s="2" customFormat="1">
      <c r="A94" s="40"/>
      <c r="B94" s="41"/>
      <c r="C94" s="42"/>
      <c r="D94" s="219" t="s">
        <v>159</v>
      </c>
      <c r="E94" s="42"/>
      <c r="F94" s="220" t="s">
        <v>577</v>
      </c>
      <c r="G94" s="42"/>
      <c r="H94" s="42"/>
      <c r="I94" s="221"/>
      <c r="J94" s="42"/>
      <c r="K94" s="42"/>
      <c r="L94" s="46"/>
      <c r="M94" s="222"/>
      <c r="N94" s="223"/>
      <c r="O94" s="86"/>
      <c r="P94" s="86"/>
      <c r="Q94" s="86"/>
      <c r="R94" s="86"/>
      <c r="S94" s="86"/>
      <c r="T94" s="87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T94" s="19" t="s">
        <v>159</v>
      </c>
      <c r="AU94" s="19" t="s">
        <v>79</v>
      </c>
    </row>
    <row r="95" s="2" customFormat="1" ht="24.15" customHeight="1">
      <c r="A95" s="40"/>
      <c r="B95" s="41"/>
      <c r="C95" s="206" t="s">
        <v>79</v>
      </c>
      <c r="D95" s="206" t="s">
        <v>153</v>
      </c>
      <c r="E95" s="207" t="s">
        <v>578</v>
      </c>
      <c r="F95" s="208" t="s">
        <v>579</v>
      </c>
      <c r="G95" s="209" t="s">
        <v>252</v>
      </c>
      <c r="H95" s="210">
        <v>7</v>
      </c>
      <c r="I95" s="211"/>
      <c r="J95" s="212">
        <f>ROUND(I95*H95,2)</f>
        <v>0</v>
      </c>
      <c r="K95" s="208" t="s">
        <v>157</v>
      </c>
      <c r="L95" s="46"/>
      <c r="M95" s="213" t="s">
        <v>19</v>
      </c>
      <c r="N95" s="214" t="s">
        <v>40</v>
      </c>
      <c r="O95" s="86"/>
      <c r="P95" s="215">
        <f>O95*H95</f>
        <v>0</v>
      </c>
      <c r="Q95" s="215">
        <v>0</v>
      </c>
      <c r="R95" s="215">
        <f>Q95*H95</f>
        <v>0</v>
      </c>
      <c r="S95" s="215">
        <v>0</v>
      </c>
      <c r="T95" s="216">
        <f>S95*H95</f>
        <v>0</v>
      </c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R95" s="217" t="s">
        <v>158</v>
      </c>
      <c r="AT95" s="217" t="s">
        <v>153</v>
      </c>
      <c r="AU95" s="217" t="s">
        <v>79</v>
      </c>
      <c r="AY95" s="19" t="s">
        <v>150</v>
      </c>
      <c r="BE95" s="218">
        <f>IF(N95="základní",J95,0)</f>
        <v>0</v>
      </c>
      <c r="BF95" s="218">
        <f>IF(N95="snížená",J95,0)</f>
        <v>0</v>
      </c>
      <c r="BG95" s="218">
        <f>IF(N95="zákl. přenesená",J95,0)</f>
        <v>0</v>
      </c>
      <c r="BH95" s="218">
        <f>IF(N95="sníž. přenesená",J95,0)</f>
        <v>0</v>
      </c>
      <c r="BI95" s="218">
        <f>IF(N95="nulová",J95,0)</f>
        <v>0</v>
      </c>
      <c r="BJ95" s="19" t="s">
        <v>77</v>
      </c>
      <c r="BK95" s="218">
        <f>ROUND(I95*H95,2)</f>
        <v>0</v>
      </c>
      <c r="BL95" s="19" t="s">
        <v>158</v>
      </c>
      <c r="BM95" s="217" t="s">
        <v>158</v>
      </c>
    </row>
    <row r="96" s="2" customFormat="1">
      <c r="A96" s="40"/>
      <c r="B96" s="41"/>
      <c r="C96" s="42"/>
      <c r="D96" s="219" t="s">
        <v>159</v>
      </c>
      <c r="E96" s="42"/>
      <c r="F96" s="220" t="s">
        <v>580</v>
      </c>
      <c r="G96" s="42"/>
      <c r="H96" s="42"/>
      <c r="I96" s="221"/>
      <c r="J96" s="42"/>
      <c r="K96" s="42"/>
      <c r="L96" s="46"/>
      <c r="M96" s="222"/>
      <c r="N96" s="223"/>
      <c r="O96" s="86"/>
      <c r="P96" s="86"/>
      <c r="Q96" s="86"/>
      <c r="R96" s="86"/>
      <c r="S96" s="86"/>
      <c r="T96" s="87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T96" s="19" t="s">
        <v>159</v>
      </c>
      <c r="AU96" s="19" t="s">
        <v>79</v>
      </c>
    </row>
    <row r="97" s="2" customFormat="1" ht="24.15" customHeight="1">
      <c r="A97" s="40"/>
      <c r="B97" s="41"/>
      <c r="C97" s="206" t="s">
        <v>164</v>
      </c>
      <c r="D97" s="206" t="s">
        <v>153</v>
      </c>
      <c r="E97" s="207" t="s">
        <v>581</v>
      </c>
      <c r="F97" s="208" t="s">
        <v>582</v>
      </c>
      <c r="G97" s="209" t="s">
        <v>252</v>
      </c>
      <c r="H97" s="210">
        <v>5</v>
      </c>
      <c r="I97" s="211"/>
      <c r="J97" s="212">
        <f>ROUND(I97*H97,2)</f>
        <v>0</v>
      </c>
      <c r="K97" s="208" t="s">
        <v>157</v>
      </c>
      <c r="L97" s="46"/>
      <c r="M97" s="213" t="s">
        <v>19</v>
      </c>
      <c r="N97" s="214" t="s">
        <v>40</v>
      </c>
      <c r="O97" s="86"/>
      <c r="P97" s="215">
        <f>O97*H97</f>
        <v>0</v>
      </c>
      <c r="Q97" s="215">
        <v>0</v>
      </c>
      <c r="R97" s="215">
        <f>Q97*H97</f>
        <v>0</v>
      </c>
      <c r="S97" s="215">
        <v>0</v>
      </c>
      <c r="T97" s="216">
        <f>S97*H97</f>
        <v>0</v>
      </c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R97" s="217" t="s">
        <v>158</v>
      </c>
      <c r="AT97" s="217" t="s">
        <v>153</v>
      </c>
      <c r="AU97" s="217" t="s">
        <v>79</v>
      </c>
      <c r="AY97" s="19" t="s">
        <v>150</v>
      </c>
      <c r="BE97" s="218">
        <f>IF(N97="základní",J97,0)</f>
        <v>0</v>
      </c>
      <c r="BF97" s="218">
        <f>IF(N97="snížená",J97,0)</f>
        <v>0</v>
      </c>
      <c r="BG97" s="218">
        <f>IF(N97="zákl. přenesená",J97,0)</f>
        <v>0</v>
      </c>
      <c r="BH97" s="218">
        <f>IF(N97="sníž. přenesená",J97,0)</f>
        <v>0</v>
      </c>
      <c r="BI97" s="218">
        <f>IF(N97="nulová",J97,0)</f>
        <v>0</v>
      </c>
      <c r="BJ97" s="19" t="s">
        <v>77</v>
      </c>
      <c r="BK97" s="218">
        <f>ROUND(I97*H97,2)</f>
        <v>0</v>
      </c>
      <c r="BL97" s="19" t="s">
        <v>158</v>
      </c>
      <c r="BM97" s="217" t="s">
        <v>167</v>
      </c>
    </row>
    <row r="98" s="2" customFormat="1">
      <c r="A98" s="40"/>
      <c r="B98" s="41"/>
      <c r="C98" s="42"/>
      <c r="D98" s="219" t="s">
        <v>159</v>
      </c>
      <c r="E98" s="42"/>
      <c r="F98" s="220" t="s">
        <v>583</v>
      </c>
      <c r="G98" s="42"/>
      <c r="H98" s="42"/>
      <c r="I98" s="221"/>
      <c r="J98" s="42"/>
      <c r="K98" s="42"/>
      <c r="L98" s="46"/>
      <c r="M98" s="222"/>
      <c r="N98" s="223"/>
      <c r="O98" s="86"/>
      <c r="P98" s="86"/>
      <c r="Q98" s="86"/>
      <c r="R98" s="86"/>
      <c r="S98" s="86"/>
      <c r="T98" s="87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T98" s="19" t="s">
        <v>159</v>
      </c>
      <c r="AU98" s="19" t="s">
        <v>79</v>
      </c>
    </row>
    <row r="99" s="2" customFormat="1" ht="24.15" customHeight="1">
      <c r="A99" s="40"/>
      <c r="B99" s="41"/>
      <c r="C99" s="206" t="s">
        <v>158</v>
      </c>
      <c r="D99" s="206" t="s">
        <v>153</v>
      </c>
      <c r="E99" s="207" t="s">
        <v>584</v>
      </c>
      <c r="F99" s="208" t="s">
        <v>585</v>
      </c>
      <c r="G99" s="209" t="s">
        <v>252</v>
      </c>
      <c r="H99" s="210">
        <v>1</v>
      </c>
      <c r="I99" s="211"/>
      <c r="J99" s="212">
        <f>ROUND(I99*H99,2)</f>
        <v>0</v>
      </c>
      <c r="K99" s="208" t="s">
        <v>157</v>
      </c>
      <c r="L99" s="46"/>
      <c r="M99" s="213" t="s">
        <v>19</v>
      </c>
      <c r="N99" s="214" t="s">
        <v>40</v>
      </c>
      <c r="O99" s="86"/>
      <c r="P99" s="215">
        <f>O99*H99</f>
        <v>0</v>
      </c>
      <c r="Q99" s="215">
        <v>0</v>
      </c>
      <c r="R99" s="215">
        <f>Q99*H99</f>
        <v>0</v>
      </c>
      <c r="S99" s="215">
        <v>0</v>
      </c>
      <c r="T99" s="216">
        <f>S99*H99</f>
        <v>0</v>
      </c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R99" s="217" t="s">
        <v>158</v>
      </c>
      <c r="AT99" s="217" t="s">
        <v>153</v>
      </c>
      <c r="AU99" s="217" t="s">
        <v>79</v>
      </c>
      <c r="AY99" s="19" t="s">
        <v>150</v>
      </c>
      <c r="BE99" s="218">
        <f>IF(N99="základní",J99,0)</f>
        <v>0</v>
      </c>
      <c r="BF99" s="218">
        <f>IF(N99="snížená",J99,0)</f>
        <v>0</v>
      </c>
      <c r="BG99" s="218">
        <f>IF(N99="zákl. přenesená",J99,0)</f>
        <v>0</v>
      </c>
      <c r="BH99" s="218">
        <f>IF(N99="sníž. přenesená",J99,0)</f>
        <v>0</v>
      </c>
      <c r="BI99" s="218">
        <f>IF(N99="nulová",J99,0)</f>
        <v>0</v>
      </c>
      <c r="BJ99" s="19" t="s">
        <v>77</v>
      </c>
      <c r="BK99" s="218">
        <f>ROUND(I99*H99,2)</f>
        <v>0</v>
      </c>
      <c r="BL99" s="19" t="s">
        <v>158</v>
      </c>
      <c r="BM99" s="217" t="s">
        <v>171</v>
      </c>
    </row>
    <row r="100" s="2" customFormat="1">
      <c r="A100" s="40"/>
      <c r="B100" s="41"/>
      <c r="C100" s="42"/>
      <c r="D100" s="219" t="s">
        <v>159</v>
      </c>
      <c r="E100" s="42"/>
      <c r="F100" s="220" t="s">
        <v>586</v>
      </c>
      <c r="G100" s="42"/>
      <c r="H100" s="42"/>
      <c r="I100" s="221"/>
      <c r="J100" s="42"/>
      <c r="K100" s="42"/>
      <c r="L100" s="46"/>
      <c r="M100" s="222"/>
      <c r="N100" s="223"/>
      <c r="O100" s="86"/>
      <c r="P100" s="86"/>
      <c r="Q100" s="86"/>
      <c r="R100" s="86"/>
      <c r="S100" s="86"/>
      <c r="T100" s="87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T100" s="19" t="s">
        <v>159</v>
      </c>
      <c r="AU100" s="19" t="s">
        <v>79</v>
      </c>
    </row>
    <row r="101" s="2" customFormat="1" ht="24.15" customHeight="1">
      <c r="A101" s="40"/>
      <c r="B101" s="41"/>
      <c r="C101" s="206" t="s">
        <v>149</v>
      </c>
      <c r="D101" s="206" t="s">
        <v>153</v>
      </c>
      <c r="E101" s="207" t="s">
        <v>587</v>
      </c>
      <c r="F101" s="208" t="s">
        <v>588</v>
      </c>
      <c r="G101" s="209" t="s">
        <v>252</v>
      </c>
      <c r="H101" s="210">
        <v>1</v>
      </c>
      <c r="I101" s="211"/>
      <c r="J101" s="212">
        <f>ROUND(I101*H101,2)</f>
        <v>0</v>
      </c>
      <c r="K101" s="208" t="s">
        <v>157</v>
      </c>
      <c r="L101" s="46"/>
      <c r="M101" s="213" t="s">
        <v>19</v>
      </c>
      <c r="N101" s="214" t="s">
        <v>40</v>
      </c>
      <c r="O101" s="86"/>
      <c r="P101" s="215">
        <f>O101*H101</f>
        <v>0</v>
      </c>
      <c r="Q101" s="215">
        <v>0</v>
      </c>
      <c r="R101" s="215">
        <f>Q101*H101</f>
        <v>0</v>
      </c>
      <c r="S101" s="215">
        <v>0</v>
      </c>
      <c r="T101" s="216">
        <f>S101*H101</f>
        <v>0</v>
      </c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R101" s="217" t="s">
        <v>158</v>
      </c>
      <c r="AT101" s="217" t="s">
        <v>153</v>
      </c>
      <c r="AU101" s="217" t="s">
        <v>79</v>
      </c>
      <c r="AY101" s="19" t="s">
        <v>150</v>
      </c>
      <c r="BE101" s="218">
        <f>IF(N101="základní",J101,0)</f>
        <v>0</v>
      </c>
      <c r="BF101" s="218">
        <f>IF(N101="snížená",J101,0)</f>
        <v>0</v>
      </c>
      <c r="BG101" s="218">
        <f>IF(N101="zákl. přenesená",J101,0)</f>
        <v>0</v>
      </c>
      <c r="BH101" s="218">
        <f>IF(N101="sníž. přenesená",J101,0)</f>
        <v>0</v>
      </c>
      <c r="BI101" s="218">
        <f>IF(N101="nulová",J101,0)</f>
        <v>0</v>
      </c>
      <c r="BJ101" s="19" t="s">
        <v>77</v>
      </c>
      <c r="BK101" s="218">
        <f>ROUND(I101*H101,2)</f>
        <v>0</v>
      </c>
      <c r="BL101" s="19" t="s">
        <v>158</v>
      </c>
      <c r="BM101" s="217" t="s">
        <v>175</v>
      </c>
    </row>
    <row r="102" s="2" customFormat="1">
      <c r="A102" s="40"/>
      <c r="B102" s="41"/>
      <c r="C102" s="42"/>
      <c r="D102" s="219" t="s">
        <v>159</v>
      </c>
      <c r="E102" s="42"/>
      <c r="F102" s="220" t="s">
        <v>589</v>
      </c>
      <c r="G102" s="42"/>
      <c r="H102" s="42"/>
      <c r="I102" s="221"/>
      <c r="J102" s="42"/>
      <c r="K102" s="42"/>
      <c r="L102" s="46"/>
      <c r="M102" s="222"/>
      <c r="N102" s="223"/>
      <c r="O102" s="86"/>
      <c r="P102" s="86"/>
      <c r="Q102" s="86"/>
      <c r="R102" s="86"/>
      <c r="S102" s="86"/>
      <c r="T102" s="87"/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T102" s="19" t="s">
        <v>159</v>
      </c>
      <c r="AU102" s="19" t="s">
        <v>79</v>
      </c>
    </row>
    <row r="103" s="2" customFormat="1" ht="66.75" customHeight="1">
      <c r="A103" s="40"/>
      <c r="B103" s="41"/>
      <c r="C103" s="206" t="s">
        <v>167</v>
      </c>
      <c r="D103" s="206" t="s">
        <v>153</v>
      </c>
      <c r="E103" s="207" t="s">
        <v>590</v>
      </c>
      <c r="F103" s="208" t="s">
        <v>591</v>
      </c>
      <c r="G103" s="209" t="s">
        <v>380</v>
      </c>
      <c r="H103" s="210">
        <v>60</v>
      </c>
      <c r="I103" s="211"/>
      <c r="J103" s="212">
        <f>ROUND(I103*H103,2)</f>
        <v>0</v>
      </c>
      <c r="K103" s="208" t="s">
        <v>157</v>
      </c>
      <c r="L103" s="46"/>
      <c r="M103" s="213" t="s">
        <v>19</v>
      </c>
      <c r="N103" s="214" t="s">
        <v>40</v>
      </c>
      <c r="O103" s="86"/>
      <c r="P103" s="215">
        <f>O103*H103</f>
        <v>0</v>
      </c>
      <c r="Q103" s="215">
        <v>0</v>
      </c>
      <c r="R103" s="215">
        <f>Q103*H103</f>
        <v>0</v>
      </c>
      <c r="S103" s="215">
        <v>0</v>
      </c>
      <c r="T103" s="216">
        <f>S103*H103</f>
        <v>0</v>
      </c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R103" s="217" t="s">
        <v>158</v>
      </c>
      <c r="AT103" s="217" t="s">
        <v>153</v>
      </c>
      <c r="AU103" s="217" t="s">
        <v>79</v>
      </c>
      <c r="AY103" s="19" t="s">
        <v>150</v>
      </c>
      <c r="BE103" s="218">
        <f>IF(N103="základní",J103,0)</f>
        <v>0</v>
      </c>
      <c r="BF103" s="218">
        <f>IF(N103="snížená",J103,0)</f>
        <v>0</v>
      </c>
      <c r="BG103" s="218">
        <f>IF(N103="zákl. přenesená",J103,0)</f>
        <v>0</v>
      </c>
      <c r="BH103" s="218">
        <f>IF(N103="sníž. přenesená",J103,0)</f>
        <v>0</v>
      </c>
      <c r="BI103" s="218">
        <f>IF(N103="nulová",J103,0)</f>
        <v>0</v>
      </c>
      <c r="BJ103" s="19" t="s">
        <v>77</v>
      </c>
      <c r="BK103" s="218">
        <f>ROUND(I103*H103,2)</f>
        <v>0</v>
      </c>
      <c r="BL103" s="19" t="s">
        <v>158</v>
      </c>
      <c r="BM103" s="217" t="s">
        <v>8</v>
      </c>
    </row>
    <row r="104" s="2" customFormat="1">
      <c r="A104" s="40"/>
      <c r="B104" s="41"/>
      <c r="C104" s="42"/>
      <c r="D104" s="219" t="s">
        <v>159</v>
      </c>
      <c r="E104" s="42"/>
      <c r="F104" s="220" t="s">
        <v>592</v>
      </c>
      <c r="G104" s="42"/>
      <c r="H104" s="42"/>
      <c r="I104" s="221"/>
      <c r="J104" s="42"/>
      <c r="K104" s="42"/>
      <c r="L104" s="46"/>
      <c r="M104" s="222"/>
      <c r="N104" s="223"/>
      <c r="O104" s="86"/>
      <c r="P104" s="86"/>
      <c r="Q104" s="86"/>
      <c r="R104" s="86"/>
      <c r="S104" s="86"/>
      <c r="T104" s="87"/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T104" s="19" t="s">
        <v>159</v>
      </c>
      <c r="AU104" s="19" t="s">
        <v>79</v>
      </c>
    </row>
    <row r="105" s="13" customFormat="1">
      <c r="A105" s="13"/>
      <c r="B105" s="242"/>
      <c r="C105" s="243"/>
      <c r="D105" s="244" t="s">
        <v>593</v>
      </c>
      <c r="E105" s="245" t="s">
        <v>19</v>
      </c>
      <c r="F105" s="246" t="s">
        <v>594</v>
      </c>
      <c r="G105" s="243"/>
      <c r="H105" s="247">
        <v>60</v>
      </c>
      <c r="I105" s="248"/>
      <c r="J105" s="243"/>
      <c r="K105" s="243"/>
      <c r="L105" s="249"/>
      <c r="M105" s="250"/>
      <c r="N105" s="251"/>
      <c r="O105" s="251"/>
      <c r="P105" s="251"/>
      <c r="Q105" s="251"/>
      <c r="R105" s="251"/>
      <c r="S105" s="251"/>
      <c r="T105" s="252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T105" s="253" t="s">
        <v>593</v>
      </c>
      <c r="AU105" s="253" t="s">
        <v>79</v>
      </c>
      <c r="AV105" s="13" t="s">
        <v>79</v>
      </c>
      <c r="AW105" s="13" t="s">
        <v>31</v>
      </c>
      <c r="AX105" s="13" t="s">
        <v>69</v>
      </c>
      <c r="AY105" s="253" t="s">
        <v>150</v>
      </c>
    </row>
    <row r="106" s="14" customFormat="1">
      <c r="A106" s="14"/>
      <c r="B106" s="254"/>
      <c r="C106" s="255"/>
      <c r="D106" s="244" t="s">
        <v>593</v>
      </c>
      <c r="E106" s="256" t="s">
        <v>19</v>
      </c>
      <c r="F106" s="257" t="s">
        <v>595</v>
      </c>
      <c r="G106" s="255"/>
      <c r="H106" s="258">
        <v>60</v>
      </c>
      <c r="I106" s="259"/>
      <c r="J106" s="255"/>
      <c r="K106" s="255"/>
      <c r="L106" s="260"/>
      <c r="M106" s="261"/>
      <c r="N106" s="262"/>
      <c r="O106" s="262"/>
      <c r="P106" s="262"/>
      <c r="Q106" s="262"/>
      <c r="R106" s="262"/>
      <c r="S106" s="262"/>
      <c r="T106" s="263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T106" s="264" t="s">
        <v>593</v>
      </c>
      <c r="AU106" s="264" t="s">
        <v>79</v>
      </c>
      <c r="AV106" s="14" t="s">
        <v>158</v>
      </c>
      <c r="AW106" s="14" t="s">
        <v>31</v>
      </c>
      <c r="AX106" s="14" t="s">
        <v>77</v>
      </c>
      <c r="AY106" s="264" t="s">
        <v>150</v>
      </c>
    </row>
    <row r="107" s="2" customFormat="1" ht="66.75" customHeight="1">
      <c r="A107" s="40"/>
      <c r="B107" s="41"/>
      <c r="C107" s="206" t="s">
        <v>180</v>
      </c>
      <c r="D107" s="206" t="s">
        <v>153</v>
      </c>
      <c r="E107" s="207" t="s">
        <v>596</v>
      </c>
      <c r="F107" s="208" t="s">
        <v>597</v>
      </c>
      <c r="G107" s="209" t="s">
        <v>380</v>
      </c>
      <c r="H107" s="210">
        <v>25</v>
      </c>
      <c r="I107" s="211"/>
      <c r="J107" s="212">
        <f>ROUND(I107*H107,2)</f>
        <v>0</v>
      </c>
      <c r="K107" s="208" t="s">
        <v>157</v>
      </c>
      <c r="L107" s="46"/>
      <c r="M107" s="213" t="s">
        <v>19</v>
      </c>
      <c r="N107" s="214" t="s">
        <v>40</v>
      </c>
      <c r="O107" s="86"/>
      <c r="P107" s="215">
        <f>O107*H107</f>
        <v>0</v>
      </c>
      <c r="Q107" s="215">
        <v>0</v>
      </c>
      <c r="R107" s="215">
        <f>Q107*H107</f>
        <v>0</v>
      </c>
      <c r="S107" s="215">
        <v>0</v>
      </c>
      <c r="T107" s="216">
        <f>S107*H107</f>
        <v>0</v>
      </c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R107" s="217" t="s">
        <v>158</v>
      </c>
      <c r="AT107" s="217" t="s">
        <v>153</v>
      </c>
      <c r="AU107" s="217" t="s">
        <v>79</v>
      </c>
      <c r="AY107" s="19" t="s">
        <v>150</v>
      </c>
      <c r="BE107" s="218">
        <f>IF(N107="základní",J107,0)</f>
        <v>0</v>
      </c>
      <c r="BF107" s="218">
        <f>IF(N107="snížená",J107,0)</f>
        <v>0</v>
      </c>
      <c r="BG107" s="218">
        <f>IF(N107="zákl. přenesená",J107,0)</f>
        <v>0</v>
      </c>
      <c r="BH107" s="218">
        <f>IF(N107="sníž. přenesená",J107,0)</f>
        <v>0</v>
      </c>
      <c r="BI107" s="218">
        <f>IF(N107="nulová",J107,0)</f>
        <v>0</v>
      </c>
      <c r="BJ107" s="19" t="s">
        <v>77</v>
      </c>
      <c r="BK107" s="218">
        <f>ROUND(I107*H107,2)</f>
        <v>0</v>
      </c>
      <c r="BL107" s="19" t="s">
        <v>158</v>
      </c>
      <c r="BM107" s="217" t="s">
        <v>183</v>
      </c>
    </row>
    <row r="108" s="2" customFormat="1">
      <c r="A108" s="40"/>
      <c r="B108" s="41"/>
      <c r="C108" s="42"/>
      <c r="D108" s="219" t="s">
        <v>159</v>
      </c>
      <c r="E108" s="42"/>
      <c r="F108" s="220" t="s">
        <v>598</v>
      </c>
      <c r="G108" s="42"/>
      <c r="H108" s="42"/>
      <c r="I108" s="221"/>
      <c r="J108" s="42"/>
      <c r="K108" s="42"/>
      <c r="L108" s="46"/>
      <c r="M108" s="222"/>
      <c r="N108" s="223"/>
      <c r="O108" s="86"/>
      <c r="P108" s="86"/>
      <c r="Q108" s="86"/>
      <c r="R108" s="86"/>
      <c r="S108" s="86"/>
      <c r="T108" s="87"/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T108" s="19" t="s">
        <v>159</v>
      </c>
      <c r="AU108" s="19" t="s">
        <v>79</v>
      </c>
    </row>
    <row r="109" s="13" customFormat="1">
      <c r="A109" s="13"/>
      <c r="B109" s="242"/>
      <c r="C109" s="243"/>
      <c r="D109" s="244" t="s">
        <v>593</v>
      </c>
      <c r="E109" s="245" t="s">
        <v>19</v>
      </c>
      <c r="F109" s="246" t="s">
        <v>599</v>
      </c>
      <c r="G109" s="243"/>
      <c r="H109" s="247">
        <v>25</v>
      </c>
      <c r="I109" s="248"/>
      <c r="J109" s="243"/>
      <c r="K109" s="243"/>
      <c r="L109" s="249"/>
      <c r="M109" s="250"/>
      <c r="N109" s="251"/>
      <c r="O109" s="251"/>
      <c r="P109" s="251"/>
      <c r="Q109" s="251"/>
      <c r="R109" s="251"/>
      <c r="S109" s="251"/>
      <c r="T109" s="252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T109" s="253" t="s">
        <v>593</v>
      </c>
      <c r="AU109" s="253" t="s">
        <v>79</v>
      </c>
      <c r="AV109" s="13" t="s">
        <v>79</v>
      </c>
      <c r="AW109" s="13" t="s">
        <v>31</v>
      </c>
      <c r="AX109" s="13" t="s">
        <v>69</v>
      </c>
      <c r="AY109" s="253" t="s">
        <v>150</v>
      </c>
    </row>
    <row r="110" s="14" customFormat="1">
      <c r="A110" s="14"/>
      <c r="B110" s="254"/>
      <c r="C110" s="255"/>
      <c r="D110" s="244" t="s">
        <v>593</v>
      </c>
      <c r="E110" s="256" t="s">
        <v>19</v>
      </c>
      <c r="F110" s="257" t="s">
        <v>595</v>
      </c>
      <c r="G110" s="255"/>
      <c r="H110" s="258">
        <v>25</v>
      </c>
      <c r="I110" s="259"/>
      <c r="J110" s="255"/>
      <c r="K110" s="255"/>
      <c r="L110" s="260"/>
      <c r="M110" s="261"/>
      <c r="N110" s="262"/>
      <c r="O110" s="262"/>
      <c r="P110" s="262"/>
      <c r="Q110" s="262"/>
      <c r="R110" s="262"/>
      <c r="S110" s="262"/>
      <c r="T110" s="263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T110" s="264" t="s">
        <v>593</v>
      </c>
      <c r="AU110" s="264" t="s">
        <v>79</v>
      </c>
      <c r="AV110" s="14" t="s">
        <v>158</v>
      </c>
      <c r="AW110" s="14" t="s">
        <v>31</v>
      </c>
      <c r="AX110" s="14" t="s">
        <v>77</v>
      </c>
      <c r="AY110" s="264" t="s">
        <v>150</v>
      </c>
    </row>
    <row r="111" s="2" customFormat="1" ht="76.35" customHeight="1">
      <c r="A111" s="40"/>
      <c r="B111" s="41"/>
      <c r="C111" s="206" t="s">
        <v>171</v>
      </c>
      <c r="D111" s="206" t="s">
        <v>153</v>
      </c>
      <c r="E111" s="207" t="s">
        <v>600</v>
      </c>
      <c r="F111" s="208" t="s">
        <v>601</v>
      </c>
      <c r="G111" s="209" t="s">
        <v>380</v>
      </c>
      <c r="H111" s="210">
        <v>570</v>
      </c>
      <c r="I111" s="211"/>
      <c r="J111" s="212">
        <f>ROUND(I111*H111,2)</f>
        <v>0</v>
      </c>
      <c r="K111" s="208" t="s">
        <v>157</v>
      </c>
      <c r="L111" s="46"/>
      <c r="M111" s="213" t="s">
        <v>19</v>
      </c>
      <c r="N111" s="214" t="s">
        <v>40</v>
      </c>
      <c r="O111" s="86"/>
      <c r="P111" s="215">
        <f>O111*H111</f>
        <v>0</v>
      </c>
      <c r="Q111" s="215">
        <v>0</v>
      </c>
      <c r="R111" s="215">
        <f>Q111*H111</f>
        <v>0</v>
      </c>
      <c r="S111" s="215">
        <v>0</v>
      </c>
      <c r="T111" s="216">
        <f>S111*H111</f>
        <v>0</v>
      </c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R111" s="217" t="s">
        <v>158</v>
      </c>
      <c r="AT111" s="217" t="s">
        <v>153</v>
      </c>
      <c r="AU111" s="217" t="s">
        <v>79</v>
      </c>
      <c r="AY111" s="19" t="s">
        <v>150</v>
      </c>
      <c r="BE111" s="218">
        <f>IF(N111="základní",J111,0)</f>
        <v>0</v>
      </c>
      <c r="BF111" s="218">
        <f>IF(N111="snížená",J111,0)</f>
        <v>0</v>
      </c>
      <c r="BG111" s="218">
        <f>IF(N111="zákl. přenesená",J111,0)</f>
        <v>0</v>
      </c>
      <c r="BH111" s="218">
        <f>IF(N111="sníž. přenesená",J111,0)</f>
        <v>0</v>
      </c>
      <c r="BI111" s="218">
        <f>IF(N111="nulová",J111,0)</f>
        <v>0</v>
      </c>
      <c r="BJ111" s="19" t="s">
        <v>77</v>
      </c>
      <c r="BK111" s="218">
        <f>ROUND(I111*H111,2)</f>
        <v>0</v>
      </c>
      <c r="BL111" s="19" t="s">
        <v>158</v>
      </c>
      <c r="BM111" s="217" t="s">
        <v>187</v>
      </c>
    </row>
    <row r="112" s="2" customFormat="1">
      <c r="A112" s="40"/>
      <c r="B112" s="41"/>
      <c r="C112" s="42"/>
      <c r="D112" s="219" t="s">
        <v>159</v>
      </c>
      <c r="E112" s="42"/>
      <c r="F112" s="220" t="s">
        <v>602</v>
      </c>
      <c r="G112" s="42"/>
      <c r="H112" s="42"/>
      <c r="I112" s="221"/>
      <c r="J112" s="42"/>
      <c r="K112" s="42"/>
      <c r="L112" s="46"/>
      <c r="M112" s="222"/>
      <c r="N112" s="223"/>
      <c r="O112" s="86"/>
      <c r="P112" s="86"/>
      <c r="Q112" s="86"/>
      <c r="R112" s="86"/>
      <c r="S112" s="86"/>
      <c r="T112" s="87"/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T112" s="19" t="s">
        <v>159</v>
      </c>
      <c r="AU112" s="19" t="s">
        <v>79</v>
      </c>
    </row>
    <row r="113" s="13" customFormat="1">
      <c r="A113" s="13"/>
      <c r="B113" s="242"/>
      <c r="C113" s="243"/>
      <c r="D113" s="244" t="s">
        <v>593</v>
      </c>
      <c r="E113" s="245" t="s">
        <v>19</v>
      </c>
      <c r="F113" s="246" t="s">
        <v>603</v>
      </c>
      <c r="G113" s="243"/>
      <c r="H113" s="247">
        <v>570</v>
      </c>
      <c r="I113" s="248"/>
      <c r="J113" s="243"/>
      <c r="K113" s="243"/>
      <c r="L113" s="249"/>
      <c r="M113" s="250"/>
      <c r="N113" s="251"/>
      <c r="O113" s="251"/>
      <c r="P113" s="251"/>
      <c r="Q113" s="251"/>
      <c r="R113" s="251"/>
      <c r="S113" s="251"/>
      <c r="T113" s="252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T113" s="253" t="s">
        <v>593</v>
      </c>
      <c r="AU113" s="253" t="s">
        <v>79</v>
      </c>
      <c r="AV113" s="13" t="s">
        <v>79</v>
      </c>
      <c r="AW113" s="13" t="s">
        <v>31</v>
      </c>
      <c r="AX113" s="13" t="s">
        <v>69</v>
      </c>
      <c r="AY113" s="253" t="s">
        <v>150</v>
      </c>
    </row>
    <row r="114" s="14" customFormat="1">
      <c r="A114" s="14"/>
      <c r="B114" s="254"/>
      <c r="C114" s="255"/>
      <c r="D114" s="244" t="s">
        <v>593</v>
      </c>
      <c r="E114" s="256" t="s">
        <v>19</v>
      </c>
      <c r="F114" s="257" t="s">
        <v>595</v>
      </c>
      <c r="G114" s="255"/>
      <c r="H114" s="258">
        <v>570</v>
      </c>
      <c r="I114" s="259"/>
      <c r="J114" s="255"/>
      <c r="K114" s="255"/>
      <c r="L114" s="260"/>
      <c r="M114" s="261"/>
      <c r="N114" s="262"/>
      <c r="O114" s="262"/>
      <c r="P114" s="262"/>
      <c r="Q114" s="262"/>
      <c r="R114" s="262"/>
      <c r="S114" s="262"/>
      <c r="T114" s="263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T114" s="264" t="s">
        <v>593</v>
      </c>
      <c r="AU114" s="264" t="s">
        <v>79</v>
      </c>
      <c r="AV114" s="14" t="s">
        <v>158</v>
      </c>
      <c r="AW114" s="14" t="s">
        <v>31</v>
      </c>
      <c r="AX114" s="14" t="s">
        <v>77</v>
      </c>
      <c r="AY114" s="264" t="s">
        <v>150</v>
      </c>
    </row>
    <row r="115" s="2" customFormat="1" ht="66.75" customHeight="1">
      <c r="A115" s="40"/>
      <c r="B115" s="41"/>
      <c r="C115" s="206" t="s">
        <v>190</v>
      </c>
      <c r="D115" s="206" t="s">
        <v>153</v>
      </c>
      <c r="E115" s="207" t="s">
        <v>604</v>
      </c>
      <c r="F115" s="208" t="s">
        <v>605</v>
      </c>
      <c r="G115" s="209" t="s">
        <v>380</v>
      </c>
      <c r="H115" s="210">
        <v>203</v>
      </c>
      <c r="I115" s="211"/>
      <c r="J115" s="212">
        <f>ROUND(I115*H115,2)</f>
        <v>0</v>
      </c>
      <c r="K115" s="208" t="s">
        <v>157</v>
      </c>
      <c r="L115" s="46"/>
      <c r="M115" s="213" t="s">
        <v>19</v>
      </c>
      <c r="N115" s="214" t="s">
        <v>40</v>
      </c>
      <c r="O115" s="86"/>
      <c r="P115" s="215">
        <f>O115*H115</f>
        <v>0</v>
      </c>
      <c r="Q115" s="215">
        <v>0</v>
      </c>
      <c r="R115" s="215">
        <f>Q115*H115</f>
        <v>0</v>
      </c>
      <c r="S115" s="215">
        <v>0</v>
      </c>
      <c r="T115" s="216">
        <f>S115*H115</f>
        <v>0</v>
      </c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R115" s="217" t="s">
        <v>158</v>
      </c>
      <c r="AT115" s="217" t="s">
        <v>153</v>
      </c>
      <c r="AU115" s="217" t="s">
        <v>79</v>
      </c>
      <c r="AY115" s="19" t="s">
        <v>150</v>
      </c>
      <c r="BE115" s="218">
        <f>IF(N115="základní",J115,0)</f>
        <v>0</v>
      </c>
      <c r="BF115" s="218">
        <f>IF(N115="snížená",J115,0)</f>
        <v>0</v>
      </c>
      <c r="BG115" s="218">
        <f>IF(N115="zákl. přenesená",J115,0)</f>
        <v>0</v>
      </c>
      <c r="BH115" s="218">
        <f>IF(N115="sníž. přenesená",J115,0)</f>
        <v>0</v>
      </c>
      <c r="BI115" s="218">
        <f>IF(N115="nulová",J115,0)</f>
        <v>0</v>
      </c>
      <c r="BJ115" s="19" t="s">
        <v>77</v>
      </c>
      <c r="BK115" s="218">
        <f>ROUND(I115*H115,2)</f>
        <v>0</v>
      </c>
      <c r="BL115" s="19" t="s">
        <v>158</v>
      </c>
      <c r="BM115" s="217" t="s">
        <v>193</v>
      </c>
    </row>
    <row r="116" s="2" customFormat="1">
      <c r="A116" s="40"/>
      <c r="B116" s="41"/>
      <c r="C116" s="42"/>
      <c r="D116" s="219" t="s">
        <v>159</v>
      </c>
      <c r="E116" s="42"/>
      <c r="F116" s="220" t="s">
        <v>606</v>
      </c>
      <c r="G116" s="42"/>
      <c r="H116" s="42"/>
      <c r="I116" s="221"/>
      <c r="J116" s="42"/>
      <c r="K116" s="42"/>
      <c r="L116" s="46"/>
      <c r="M116" s="222"/>
      <c r="N116" s="223"/>
      <c r="O116" s="86"/>
      <c r="P116" s="86"/>
      <c r="Q116" s="86"/>
      <c r="R116" s="86"/>
      <c r="S116" s="86"/>
      <c r="T116" s="87"/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T116" s="19" t="s">
        <v>159</v>
      </c>
      <c r="AU116" s="19" t="s">
        <v>79</v>
      </c>
    </row>
    <row r="117" s="13" customFormat="1">
      <c r="A117" s="13"/>
      <c r="B117" s="242"/>
      <c r="C117" s="243"/>
      <c r="D117" s="244" t="s">
        <v>593</v>
      </c>
      <c r="E117" s="245" t="s">
        <v>19</v>
      </c>
      <c r="F117" s="246" t="s">
        <v>607</v>
      </c>
      <c r="G117" s="243"/>
      <c r="H117" s="247">
        <v>203</v>
      </c>
      <c r="I117" s="248"/>
      <c r="J117" s="243"/>
      <c r="K117" s="243"/>
      <c r="L117" s="249"/>
      <c r="M117" s="250"/>
      <c r="N117" s="251"/>
      <c r="O117" s="251"/>
      <c r="P117" s="251"/>
      <c r="Q117" s="251"/>
      <c r="R117" s="251"/>
      <c r="S117" s="251"/>
      <c r="T117" s="252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T117" s="253" t="s">
        <v>593</v>
      </c>
      <c r="AU117" s="253" t="s">
        <v>79</v>
      </c>
      <c r="AV117" s="13" t="s">
        <v>79</v>
      </c>
      <c r="AW117" s="13" t="s">
        <v>31</v>
      </c>
      <c r="AX117" s="13" t="s">
        <v>69</v>
      </c>
      <c r="AY117" s="253" t="s">
        <v>150</v>
      </c>
    </row>
    <row r="118" s="14" customFormat="1">
      <c r="A118" s="14"/>
      <c r="B118" s="254"/>
      <c r="C118" s="255"/>
      <c r="D118" s="244" t="s">
        <v>593</v>
      </c>
      <c r="E118" s="256" t="s">
        <v>19</v>
      </c>
      <c r="F118" s="257" t="s">
        <v>595</v>
      </c>
      <c r="G118" s="255"/>
      <c r="H118" s="258">
        <v>203</v>
      </c>
      <c r="I118" s="259"/>
      <c r="J118" s="255"/>
      <c r="K118" s="255"/>
      <c r="L118" s="260"/>
      <c r="M118" s="261"/>
      <c r="N118" s="262"/>
      <c r="O118" s="262"/>
      <c r="P118" s="262"/>
      <c r="Q118" s="262"/>
      <c r="R118" s="262"/>
      <c r="S118" s="262"/>
      <c r="T118" s="263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T118" s="264" t="s">
        <v>593</v>
      </c>
      <c r="AU118" s="264" t="s">
        <v>79</v>
      </c>
      <c r="AV118" s="14" t="s">
        <v>158</v>
      </c>
      <c r="AW118" s="14" t="s">
        <v>31</v>
      </c>
      <c r="AX118" s="14" t="s">
        <v>77</v>
      </c>
      <c r="AY118" s="264" t="s">
        <v>150</v>
      </c>
    </row>
    <row r="119" s="2" customFormat="1" ht="66.75" customHeight="1">
      <c r="A119" s="40"/>
      <c r="B119" s="41"/>
      <c r="C119" s="206" t="s">
        <v>175</v>
      </c>
      <c r="D119" s="206" t="s">
        <v>153</v>
      </c>
      <c r="E119" s="207" t="s">
        <v>608</v>
      </c>
      <c r="F119" s="208" t="s">
        <v>609</v>
      </c>
      <c r="G119" s="209" t="s">
        <v>380</v>
      </c>
      <c r="H119" s="210">
        <v>70</v>
      </c>
      <c r="I119" s="211"/>
      <c r="J119" s="212">
        <f>ROUND(I119*H119,2)</f>
        <v>0</v>
      </c>
      <c r="K119" s="208" t="s">
        <v>157</v>
      </c>
      <c r="L119" s="46"/>
      <c r="M119" s="213" t="s">
        <v>19</v>
      </c>
      <c r="N119" s="214" t="s">
        <v>40</v>
      </c>
      <c r="O119" s="86"/>
      <c r="P119" s="215">
        <f>O119*H119</f>
        <v>0</v>
      </c>
      <c r="Q119" s="215">
        <v>0</v>
      </c>
      <c r="R119" s="215">
        <f>Q119*H119</f>
        <v>0</v>
      </c>
      <c r="S119" s="215">
        <v>0</v>
      </c>
      <c r="T119" s="216">
        <f>S119*H119</f>
        <v>0</v>
      </c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R119" s="217" t="s">
        <v>158</v>
      </c>
      <c r="AT119" s="217" t="s">
        <v>153</v>
      </c>
      <c r="AU119" s="217" t="s">
        <v>79</v>
      </c>
      <c r="AY119" s="19" t="s">
        <v>150</v>
      </c>
      <c r="BE119" s="218">
        <f>IF(N119="základní",J119,0)</f>
        <v>0</v>
      </c>
      <c r="BF119" s="218">
        <f>IF(N119="snížená",J119,0)</f>
        <v>0</v>
      </c>
      <c r="BG119" s="218">
        <f>IF(N119="zákl. přenesená",J119,0)</f>
        <v>0</v>
      </c>
      <c r="BH119" s="218">
        <f>IF(N119="sníž. přenesená",J119,0)</f>
        <v>0</v>
      </c>
      <c r="BI119" s="218">
        <f>IF(N119="nulová",J119,0)</f>
        <v>0</v>
      </c>
      <c r="BJ119" s="19" t="s">
        <v>77</v>
      </c>
      <c r="BK119" s="218">
        <f>ROUND(I119*H119,2)</f>
        <v>0</v>
      </c>
      <c r="BL119" s="19" t="s">
        <v>158</v>
      </c>
      <c r="BM119" s="217" t="s">
        <v>199</v>
      </c>
    </row>
    <row r="120" s="2" customFormat="1">
      <c r="A120" s="40"/>
      <c r="B120" s="41"/>
      <c r="C120" s="42"/>
      <c r="D120" s="219" t="s">
        <v>159</v>
      </c>
      <c r="E120" s="42"/>
      <c r="F120" s="220" t="s">
        <v>610</v>
      </c>
      <c r="G120" s="42"/>
      <c r="H120" s="42"/>
      <c r="I120" s="221"/>
      <c r="J120" s="42"/>
      <c r="K120" s="42"/>
      <c r="L120" s="46"/>
      <c r="M120" s="222"/>
      <c r="N120" s="223"/>
      <c r="O120" s="86"/>
      <c r="P120" s="86"/>
      <c r="Q120" s="86"/>
      <c r="R120" s="86"/>
      <c r="S120" s="86"/>
      <c r="T120" s="87"/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T120" s="19" t="s">
        <v>159</v>
      </c>
      <c r="AU120" s="19" t="s">
        <v>79</v>
      </c>
    </row>
    <row r="121" s="13" customFormat="1">
      <c r="A121" s="13"/>
      <c r="B121" s="242"/>
      <c r="C121" s="243"/>
      <c r="D121" s="244" t="s">
        <v>593</v>
      </c>
      <c r="E121" s="245" t="s">
        <v>19</v>
      </c>
      <c r="F121" s="246" t="s">
        <v>611</v>
      </c>
      <c r="G121" s="243"/>
      <c r="H121" s="247">
        <v>70</v>
      </c>
      <c r="I121" s="248"/>
      <c r="J121" s="243"/>
      <c r="K121" s="243"/>
      <c r="L121" s="249"/>
      <c r="M121" s="250"/>
      <c r="N121" s="251"/>
      <c r="O121" s="251"/>
      <c r="P121" s="251"/>
      <c r="Q121" s="251"/>
      <c r="R121" s="251"/>
      <c r="S121" s="251"/>
      <c r="T121" s="252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T121" s="253" t="s">
        <v>593</v>
      </c>
      <c r="AU121" s="253" t="s">
        <v>79</v>
      </c>
      <c r="AV121" s="13" t="s">
        <v>79</v>
      </c>
      <c r="AW121" s="13" t="s">
        <v>31</v>
      </c>
      <c r="AX121" s="13" t="s">
        <v>69</v>
      </c>
      <c r="AY121" s="253" t="s">
        <v>150</v>
      </c>
    </row>
    <row r="122" s="14" customFormat="1">
      <c r="A122" s="14"/>
      <c r="B122" s="254"/>
      <c r="C122" s="255"/>
      <c r="D122" s="244" t="s">
        <v>593</v>
      </c>
      <c r="E122" s="256" t="s">
        <v>19</v>
      </c>
      <c r="F122" s="257" t="s">
        <v>595</v>
      </c>
      <c r="G122" s="255"/>
      <c r="H122" s="258">
        <v>70</v>
      </c>
      <c r="I122" s="259"/>
      <c r="J122" s="255"/>
      <c r="K122" s="255"/>
      <c r="L122" s="260"/>
      <c r="M122" s="261"/>
      <c r="N122" s="262"/>
      <c r="O122" s="262"/>
      <c r="P122" s="262"/>
      <c r="Q122" s="262"/>
      <c r="R122" s="262"/>
      <c r="S122" s="262"/>
      <c r="T122" s="263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T122" s="264" t="s">
        <v>593</v>
      </c>
      <c r="AU122" s="264" t="s">
        <v>79</v>
      </c>
      <c r="AV122" s="14" t="s">
        <v>158</v>
      </c>
      <c r="AW122" s="14" t="s">
        <v>31</v>
      </c>
      <c r="AX122" s="14" t="s">
        <v>77</v>
      </c>
      <c r="AY122" s="264" t="s">
        <v>150</v>
      </c>
    </row>
    <row r="123" s="2" customFormat="1" ht="44.25" customHeight="1">
      <c r="A123" s="40"/>
      <c r="B123" s="41"/>
      <c r="C123" s="206" t="s">
        <v>201</v>
      </c>
      <c r="D123" s="206" t="s">
        <v>153</v>
      </c>
      <c r="E123" s="207" t="s">
        <v>612</v>
      </c>
      <c r="F123" s="208" t="s">
        <v>613</v>
      </c>
      <c r="G123" s="209" t="s">
        <v>380</v>
      </c>
      <c r="H123" s="210">
        <v>124</v>
      </c>
      <c r="I123" s="211"/>
      <c r="J123" s="212">
        <f>ROUND(I123*H123,2)</f>
        <v>0</v>
      </c>
      <c r="K123" s="208" t="s">
        <v>157</v>
      </c>
      <c r="L123" s="46"/>
      <c r="M123" s="213" t="s">
        <v>19</v>
      </c>
      <c r="N123" s="214" t="s">
        <v>40</v>
      </c>
      <c r="O123" s="86"/>
      <c r="P123" s="215">
        <f>O123*H123</f>
        <v>0</v>
      </c>
      <c r="Q123" s="215">
        <v>0</v>
      </c>
      <c r="R123" s="215">
        <f>Q123*H123</f>
        <v>0</v>
      </c>
      <c r="S123" s="215">
        <v>0</v>
      </c>
      <c r="T123" s="216">
        <f>S123*H123</f>
        <v>0</v>
      </c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R123" s="217" t="s">
        <v>158</v>
      </c>
      <c r="AT123" s="217" t="s">
        <v>153</v>
      </c>
      <c r="AU123" s="217" t="s">
        <v>79</v>
      </c>
      <c r="AY123" s="19" t="s">
        <v>150</v>
      </c>
      <c r="BE123" s="218">
        <f>IF(N123="základní",J123,0)</f>
        <v>0</v>
      </c>
      <c r="BF123" s="218">
        <f>IF(N123="snížená",J123,0)</f>
        <v>0</v>
      </c>
      <c r="BG123" s="218">
        <f>IF(N123="zákl. přenesená",J123,0)</f>
        <v>0</v>
      </c>
      <c r="BH123" s="218">
        <f>IF(N123="sníž. přenesená",J123,0)</f>
        <v>0</v>
      </c>
      <c r="BI123" s="218">
        <f>IF(N123="nulová",J123,0)</f>
        <v>0</v>
      </c>
      <c r="BJ123" s="19" t="s">
        <v>77</v>
      </c>
      <c r="BK123" s="218">
        <f>ROUND(I123*H123,2)</f>
        <v>0</v>
      </c>
      <c r="BL123" s="19" t="s">
        <v>158</v>
      </c>
      <c r="BM123" s="217" t="s">
        <v>204</v>
      </c>
    </row>
    <row r="124" s="2" customFormat="1">
      <c r="A124" s="40"/>
      <c r="B124" s="41"/>
      <c r="C124" s="42"/>
      <c r="D124" s="219" t="s">
        <v>159</v>
      </c>
      <c r="E124" s="42"/>
      <c r="F124" s="220" t="s">
        <v>614</v>
      </c>
      <c r="G124" s="42"/>
      <c r="H124" s="42"/>
      <c r="I124" s="221"/>
      <c r="J124" s="42"/>
      <c r="K124" s="42"/>
      <c r="L124" s="46"/>
      <c r="M124" s="222"/>
      <c r="N124" s="223"/>
      <c r="O124" s="86"/>
      <c r="P124" s="86"/>
      <c r="Q124" s="86"/>
      <c r="R124" s="86"/>
      <c r="S124" s="86"/>
      <c r="T124" s="87"/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T124" s="19" t="s">
        <v>159</v>
      </c>
      <c r="AU124" s="19" t="s">
        <v>79</v>
      </c>
    </row>
    <row r="125" s="13" customFormat="1">
      <c r="A125" s="13"/>
      <c r="B125" s="242"/>
      <c r="C125" s="243"/>
      <c r="D125" s="244" t="s">
        <v>593</v>
      </c>
      <c r="E125" s="245" t="s">
        <v>19</v>
      </c>
      <c r="F125" s="246" t="s">
        <v>615</v>
      </c>
      <c r="G125" s="243"/>
      <c r="H125" s="247">
        <v>124</v>
      </c>
      <c r="I125" s="248"/>
      <c r="J125" s="243"/>
      <c r="K125" s="243"/>
      <c r="L125" s="249"/>
      <c r="M125" s="250"/>
      <c r="N125" s="251"/>
      <c r="O125" s="251"/>
      <c r="P125" s="251"/>
      <c r="Q125" s="251"/>
      <c r="R125" s="251"/>
      <c r="S125" s="251"/>
      <c r="T125" s="252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T125" s="253" t="s">
        <v>593</v>
      </c>
      <c r="AU125" s="253" t="s">
        <v>79</v>
      </c>
      <c r="AV125" s="13" t="s">
        <v>79</v>
      </c>
      <c r="AW125" s="13" t="s">
        <v>31</v>
      </c>
      <c r="AX125" s="13" t="s">
        <v>69</v>
      </c>
      <c r="AY125" s="253" t="s">
        <v>150</v>
      </c>
    </row>
    <row r="126" s="14" customFormat="1">
      <c r="A126" s="14"/>
      <c r="B126" s="254"/>
      <c r="C126" s="255"/>
      <c r="D126" s="244" t="s">
        <v>593</v>
      </c>
      <c r="E126" s="256" t="s">
        <v>19</v>
      </c>
      <c r="F126" s="257" t="s">
        <v>595</v>
      </c>
      <c r="G126" s="255"/>
      <c r="H126" s="258">
        <v>124</v>
      </c>
      <c r="I126" s="259"/>
      <c r="J126" s="255"/>
      <c r="K126" s="255"/>
      <c r="L126" s="260"/>
      <c r="M126" s="261"/>
      <c r="N126" s="262"/>
      <c r="O126" s="262"/>
      <c r="P126" s="262"/>
      <c r="Q126" s="262"/>
      <c r="R126" s="262"/>
      <c r="S126" s="262"/>
      <c r="T126" s="263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T126" s="264" t="s">
        <v>593</v>
      </c>
      <c r="AU126" s="264" t="s">
        <v>79</v>
      </c>
      <c r="AV126" s="14" t="s">
        <v>158</v>
      </c>
      <c r="AW126" s="14" t="s">
        <v>31</v>
      </c>
      <c r="AX126" s="14" t="s">
        <v>77</v>
      </c>
      <c r="AY126" s="264" t="s">
        <v>150</v>
      </c>
    </row>
    <row r="127" s="2" customFormat="1" ht="44.25" customHeight="1">
      <c r="A127" s="40"/>
      <c r="B127" s="41"/>
      <c r="C127" s="206" t="s">
        <v>8</v>
      </c>
      <c r="D127" s="206" t="s">
        <v>153</v>
      </c>
      <c r="E127" s="207" t="s">
        <v>616</v>
      </c>
      <c r="F127" s="208" t="s">
        <v>617</v>
      </c>
      <c r="G127" s="209" t="s">
        <v>380</v>
      </c>
      <c r="H127" s="210">
        <v>57</v>
      </c>
      <c r="I127" s="211"/>
      <c r="J127" s="212">
        <f>ROUND(I127*H127,2)</f>
        <v>0</v>
      </c>
      <c r="K127" s="208" t="s">
        <v>157</v>
      </c>
      <c r="L127" s="46"/>
      <c r="M127" s="213" t="s">
        <v>19</v>
      </c>
      <c r="N127" s="214" t="s">
        <v>40</v>
      </c>
      <c r="O127" s="86"/>
      <c r="P127" s="215">
        <f>O127*H127</f>
        <v>0</v>
      </c>
      <c r="Q127" s="215">
        <v>0</v>
      </c>
      <c r="R127" s="215">
        <f>Q127*H127</f>
        <v>0</v>
      </c>
      <c r="S127" s="215">
        <v>0</v>
      </c>
      <c r="T127" s="216">
        <f>S127*H127</f>
        <v>0</v>
      </c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R127" s="217" t="s">
        <v>158</v>
      </c>
      <c r="AT127" s="217" t="s">
        <v>153</v>
      </c>
      <c r="AU127" s="217" t="s">
        <v>79</v>
      </c>
      <c r="AY127" s="19" t="s">
        <v>150</v>
      </c>
      <c r="BE127" s="218">
        <f>IF(N127="základní",J127,0)</f>
        <v>0</v>
      </c>
      <c r="BF127" s="218">
        <f>IF(N127="snížená",J127,0)</f>
        <v>0</v>
      </c>
      <c r="BG127" s="218">
        <f>IF(N127="zákl. přenesená",J127,0)</f>
        <v>0</v>
      </c>
      <c r="BH127" s="218">
        <f>IF(N127="sníž. přenesená",J127,0)</f>
        <v>0</v>
      </c>
      <c r="BI127" s="218">
        <f>IF(N127="nulová",J127,0)</f>
        <v>0</v>
      </c>
      <c r="BJ127" s="19" t="s">
        <v>77</v>
      </c>
      <c r="BK127" s="218">
        <f>ROUND(I127*H127,2)</f>
        <v>0</v>
      </c>
      <c r="BL127" s="19" t="s">
        <v>158</v>
      </c>
      <c r="BM127" s="217" t="s">
        <v>208</v>
      </c>
    </row>
    <row r="128" s="2" customFormat="1">
      <c r="A128" s="40"/>
      <c r="B128" s="41"/>
      <c r="C128" s="42"/>
      <c r="D128" s="219" t="s">
        <v>159</v>
      </c>
      <c r="E128" s="42"/>
      <c r="F128" s="220" t="s">
        <v>618</v>
      </c>
      <c r="G128" s="42"/>
      <c r="H128" s="42"/>
      <c r="I128" s="221"/>
      <c r="J128" s="42"/>
      <c r="K128" s="42"/>
      <c r="L128" s="46"/>
      <c r="M128" s="222"/>
      <c r="N128" s="223"/>
      <c r="O128" s="86"/>
      <c r="P128" s="86"/>
      <c r="Q128" s="86"/>
      <c r="R128" s="86"/>
      <c r="S128" s="86"/>
      <c r="T128" s="87"/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T128" s="19" t="s">
        <v>159</v>
      </c>
      <c r="AU128" s="19" t="s">
        <v>79</v>
      </c>
    </row>
    <row r="129" s="13" customFormat="1">
      <c r="A129" s="13"/>
      <c r="B129" s="242"/>
      <c r="C129" s="243"/>
      <c r="D129" s="244" t="s">
        <v>593</v>
      </c>
      <c r="E129" s="245" t="s">
        <v>19</v>
      </c>
      <c r="F129" s="246" t="s">
        <v>619</v>
      </c>
      <c r="G129" s="243"/>
      <c r="H129" s="247">
        <v>57</v>
      </c>
      <c r="I129" s="248"/>
      <c r="J129" s="243"/>
      <c r="K129" s="243"/>
      <c r="L129" s="249"/>
      <c r="M129" s="250"/>
      <c r="N129" s="251"/>
      <c r="O129" s="251"/>
      <c r="P129" s="251"/>
      <c r="Q129" s="251"/>
      <c r="R129" s="251"/>
      <c r="S129" s="251"/>
      <c r="T129" s="252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253" t="s">
        <v>593</v>
      </c>
      <c r="AU129" s="253" t="s">
        <v>79</v>
      </c>
      <c r="AV129" s="13" t="s">
        <v>79</v>
      </c>
      <c r="AW129" s="13" t="s">
        <v>31</v>
      </c>
      <c r="AX129" s="13" t="s">
        <v>69</v>
      </c>
      <c r="AY129" s="253" t="s">
        <v>150</v>
      </c>
    </row>
    <row r="130" s="14" customFormat="1">
      <c r="A130" s="14"/>
      <c r="B130" s="254"/>
      <c r="C130" s="255"/>
      <c r="D130" s="244" t="s">
        <v>593</v>
      </c>
      <c r="E130" s="256" t="s">
        <v>19</v>
      </c>
      <c r="F130" s="257" t="s">
        <v>595</v>
      </c>
      <c r="G130" s="255"/>
      <c r="H130" s="258">
        <v>57</v>
      </c>
      <c r="I130" s="259"/>
      <c r="J130" s="255"/>
      <c r="K130" s="255"/>
      <c r="L130" s="260"/>
      <c r="M130" s="261"/>
      <c r="N130" s="262"/>
      <c r="O130" s="262"/>
      <c r="P130" s="262"/>
      <c r="Q130" s="262"/>
      <c r="R130" s="262"/>
      <c r="S130" s="262"/>
      <c r="T130" s="263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T130" s="264" t="s">
        <v>593</v>
      </c>
      <c r="AU130" s="264" t="s">
        <v>79</v>
      </c>
      <c r="AV130" s="14" t="s">
        <v>158</v>
      </c>
      <c r="AW130" s="14" t="s">
        <v>31</v>
      </c>
      <c r="AX130" s="14" t="s">
        <v>77</v>
      </c>
      <c r="AY130" s="264" t="s">
        <v>150</v>
      </c>
    </row>
    <row r="131" s="2" customFormat="1" ht="44.25" customHeight="1">
      <c r="A131" s="40"/>
      <c r="B131" s="41"/>
      <c r="C131" s="206" t="s">
        <v>212</v>
      </c>
      <c r="D131" s="206" t="s">
        <v>153</v>
      </c>
      <c r="E131" s="207" t="s">
        <v>620</v>
      </c>
      <c r="F131" s="208" t="s">
        <v>621</v>
      </c>
      <c r="G131" s="209" t="s">
        <v>380</v>
      </c>
      <c r="H131" s="210">
        <v>109</v>
      </c>
      <c r="I131" s="211"/>
      <c r="J131" s="212">
        <f>ROUND(I131*H131,2)</f>
        <v>0</v>
      </c>
      <c r="K131" s="208" t="s">
        <v>157</v>
      </c>
      <c r="L131" s="46"/>
      <c r="M131" s="213" t="s">
        <v>19</v>
      </c>
      <c r="N131" s="214" t="s">
        <v>40</v>
      </c>
      <c r="O131" s="86"/>
      <c r="P131" s="215">
        <f>O131*H131</f>
        <v>0</v>
      </c>
      <c r="Q131" s="215">
        <v>0</v>
      </c>
      <c r="R131" s="215">
        <f>Q131*H131</f>
        <v>0</v>
      </c>
      <c r="S131" s="215">
        <v>0</v>
      </c>
      <c r="T131" s="216">
        <f>S131*H131</f>
        <v>0</v>
      </c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R131" s="217" t="s">
        <v>158</v>
      </c>
      <c r="AT131" s="217" t="s">
        <v>153</v>
      </c>
      <c r="AU131" s="217" t="s">
        <v>79</v>
      </c>
      <c r="AY131" s="19" t="s">
        <v>150</v>
      </c>
      <c r="BE131" s="218">
        <f>IF(N131="základní",J131,0)</f>
        <v>0</v>
      </c>
      <c r="BF131" s="218">
        <f>IF(N131="snížená",J131,0)</f>
        <v>0</v>
      </c>
      <c r="BG131" s="218">
        <f>IF(N131="zákl. přenesená",J131,0)</f>
        <v>0</v>
      </c>
      <c r="BH131" s="218">
        <f>IF(N131="sníž. přenesená",J131,0)</f>
        <v>0</v>
      </c>
      <c r="BI131" s="218">
        <f>IF(N131="nulová",J131,0)</f>
        <v>0</v>
      </c>
      <c r="BJ131" s="19" t="s">
        <v>77</v>
      </c>
      <c r="BK131" s="218">
        <f>ROUND(I131*H131,2)</f>
        <v>0</v>
      </c>
      <c r="BL131" s="19" t="s">
        <v>158</v>
      </c>
      <c r="BM131" s="217" t="s">
        <v>215</v>
      </c>
    </row>
    <row r="132" s="2" customFormat="1">
      <c r="A132" s="40"/>
      <c r="B132" s="41"/>
      <c r="C132" s="42"/>
      <c r="D132" s="219" t="s">
        <v>159</v>
      </c>
      <c r="E132" s="42"/>
      <c r="F132" s="220" t="s">
        <v>622</v>
      </c>
      <c r="G132" s="42"/>
      <c r="H132" s="42"/>
      <c r="I132" s="221"/>
      <c r="J132" s="42"/>
      <c r="K132" s="42"/>
      <c r="L132" s="46"/>
      <c r="M132" s="222"/>
      <c r="N132" s="223"/>
      <c r="O132" s="86"/>
      <c r="P132" s="86"/>
      <c r="Q132" s="86"/>
      <c r="R132" s="86"/>
      <c r="S132" s="86"/>
      <c r="T132" s="87"/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T132" s="19" t="s">
        <v>159</v>
      </c>
      <c r="AU132" s="19" t="s">
        <v>79</v>
      </c>
    </row>
    <row r="133" s="13" customFormat="1">
      <c r="A133" s="13"/>
      <c r="B133" s="242"/>
      <c r="C133" s="243"/>
      <c r="D133" s="244" t="s">
        <v>593</v>
      </c>
      <c r="E133" s="245" t="s">
        <v>19</v>
      </c>
      <c r="F133" s="246" t="s">
        <v>623</v>
      </c>
      <c r="G133" s="243"/>
      <c r="H133" s="247">
        <v>109</v>
      </c>
      <c r="I133" s="248"/>
      <c r="J133" s="243"/>
      <c r="K133" s="243"/>
      <c r="L133" s="249"/>
      <c r="M133" s="250"/>
      <c r="N133" s="251"/>
      <c r="O133" s="251"/>
      <c r="P133" s="251"/>
      <c r="Q133" s="251"/>
      <c r="R133" s="251"/>
      <c r="S133" s="251"/>
      <c r="T133" s="252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53" t="s">
        <v>593</v>
      </c>
      <c r="AU133" s="253" t="s">
        <v>79</v>
      </c>
      <c r="AV133" s="13" t="s">
        <v>79</v>
      </c>
      <c r="AW133" s="13" t="s">
        <v>31</v>
      </c>
      <c r="AX133" s="13" t="s">
        <v>69</v>
      </c>
      <c r="AY133" s="253" t="s">
        <v>150</v>
      </c>
    </row>
    <row r="134" s="14" customFormat="1">
      <c r="A134" s="14"/>
      <c r="B134" s="254"/>
      <c r="C134" s="255"/>
      <c r="D134" s="244" t="s">
        <v>593</v>
      </c>
      <c r="E134" s="256" t="s">
        <v>19</v>
      </c>
      <c r="F134" s="257" t="s">
        <v>595</v>
      </c>
      <c r="G134" s="255"/>
      <c r="H134" s="258">
        <v>109</v>
      </c>
      <c r="I134" s="259"/>
      <c r="J134" s="255"/>
      <c r="K134" s="255"/>
      <c r="L134" s="260"/>
      <c r="M134" s="261"/>
      <c r="N134" s="262"/>
      <c r="O134" s="262"/>
      <c r="P134" s="262"/>
      <c r="Q134" s="262"/>
      <c r="R134" s="262"/>
      <c r="S134" s="262"/>
      <c r="T134" s="263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T134" s="264" t="s">
        <v>593</v>
      </c>
      <c r="AU134" s="264" t="s">
        <v>79</v>
      </c>
      <c r="AV134" s="14" t="s">
        <v>158</v>
      </c>
      <c r="AW134" s="14" t="s">
        <v>31</v>
      </c>
      <c r="AX134" s="14" t="s">
        <v>77</v>
      </c>
      <c r="AY134" s="264" t="s">
        <v>150</v>
      </c>
    </row>
    <row r="135" s="2" customFormat="1" ht="44.25" customHeight="1">
      <c r="A135" s="40"/>
      <c r="B135" s="41"/>
      <c r="C135" s="206" t="s">
        <v>183</v>
      </c>
      <c r="D135" s="206" t="s">
        <v>153</v>
      </c>
      <c r="E135" s="207" t="s">
        <v>624</v>
      </c>
      <c r="F135" s="208" t="s">
        <v>625</v>
      </c>
      <c r="G135" s="209" t="s">
        <v>310</v>
      </c>
      <c r="H135" s="210">
        <v>23</v>
      </c>
      <c r="I135" s="211"/>
      <c r="J135" s="212">
        <f>ROUND(I135*H135,2)</f>
        <v>0</v>
      </c>
      <c r="K135" s="208" t="s">
        <v>157</v>
      </c>
      <c r="L135" s="46"/>
      <c r="M135" s="213" t="s">
        <v>19</v>
      </c>
      <c r="N135" s="214" t="s">
        <v>40</v>
      </c>
      <c r="O135" s="86"/>
      <c r="P135" s="215">
        <f>O135*H135</f>
        <v>0</v>
      </c>
      <c r="Q135" s="215">
        <v>0</v>
      </c>
      <c r="R135" s="215">
        <f>Q135*H135</f>
        <v>0</v>
      </c>
      <c r="S135" s="215">
        <v>0</v>
      </c>
      <c r="T135" s="216">
        <f>S135*H135</f>
        <v>0</v>
      </c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R135" s="217" t="s">
        <v>158</v>
      </c>
      <c r="AT135" s="217" t="s">
        <v>153</v>
      </c>
      <c r="AU135" s="217" t="s">
        <v>79</v>
      </c>
      <c r="AY135" s="19" t="s">
        <v>150</v>
      </c>
      <c r="BE135" s="218">
        <f>IF(N135="základní",J135,0)</f>
        <v>0</v>
      </c>
      <c r="BF135" s="218">
        <f>IF(N135="snížená",J135,0)</f>
        <v>0</v>
      </c>
      <c r="BG135" s="218">
        <f>IF(N135="zákl. přenesená",J135,0)</f>
        <v>0</v>
      </c>
      <c r="BH135" s="218">
        <f>IF(N135="sníž. přenesená",J135,0)</f>
        <v>0</v>
      </c>
      <c r="BI135" s="218">
        <f>IF(N135="nulová",J135,0)</f>
        <v>0</v>
      </c>
      <c r="BJ135" s="19" t="s">
        <v>77</v>
      </c>
      <c r="BK135" s="218">
        <f>ROUND(I135*H135,2)</f>
        <v>0</v>
      </c>
      <c r="BL135" s="19" t="s">
        <v>158</v>
      </c>
      <c r="BM135" s="217" t="s">
        <v>219</v>
      </c>
    </row>
    <row r="136" s="2" customFormat="1">
      <c r="A136" s="40"/>
      <c r="B136" s="41"/>
      <c r="C136" s="42"/>
      <c r="D136" s="219" t="s">
        <v>159</v>
      </c>
      <c r="E136" s="42"/>
      <c r="F136" s="220" t="s">
        <v>626</v>
      </c>
      <c r="G136" s="42"/>
      <c r="H136" s="42"/>
      <c r="I136" s="221"/>
      <c r="J136" s="42"/>
      <c r="K136" s="42"/>
      <c r="L136" s="46"/>
      <c r="M136" s="222"/>
      <c r="N136" s="223"/>
      <c r="O136" s="86"/>
      <c r="P136" s="86"/>
      <c r="Q136" s="86"/>
      <c r="R136" s="86"/>
      <c r="S136" s="86"/>
      <c r="T136" s="87"/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T136" s="19" t="s">
        <v>159</v>
      </c>
      <c r="AU136" s="19" t="s">
        <v>79</v>
      </c>
    </row>
    <row r="137" s="13" customFormat="1">
      <c r="A137" s="13"/>
      <c r="B137" s="242"/>
      <c r="C137" s="243"/>
      <c r="D137" s="244" t="s">
        <v>593</v>
      </c>
      <c r="E137" s="245" t="s">
        <v>19</v>
      </c>
      <c r="F137" s="246" t="s">
        <v>627</v>
      </c>
      <c r="G137" s="243"/>
      <c r="H137" s="247">
        <v>23</v>
      </c>
      <c r="I137" s="248"/>
      <c r="J137" s="243"/>
      <c r="K137" s="243"/>
      <c r="L137" s="249"/>
      <c r="M137" s="250"/>
      <c r="N137" s="251"/>
      <c r="O137" s="251"/>
      <c r="P137" s="251"/>
      <c r="Q137" s="251"/>
      <c r="R137" s="251"/>
      <c r="S137" s="251"/>
      <c r="T137" s="252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53" t="s">
        <v>593</v>
      </c>
      <c r="AU137" s="253" t="s">
        <v>79</v>
      </c>
      <c r="AV137" s="13" t="s">
        <v>79</v>
      </c>
      <c r="AW137" s="13" t="s">
        <v>31</v>
      </c>
      <c r="AX137" s="13" t="s">
        <v>69</v>
      </c>
      <c r="AY137" s="253" t="s">
        <v>150</v>
      </c>
    </row>
    <row r="138" s="14" customFormat="1">
      <c r="A138" s="14"/>
      <c r="B138" s="254"/>
      <c r="C138" s="255"/>
      <c r="D138" s="244" t="s">
        <v>593</v>
      </c>
      <c r="E138" s="256" t="s">
        <v>19</v>
      </c>
      <c r="F138" s="257" t="s">
        <v>595</v>
      </c>
      <c r="G138" s="255"/>
      <c r="H138" s="258">
        <v>23</v>
      </c>
      <c r="I138" s="259"/>
      <c r="J138" s="255"/>
      <c r="K138" s="255"/>
      <c r="L138" s="260"/>
      <c r="M138" s="261"/>
      <c r="N138" s="262"/>
      <c r="O138" s="262"/>
      <c r="P138" s="262"/>
      <c r="Q138" s="262"/>
      <c r="R138" s="262"/>
      <c r="S138" s="262"/>
      <c r="T138" s="263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T138" s="264" t="s">
        <v>593</v>
      </c>
      <c r="AU138" s="264" t="s">
        <v>79</v>
      </c>
      <c r="AV138" s="14" t="s">
        <v>158</v>
      </c>
      <c r="AW138" s="14" t="s">
        <v>31</v>
      </c>
      <c r="AX138" s="14" t="s">
        <v>77</v>
      </c>
      <c r="AY138" s="264" t="s">
        <v>150</v>
      </c>
    </row>
    <row r="139" s="2" customFormat="1" ht="49.05" customHeight="1">
      <c r="A139" s="40"/>
      <c r="B139" s="41"/>
      <c r="C139" s="206" t="s">
        <v>221</v>
      </c>
      <c r="D139" s="206" t="s">
        <v>153</v>
      </c>
      <c r="E139" s="207" t="s">
        <v>628</v>
      </c>
      <c r="F139" s="208" t="s">
        <v>629</v>
      </c>
      <c r="G139" s="209" t="s">
        <v>310</v>
      </c>
      <c r="H139" s="210">
        <v>33</v>
      </c>
      <c r="I139" s="211"/>
      <c r="J139" s="212">
        <f>ROUND(I139*H139,2)</f>
        <v>0</v>
      </c>
      <c r="K139" s="208" t="s">
        <v>157</v>
      </c>
      <c r="L139" s="46"/>
      <c r="M139" s="213" t="s">
        <v>19</v>
      </c>
      <c r="N139" s="214" t="s">
        <v>40</v>
      </c>
      <c r="O139" s="86"/>
      <c r="P139" s="215">
        <f>O139*H139</f>
        <v>0</v>
      </c>
      <c r="Q139" s="215">
        <v>0</v>
      </c>
      <c r="R139" s="215">
        <f>Q139*H139</f>
        <v>0</v>
      </c>
      <c r="S139" s="215">
        <v>0</v>
      </c>
      <c r="T139" s="216">
        <f>S139*H139</f>
        <v>0</v>
      </c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R139" s="217" t="s">
        <v>158</v>
      </c>
      <c r="AT139" s="217" t="s">
        <v>153</v>
      </c>
      <c r="AU139" s="217" t="s">
        <v>79</v>
      </c>
      <c r="AY139" s="19" t="s">
        <v>150</v>
      </c>
      <c r="BE139" s="218">
        <f>IF(N139="základní",J139,0)</f>
        <v>0</v>
      </c>
      <c r="BF139" s="218">
        <f>IF(N139="snížená",J139,0)</f>
        <v>0</v>
      </c>
      <c r="BG139" s="218">
        <f>IF(N139="zákl. přenesená",J139,0)</f>
        <v>0</v>
      </c>
      <c r="BH139" s="218">
        <f>IF(N139="sníž. přenesená",J139,0)</f>
        <v>0</v>
      </c>
      <c r="BI139" s="218">
        <f>IF(N139="nulová",J139,0)</f>
        <v>0</v>
      </c>
      <c r="BJ139" s="19" t="s">
        <v>77</v>
      </c>
      <c r="BK139" s="218">
        <f>ROUND(I139*H139,2)</f>
        <v>0</v>
      </c>
      <c r="BL139" s="19" t="s">
        <v>158</v>
      </c>
      <c r="BM139" s="217" t="s">
        <v>224</v>
      </c>
    </row>
    <row r="140" s="2" customFormat="1">
      <c r="A140" s="40"/>
      <c r="B140" s="41"/>
      <c r="C140" s="42"/>
      <c r="D140" s="219" t="s">
        <v>159</v>
      </c>
      <c r="E140" s="42"/>
      <c r="F140" s="220" t="s">
        <v>630</v>
      </c>
      <c r="G140" s="42"/>
      <c r="H140" s="42"/>
      <c r="I140" s="221"/>
      <c r="J140" s="42"/>
      <c r="K140" s="42"/>
      <c r="L140" s="46"/>
      <c r="M140" s="222"/>
      <c r="N140" s="223"/>
      <c r="O140" s="86"/>
      <c r="P140" s="86"/>
      <c r="Q140" s="86"/>
      <c r="R140" s="86"/>
      <c r="S140" s="86"/>
      <c r="T140" s="87"/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T140" s="19" t="s">
        <v>159</v>
      </c>
      <c r="AU140" s="19" t="s">
        <v>79</v>
      </c>
    </row>
    <row r="141" s="13" customFormat="1">
      <c r="A141" s="13"/>
      <c r="B141" s="242"/>
      <c r="C141" s="243"/>
      <c r="D141" s="244" t="s">
        <v>593</v>
      </c>
      <c r="E141" s="245" t="s">
        <v>19</v>
      </c>
      <c r="F141" s="246" t="s">
        <v>631</v>
      </c>
      <c r="G141" s="243"/>
      <c r="H141" s="247">
        <v>33</v>
      </c>
      <c r="I141" s="248"/>
      <c r="J141" s="243"/>
      <c r="K141" s="243"/>
      <c r="L141" s="249"/>
      <c r="M141" s="250"/>
      <c r="N141" s="251"/>
      <c r="O141" s="251"/>
      <c r="P141" s="251"/>
      <c r="Q141" s="251"/>
      <c r="R141" s="251"/>
      <c r="S141" s="251"/>
      <c r="T141" s="252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53" t="s">
        <v>593</v>
      </c>
      <c r="AU141" s="253" t="s">
        <v>79</v>
      </c>
      <c r="AV141" s="13" t="s">
        <v>79</v>
      </c>
      <c r="AW141" s="13" t="s">
        <v>31</v>
      </c>
      <c r="AX141" s="13" t="s">
        <v>69</v>
      </c>
      <c r="AY141" s="253" t="s">
        <v>150</v>
      </c>
    </row>
    <row r="142" s="14" customFormat="1">
      <c r="A142" s="14"/>
      <c r="B142" s="254"/>
      <c r="C142" s="255"/>
      <c r="D142" s="244" t="s">
        <v>593</v>
      </c>
      <c r="E142" s="256" t="s">
        <v>19</v>
      </c>
      <c r="F142" s="257" t="s">
        <v>595</v>
      </c>
      <c r="G142" s="255"/>
      <c r="H142" s="258">
        <v>33</v>
      </c>
      <c r="I142" s="259"/>
      <c r="J142" s="255"/>
      <c r="K142" s="255"/>
      <c r="L142" s="260"/>
      <c r="M142" s="261"/>
      <c r="N142" s="262"/>
      <c r="O142" s="262"/>
      <c r="P142" s="262"/>
      <c r="Q142" s="262"/>
      <c r="R142" s="262"/>
      <c r="S142" s="262"/>
      <c r="T142" s="263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T142" s="264" t="s">
        <v>593</v>
      </c>
      <c r="AU142" s="264" t="s">
        <v>79</v>
      </c>
      <c r="AV142" s="14" t="s">
        <v>158</v>
      </c>
      <c r="AW142" s="14" t="s">
        <v>31</v>
      </c>
      <c r="AX142" s="14" t="s">
        <v>77</v>
      </c>
      <c r="AY142" s="264" t="s">
        <v>150</v>
      </c>
    </row>
    <row r="143" s="2" customFormat="1" ht="24.15" customHeight="1">
      <c r="A143" s="40"/>
      <c r="B143" s="41"/>
      <c r="C143" s="206" t="s">
        <v>187</v>
      </c>
      <c r="D143" s="206" t="s">
        <v>153</v>
      </c>
      <c r="E143" s="207" t="s">
        <v>632</v>
      </c>
      <c r="F143" s="208" t="s">
        <v>633</v>
      </c>
      <c r="G143" s="209" t="s">
        <v>380</v>
      </c>
      <c r="H143" s="210">
        <v>118</v>
      </c>
      <c r="I143" s="211"/>
      <c r="J143" s="212">
        <f>ROUND(I143*H143,2)</f>
        <v>0</v>
      </c>
      <c r="K143" s="208" t="s">
        <v>157</v>
      </c>
      <c r="L143" s="46"/>
      <c r="M143" s="213" t="s">
        <v>19</v>
      </c>
      <c r="N143" s="214" t="s">
        <v>40</v>
      </c>
      <c r="O143" s="86"/>
      <c r="P143" s="215">
        <f>O143*H143</f>
        <v>0</v>
      </c>
      <c r="Q143" s="215">
        <v>0</v>
      </c>
      <c r="R143" s="215">
        <f>Q143*H143</f>
        <v>0</v>
      </c>
      <c r="S143" s="215">
        <v>0</v>
      </c>
      <c r="T143" s="216">
        <f>S143*H143</f>
        <v>0</v>
      </c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R143" s="217" t="s">
        <v>158</v>
      </c>
      <c r="AT143" s="217" t="s">
        <v>153</v>
      </c>
      <c r="AU143" s="217" t="s">
        <v>79</v>
      </c>
      <c r="AY143" s="19" t="s">
        <v>150</v>
      </c>
      <c r="BE143" s="218">
        <f>IF(N143="základní",J143,0)</f>
        <v>0</v>
      </c>
      <c r="BF143" s="218">
        <f>IF(N143="snížená",J143,0)</f>
        <v>0</v>
      </c>
      <c r="BG143" s="218">
        <f>IF(N143="zákl. přenesená",J143,0)</f>
        <v>0</v>
      </c>
      <c r="BH143" s="218">
        <f>IF(N143="sníž. přenesená",J143,0)</f>
        <v>0</v>
      </c>
      <c r="BI143" s="218">
        <f>IF(N143="nulová",J143,0)</f>
        <v>0</v>
      </c>
      <c r="BJ143" s="19" t="s">
        <v>77</v>
      </c>
      <c r="BK143" s="218">
        <f>ROUND(I143*H143,2)</f>
        <v>0</v>
      </c>
      <c r="BL143" s="19" t="s">
        <v>158</v>
      </c>
      <c r="BM143" s="217" t="s">
        <v>230</v>
      </c>
    </row>
    <row r="144" s="2" customFormat="1">
      <c r="A144" s="40"/>
      <c r="B144" s="41"/>
      <c r="C144" s="42"/>
      <c r="D144" s="219" t="s">
        <v>159</v>
      </c>
      <c r="E144" s="42"/>
      <c r="F144" s="220" t="s">
        <v>634</v>
      </c>
      <c r="G144" s="42"/>
      <c r="H144" s="42"/>
      <c r="I144" s="221"/>
      <c r="J144" s="42"/>
      <c r="K144" s="42"/>
      <c r="L144" s="46"/>
      <c r="M144" s="222"/>
      <c r="N144" s="223"/>
      <c r="O144" s="86"/>
      <c r="P144" s="86"/>
      <c r="Q144" s="86"/>
      <c r="R144" s="86"/>
      <c r="S144" s="86"/>
      <c r="T144" s="87"/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T144" s="19" t="s">
        <v>159</v>
      </c>
      <c r="AU144" s="19" t="s">
        <v>79</v>
      </c>
    </row>
    <row r="145" s="13" customFormat="1">
      <c r="A145" s="13"/>
      <c r="B145" s="242"/>
      <c r="C145" s="243"/>
      <c r="D145" s="244" t="s">
        <v>593</v>
      </c>
      <c r="E145" s="245" t="s">
        <v>19</v>
      </c>
      <c r="F145" s="246" t="s">
        <v>635</v>
      </c>
      <c r="G145" s="243"/>
      <c r="H145" s="247">
        <v>118</v>
      </c>
      <c r="I145" s="248"/>
      <c r="J145" s="243"/>
      <c r="K145" s="243"/>
      <c r="L145" s="249"/>
      <c r="M145" s="250"/>
      <c r="N145" s="251"/>
      <c r="O145" s="251"/>
      <c r="P145" s="251"/>
      <c r="Q145" s="251"/>
      <c r="R145" s="251"/>
      <c r="S145" s="251"/>
      <c r="T145" s="252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53" t="s">
        <v>593</v>
      </c>
      <c r="AU145" s="253" t="s">
        <v>79</v>
      </c>
      <c r="AV145" s="13" t="s">
        <v>79</v>
      </c>
      <c r="AW145" s="13" t="s">
        <v>31</v>
      </c>
      <c r="AX145" s="13" t="s">
        <v>69</v>
      </c>
      <c r="AY145" s="253" t="s">
        <v>150</v>
      </c>
    </row>
    <row r="146" s="14" customFormat="1">
      <c r="A146" s="14"/>
      <c r="B146" s="254"/>
      <c r="C146" s="255"/>
      <c r="D146" s="244" t="s">
        <v>593</v>
      </c>
      <c r="E146" s="256" t="s">
        <v>19</v>
      </c>
      <c r="F146" s="257" t="s">
        <v>595</v>
      </c>
      <c r="G146" s="255"/>
      <c r="H146" s="258">
        <v>118</v>
      </c>
      <c r="I146" s="259"/>
      <c r="J146" s="255"/>
      <c r="K146" s="255"/>
      <c r="L146" s="260"/>
      <c r="M146" s="261"/>
      <c r="N146" s="262"/>
      <c r="O146" s="262"/>
      <c r="P146" s="262"/>
      <c r="Q146" s="262"/>
      <c r="R146" s="262"/>
      <c r="S146" s="262"/>
      <c r="T146" s="263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T146" s="264" t="s">
        <v>593</v>
      </c>
      <c r="AU146" s="264" t="s">
        <v>79</v>
      </c>
      <c r="AV146" s="14" t="s">
        <v>158</v>
      </c>
      <c r="AW146" s="14" t="s">
        <v>31</v>
      </c>
      <c r="AX146" s="14" t="s">
        <v>77</v>
      </c>
      <c r="AY146" s="264" t="s">
        <v>150</v>
      </c>
    </row>
    <row r="147" s="2" customFormat="1" ht="33" customHeight="1">
      <c r="A147" s="40"/>
      <c r="B147" s="41"/>
      <c r="C147" s="206" t="s">
        <v>304</v>
      </c>
      <c r="D147" s="206" t="s">
        <v>153</v>
      </c>
      <c r="E147" s="207" t="s">
        <v>636</v>
      </c>
      <c r="F147" s="208" t="s">
        <v>637</v>
      </c>
      <c r="G147" s="209" t="s">
        <v>375</v>
      </c>
      <c r="H147" s="210">
        <v>1986</v>
      </c>
      <c r="I147" s="211"/>
      <c r="J147" s="212">
        <f>ROUND(I147*H147,2)</f>
        <v>0</v>
      </c>
      <c r="K147" s="208" t="s">
        <v>157</v>
      </c>
      <c r="L147" s="46"/>
      <c r="M147" s="213" t="s">
        <v>19</v>
      </c>
      <c r="N147" s="214" t="s">
        <v>40</v>
      </c>
      <c r="O147" s="86"/>
      <c r="P147" s="215">
        <f>O147*H147</f>
        <v>0</v>
      </c>
      <c r="Q147" s="215">
        <v>0</v>
      </c>
      <c r="R147" s="215">
        <f>Q147*H147</f>
        <v>0</v>
      </c>
      <c r="S147" s="215">
        <v>0</v>
      </c>
      <c r="T147" s="216">
        <f>S147*H147</f>
        <v>0</v>
      </c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R147" s="217" t="s">
        <v>158</v>
      </c>
      <c r="AT147" s="217" t="s">
        <v>153</v>
      </c>
      <c r="AU147" s="217" t="s">
        <v>79</v>
      </c>
      <c r="AY147" s="19" t="s">
        <v>150</v>
      </c>
      <c r="BE147" s="218">
        <f>IF(N147="základní",J147,0)</f>
        <v>0</v>
      </c>
      <c r="BF147" s="218">
        <f>IF(N147="snížená",J147,0)</f>
        <v>0</v>
      </c>
      <c r="BG147" s="218">
        <f>IF(N147="zákl. přenesená",J147,0)</f>
        <v>0</v>
      </c>
      <c r="BH147" s="218">
        <f>IF(N147="sníž. přenesená",J147,0)</f>
        <v>0</v>
      </c>
      <c r="BI147" s="218">
        <f>IF(N147="nulová",J147,0)</f>
        <v>0</v>
      </c>
      <c r="BJ147" s="19" t="s">
        <v>77</v>
      </c>
      <c r="BK147" s="218">
        <f>ROUND(I147*H147,2)</f>
        <v>0</v>
      </c>
      <c r="BL147" s="19" t="s">
        <v>158</v>
      </c>
      <c r="BM147" s="217" t="s">
        <v>311</v>
      </c>
    </row>
    <row r="148" s="2" customFormat="1">
      <c r="A148" s="40"/>
      <c r="B148" s="41"/>
      <c r="C148" s="42"/>
      <c r="D148" s="219" t="s">
        <v>159</v>
      </c>
      <c r="E148" s="42"/>
      <c r="F148" s="220" t="s">
        <v>638</v>
      </c>
      <c r="G148" s="42"/>
      <c r="H148" s="42"/>
      <c r="I148" s="221"/>
      <c r="J148" s="42"/>
      <c r="K148" s="42"/>
      <c r="L148" s="46"/>
      <c r="M148" s="222"/>
      <c r="N148" s="223"/>
      <c r="O148" s="86"/>
      <c r="P148" s="86"/>
      <c r="Q148" s="86"/>
      <c r="R148" s="86"/>
      <c r="S148" s="86"/>
      <c r="T148" s="87"/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T148" s="19" t="s">
        <v>159</v>
      </c>
      <c r="AU148" s="19" t="s">
        <v>79</v>
      </c>
    </row>
    <row r="149" s="13" customFormat="1">
      <c r="A149" s="13"/>
      <c r="B149" s="242"/>
      <c r="C149" s="243"/>
      <c r="D149" s="244" t="s">
        <v>593</v>
      </c>
      <c r="E149" s="245" t="s">
        <v>19</v>
      </c>
      <c r="F149" s="246" t="s">
        <v>639</v>
      </c>
      <c r="G149" s="243"/>
      <c r="H149" s="247">
        <v>1425</v>
      </c>
      <c r="I149" s="248"/>
      <c r="J149" s="243"/>
      <c r="K149" s="243"/>
      <c r="L149" s="249"/>
      <c r="M149" s="250"/>
      <c r="N149" s="251"/>
      <c r="O149" s="251"/>
      <c r="P149" s="251"/>
      <c r="Q149" s="251"/>
      <c r="R149" s="251"/>
      <c r="S149" s="251"/>
      <c r="T149" s="252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53" t="s">
        <v>593</v>
      </c>
      <c r="AU149" s="253" t="s">
        <v>79</v>
      </c>
      <c r="AV149" s="13" t="s">
        <v>79</v>
      </c>
      <c r="AW149" s="13" t="s">
        <v>31</v>
      </c>
      <c r="AX149" s="13" t="s">
        <v>69</v>
      </c>
      <c r="AY149" s="253" t="s">
        <v>150</v>
      </c>
    </row>
    <row r="150" s="13" customFormat="1">
      <c r="A150" s="13"/>
      <c r="B150" s="242"/>
      <c r="C150" s="243"/>
      <c r="D150" s="244" t="s">
        <v>593</v>
      </c>
      <c r="E150" s="245" t="s">
        <v>19</v>
      </c>
      <c r="F150" s="246" t="s">
        <v>640</v>
      </c>
      <c r="G150" s="243"/>
      <c r="H150" s="247">
        <v>561</v>
      </c>
      <c r="I150" s="248"/>
      <c r="J150" s="243"/>
      <c r="K150" s="243"/>
      <c r="L150" s="249"/>
      <c r="M150" s="250"/>
      <c r="N150" s="251"/>
      <c r="O150" s="251"/>
      <c r="P150" s="251"/>
      <c r="Q150" s="251"/>
      <c r="R150" s="251"/>
      <c r="S150" s="251"/>
      <c r="T150" s="252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53" t="s">
        <v>593</v>
      </c>
      <c r="AU150" s="253" t="s">
        <v>79</v>
      </c>
      <c r="AV150" s="13" t="s">
        <v>79</v>
      </c>
      <c r="AW150" s="13" t="s">
        <v>31</v>
      </c>
      <c r="AX150" s="13" t="s">
        <v>69</v>
      </c>
      <c r="AY150" s="253" t="s">
        <v>150</v>
      </c>
    </row>
    <row r="151" s="14" customFormat="1">
      <c r="A151" s="14"/>
      <c r="B151" s="254"/>
      <c r="C151" s="255"/>
      <c r="D151" s="244" t="s">
        <v>593</v>
      </c>
      <c r="E151" s="256" t="s">
        <v>19</v>
      </c>
      <c r="F151" s="257" t="s">
        <v>595</v>
      </c>
      <c r="G151" s="255"/>
      <c r="H151" s="258">
        <v>1986</v>
      </c>
      <c r="I151" s="259"/>
      <c r="J151" s="255"/>
      <c r="K151" s="255"/>
      <c r="L151" s="260"/>
      <c r="M151" s="261"/>
      <c r="N151" s="262"/>
      <c r="O151" s="262"/>
      <c r="P151" s="262"/>
      <c r="Q151" s="262"/>
      <c r="R151" s="262"/>
      <c r="S151" s="262"/>
      <c r="T151" s="263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T151" s="264" t="s">
        <v>593</v>
      </c>
      <c r="AU151" s="264" t="s">
        <v>79</v>
      </c>
      <c r="AV151" s="14" t="s">
        <v>158</v>
      </c>
      <c r="AW151" s="14" t="s">
        <v>31</v>
      </c>
      <c r="AX151" s="14" t="s">
        <v>77</v>
      </c>
      <c r="AY151" s="264" t="s">
        <v>150</v>
      </c>
    </row>
    <row r="152" s="2" customFormat="1" ht="44.25" customHeight="1">
      <c r="A152" s="40"/>
      <c r="B152" s="41"/>
      <c r="C152" s="206" t="s">
        <v>193</v>
      </c>
      <c r="D152" s="206" t="s">
        <v>153</v>
      </c>
      <c r="E152" s="207" t="s">
        <v>641</v>
      </c>
      <c r="F152" s="208" t="s">
        <v>642</v>
      </c>
      <c r="G152" s="209" t="s">
        <v>375</v>
      </c>
      <c r="H152" s="210">
        <v>12.140000000000001</v>
      </c>
      <c r="I152" s="211"/>
      <c r="J152" s="212">
        <f>ROUND(I152*H152,2)</f>
        <v>0</v>
      </c>
      <c r="K152" s="208" t="s">
        <v>157</v>
      </c>
      <c r="L152" s="46"/>
      <c r="M152" s="213" t="s">
        <v>19</v>
      </c>
      <c r="N152" s="214" t="s">
        <v>40</v>
      </c>
      <c r="O152" s="86"/>
      <c r="P152" s="215">
        <f>O152*H152</f>
        <v>0</v>
      </c>
      <c r="Q152" s="215">
        <v>0</v>
      </c>
      <c r="R152" s="215">
        <f>Q152*H152</f>
        <v>0</v>
      </c>
      <c r="S152" s="215">
        <v>0</v>
      </c>
      <c r="T152" s="216">
        <f>S152*H152</f>
        <v>0</v>
      </c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R152" s="217" t="s">
        <v>158</v>
      </c>
      <c r="AT152" s="217" t="s">
        <v>153</v>
      </c>
      <c r="AU152" s="217" t="s">
        <v>79</v>
      </c>
      <c r="AY152" s="19" t="s">
        <v>150</v>
      </c>
      <c r="BE152" s="218">
        <f>IF(N152="základní",J152,0)</f>
        <v>0</v>
      </c>
      <c r="BF152" s="218">
        <f>IF(N152="snížená",J152,0)</f>
        <v>0</v>
      </c>
      <c r="BG152" s="218">
        <f>IF(N152="zákl. přenesená",J152,0)</f>
        <v>0</v>
      </c>
      <c r="BH152" s="218">
        <f>IF(N152="sníž. přenesená",J152,0)</f>
        <v>0</v>
      </c>
      <c r="BI152" s="218">
        <f>IF(N152="nulová",J152,0)</f>
        <v>0</v>
      </c>
      <c r="BJ152" s="19" t="s">
        <v>77</v>
      </c>
      <c r="BK152" s="218">
        <f>ROUND(I152*H152,2)</f>
        <v>0</v>
      </c>
      <c r="BL152" s="19" t="s">
        <v>158</v>
      </c>
      <c r="BM152" s="217" t="s">
        <v>315</v>
      </c>
    </row>
    <row r="153" s="2" customFormat="1">
      <c r="A153" s="40"/>
      <c r="B153" s="41"/>
      <c r="C153" s="42"/>
      <c r="D153" s="219" t="s">
        <v>159</v>
      </c>
      <c r="E153" s="42"/>
      <c r="F153" s="220" t="s">
        <v>643</v>
      </c>
      <c r="G153" s="42"/>
      <c r="H153" s="42"/>
      <c r="I153" s="221"/>
      <c r="J153" s="42"/>
      <c r="K153" s="42"/>
      <c r="L153" s="46"/>
      <c r="M153" s="222"/>
      <c r="N153" s="223"/>
      <c r="O153" s="86"/>
      <c r="P153" s="86"/>
      <c r="Q153" s="86"/>
      <c r="R153" s="86"/>
      <c r="S153" s="86"/>
      <c r="T153" s="87"/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T153" s="19" t="s">
        <v>159</v>
      </c>
      <c r="AU153" s="19" t="s">
        <v>79</v>
      </c>
    </row>
    <row r="154" s="13" customFormat="1">
      <c r="A154" s="13"/>
      <c r="B154" s="242"/>
      <c r="C154" s="243"/>
      <c r="D154" s="244" t="s">
        <v>593</v>
      </c>
      <c r="E154" s="245" t="s">
        <v>19</v>
      </c>
      <c r="F154" s="246" t="s">
        <v>644</v>
      </c>
      <c r="G154" s="243"/>
      <c r="H154" s="247">
        <v>12.140000000000001</v>
      </c>
      <c r="I154" s="248"/>
      <c r="J154" s="243"/>
      <c r="K154" s="243"/>
      <c r="L154" s="249"/>
      <c r="M154" s="250"/>
      <c r="N154" s="251"/>
      <c r="O154" s="251"/>
      <c r="P154" s="251"/>
      <c r="Q154" s="251"/>
      <c r="R154" s="251"/>
      <c r="S154" s="251"/>
      <c r="T154" s="252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53" t="s">
        <v>593</v>
      </c>
      <c r="AU154" s="253" t="s">
        <v>79</v>
      </c>
      <c r="AV154" s="13" t="s">
        <v>79</v>
      </c>
      <c r="AW154" s="13" t="s">
        <v>31</v>
      </c>
      <c r="AX154" s="13" t="s">
        <v>69</v>
      </c>
      <c r="AY154" s="253" t="s">
        <v>150</v>
      </c>
    </row>
    <row r="155" s="14" customFormat="1">
      <c r="A155" s="14"/>
      <c r="B155" s="254"/>
      <c r="C155" s="255"/>
      <c r="D155" s="244" t="s">
        <v>593</v>
      </c>
      <c r="E155" s="256" t="s">
        <v>19</v>
      </c>
      <c r="F155" s="257" t="s">
        <v>595</v>
      </c>
      <c r="G155" s="255"/>
      <c r="H155" s="258">
        <v>12.140000000000001</v>
      </c>
      <c r="I155" s="259"/>
      <c r="J155" s="255"/>
      <c r="K155" s="255"/>
      <c r="L155" s="260"/>
      <c r="M155" s="261"/>
      <c r="N155" s="262"/>
      <c r="O155" s="262"/>
      <c r="P155" s="262"/>
      <c r="Q155" s="262"/>
      <c r="R155" s="262"/>
      <c r="S155" s="262"/>
      <c r="T155" s="263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T155" s="264" t="s">
        <v>593</v>
      </c>
      <c r="AU155" s="264" t="s">
        <v>79</v>
      </c>
      <c r="AV155" s="14" t="s">
        <v>158</v>
      </c>
      <c r="AW155" s="14" t="s">
        <v>31</v>
      </c>
      <c r="AX155" s="14" t="s">
        <v>77</v>
      </c>
      <c r="AY155" s="264" t="s">
        <v>150</v>
      </c>
    </row>
    <row r="156" s="2" customFormat="1" ht="44.25" customHeight="1">
      <c r="A156" s="40"/>
      <c r="B156" s="41"/>
      <c r="C156" s="206" t="s">
        <v>312</v>
      </c>
      <c r="D156" s="206" t="s">
        <v>153</v>
      </c>
      <c r="E156" s="207" t="s">
        <v>645</v>
      </c>
      <c r="F156" s="208" t="s">
        <v>646</v>
      </c>
      <c r="G156" s="209" t="s">
        <v>375</v>
      </c>
      <c r="H156" s="210">
        <v>33.390000000000001</v>
      </c>
      <c r="I156" s="211"/>
      <c r="J156" s="212">
        <f>ROUND(I156*H156,2)</f>
        <v>0</v>
      </c>
      <c r="K156" s="208" t="s">
        <v>157</v>
      </c>
      <c r="L156" s="46"/>
      <c r="M156" s="213" t="s">
        <v>19</v>
      </c>
      <c r="N156" s="214" t="s">
        <v>40</v>
      </c>
      <c r="O156" s="86"/>
      <c r="P156" s="215">
        <f>O156*H156</f>
        <v>0</v>
      </c>
      <c r="Q156" s="215">
        <v>0</v>
      </c>
      <c r="R156" s="215">
        <f>Q156*H156</f>
        <v>0</v>
      </c>
      <c r="S156" s="215">
        <v>0</v>
      </c>
      <c r="T156" s="216">
        <f>S156*H156</f>
        <v>0</v>
      </c>
      <c r="U156" s="40"/>
      <c r="V156" s="40"/>
      <c r="W156" s="40"/>
      <c r="X156" s="40"/>
      <c r="Y156" s="40"/>
      <c r="Z156" s="40"/>
      <c r="AA156" s="40"/>
      <c r="AB156" s="40"/>
      <c r="AC156" s="40"/>
      <c r="AD156" s="40"/>
      <c r="AE156" s="40"/>
      <c r="AR156" s="217" t="s">
        <v>158</v>
      </c>
      <c r="AT156" s="217" t="s">
        <v>153</v>
      </c>
      <c r="AU156" s="217" t="s">
        <v>79</v>
      </c>
      <c r="AY156" s="19" t="s">
        <v>150</v>
      </c>
      <c r="BE156" s="218">
        <f>IF(N156="základní",J156,0)</f>
        <v>0</v>
      </c>
      <c r="BF156" s="218">
        <f>IF(N156="snížená",J156,0)</f>
        <v>0</v>
      </c>
      <c r="BG156" s="218">
        <f>IF(N156="zákl. přenesená",J156,0)</f>
        <v>0</v>
      </c>
      <c r="BH156" s="218">
        <f>IF(N156="sníž. přenesená",J156,0)</f>
        <v>0</v>
      </c>
      <c r="BI156" s="218">
        <f>IF(N156="nulová",J156,0)</f>
        <v>0</v>
      </c>
      <c r="BJ156" s="19" t="s">
        <v>77</v>
      </c>
      <c r="BK156" s="218">
        <f>ROUND(I156*H156,2)</f>
        <v>0</v>
      </c>
      <c r="BL156" s="19" t="s">
        <v>158</v>
      </c>
      <c r="BM156" s="217" t="s">
        <v>320</v>
      </c>
    </row>
    <row r="157" s="2" customFormat="1">
      <c r="A157" s="40"/>
      <c r="B157" s="41"/>
      <c r="C157" s="42"/>
      <c r="D157" s="219" t="s">
        <v>159</v>
      </c>
      <c r="E157" s="42"/>
      <c r="F157" s="220" t="s">
        <v>647</v>
      </c>
      <c r="G157" s="42"/>
      <c r="H157" s="42"/>
      <c r="I157" s="221"/>
      <c r="J157" s="42"/>
      <c r="K157" s="42"/>
      <c r="L157" s="46"/>
      <c r="M157" s="222"/>
      <c r="N157" s="223"/>
      <c r="O157" s="86"/>
      <c r="P157" s="86"/>
      <c r="Q157" s="86"/>
      <c r="R157" s="86"/>
      <c r="S157" s="86"/>
      <c r="T157" s="87"/>
      <c r="U157" s="40"/>
      <c r="V157" s="40"/>
      <c r="W157" s="40"/>
      <c r="X157" s="40"/>
      <c r="Y157" s="40"/>
      <c r="Z157" s="40"/>
      <c r="AA157" s="40"/>
      <c r="AB157" s="40"/>
      <c r="AC157" s="40"/>
      <c r="AD157" s="40"/>
      <c r="AE157" s="40"/>
      <c r="AT157" s="19" t="s">
        <v>159</v>
      </c>
      <c r="AU157" s="19" t="s">
        <v>79</v>
      </c>
    </row>
    <row r="158" s="13" customFormat="1">
      <c r="A158" s="13"/>
      <c r="B158" s="242"/>
      <c r="C158" s="243"/>
      <c r="D158" s="244" t="s">
        <v>593</v>
      </c>
      <c r="E158" s="245" t="s">
        <v>19</v>
      </c>
      <c r="F158" s="246" t="s">
        <v>648</v>
      </c>
      <c r="G158" s="243"/>
      <c r="H158" s="247">
        <v>33.390000000000001</v>
      </c>
      <c r="I158" s="248"/>
      <c r="J158" s="243"/>
      <c r="K158" s="243"/>
      <c r="L158" s="249"/>
      <c r="M158" s="250"/>
      <c r="N158" s="251"/>
      <c r="O158" s="251"/>
      <c r="P158" s="251"/>
      <c r="Q158" s="251"/>
      <c r="R158" s="251"/>
      <c r="S158" s="251"/>
      <c r="T158" s="252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53" t="s">
        <v>593</v>
      </c>
      <c r="AU158" s="253" t="s">
        <v>79</v>
      </c>
      <c r="AV158" s="13" t="s">
        <v>79</v>
      </c>
      <c r="AW158" s="13" t="s">
        <v>31</v>
      </c>
      <c r="AX158" s="13" t="s">
        <v>69</v>
      </c>
      <c r="AY158" s="253" t="s">
        <v>150</v>
      </c>
    </row>
    <row r="159" s="14" customFormat="1">
      <c r="A159" s="14"/>
      <c r="B159" s="254"/>
      <c r="C159" s="255"/>
      <c r="D159" s="244" t="s">
        <v>593</v>
      </c>
      <c r="E159" s="256" t="s">
        <v>19</v>
      </c>
      <c r="F159" s="257" t="s">
        <v>595</v>
      </c>
      <c r="G159" s="255"/>
      <c r="H159" s="258">
        <v>33.390000000000001</v>
      </c>
      <c r="I159" s="259"/>
      <c r="J159" s="255"/>
      <c r="K159" s="255"/>
      <c r="L159" s="260"/>
      <c r="M159" s="261"/>
      <c r="N159" s="262"/>
      <c r="O159" s="262"/>
      <c r="P159" s="262"/>
      <c r="Q159" s="262"/>
      <c r="R159" s="262"/>
      <c r="S159" s="262"/>
      <c r="T159" s="263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T159" s="264" t="s">
        <v>593</v>
      </c>
      <c r="AU159" s="264" t="s">
        <v>79</v>
      </c>
      <c r="AV159" s="14" t="s">
        <v>158</v>
      </c>
      <c r="AW159" s="14" t="s">
        <v>31</v>
      </c>
      <c r="AX159" s="14" t="s">
        <v>77</v>
      </c>
      <c r="AY159" s="264" t="s">
        <v>150</v>
      </c>
    </row>
    <row r="160" s="2" customFormat="1" ht="44.25" customHeight="1">
      <c r="A160" s="40"/>
      <c r="B160" s="41"/>
      <c r="C160" s="206" t="s">
        <v>199</v>
      </c>
      <c r="D160" s="206" t="s">
        <v>153</v>
      </c>
      <c r="E160" s="207" t="s">
        <v>649</v>
      </c>
      <c r="F160" s="208" t="s">
        <v>650</v>
      </c>
      <c r="G160" s="209" t="s">
        <v>375</v>
      </c>
      <c r="H160" s="210">
        <v>76.799999999999997</v>
      </c>
      <c r="I160" s="211"/>
      <c r="J160" s="212">
        <f>ROUND(I160*H160,2)</f>
        <v>0</v>
      </c>
      <c r="K160" s="208" t="s">
        <v>157</v>
      </c>
      <c r="L160" s="46"/>
      <c r="M160" s="213" t="s">
        <v>19</v>
      </c>
      <c r="N160" s="214" t="s">
        <v>40</v>
      </c>
      <c r="O160" s="86"/>
      <c r="P160" s="215">
        <f>O160*H160</f>
        <v>0</v>
      </c>
      <c r="Q160" s="215">
        <v>0</v>
      </c>
      <c r="R160" s="215">
        <f>Q160*H160</f>
        <v>0</v>
      </c>
      <c r="S160" s="215">
        <v>0</v>
      </c>
      <c r="T160" s="216">
        <f>S160*H160</f>
        <v>0</v>
      </c>
      <c r="U160" s="40"/>
      <c r="V160" s="40"/>
      <c r="W160" s="40"/>
      <c r="X160" s="40"/>
      <c r="Y160" s="40"/>
      <c r="Z160" s="40"/>
      <c r="AA160" s="40"/>
      <c r="AB160" s="40"/>
      <c r="AC160" s="40"/>
      <c r="AD160" s="40"/>
      <c r="AE160" s="40"/>
      <c r="AR160" s="217" t="s">
        <v>158</v>
      </c>
      <c r="AT160" s="217" t="s">
        <v>153</v>
      </c>
      <c r="AU160" s="217" t="s">
        <v>79</v>
      </c>
      <c r="AY160" s="19" t="s">
        <v>150</v>
      </c>
      <c r="BE160" s="218">
        <f>IF(N160="základní",J160,0)</f>
        <v>0</v>
      </c>
      <c r="BF160" s="218">
        <f>IF(N160="snížená",J160,0)</f>
        <v>0</v>
      </c>
      <c r="BG160" s="218">
        <f>IF(N160="zákl. přenesená",J160,0)</f>
        <v>0</v>
      </c>
      <c r="BH160" s="218">
        <f>IF(N160="sníž. přenesená",J160,0)</f>
        <v>0</v>
      </c>
      <c r="BI160" s="218">
        <f>IF(N160="nulová",J160,0)</f>
        <v>0</v>
      </c>
      <c r="BJ160" s="19" t="s">
        <v>77</v>
      </c>
      <c r="BK160" s="218">
        <f>ROUND(I160*H160,2)</f>
        <v>0</v>
      </c>
      <c r="BL160" s="19" t="s">
        <v>158</v>
      </c>
      <c r="BM160" s="217" t="s">
        <v>323</v>
      </c>
    </row>
    <row r="161" s="2" customFormat="1">
      <c r="A161" s="40"/>
      <c r="B161" s="41"/>
      <c r="C161" s="42"/>
      <c r="D161" s="219" t="s">
        <v>159</v>
      </c>
      <c r="E161" s="42"/>
      <c r="F161" s="220" t="s">
        <v>651</v>
      </c>
      <c r="G161" s="42"/>
      <c r="H161" s="42"/>
      <c r="I161" s="221"/>
      <c r="J161" s="42"/>
      <c r="K161" s="42"/>
      <c r="L161" s="46"/>
      <c r="M161" s="222"/>
      <c r="N161" s="223"/>
      <c r="O161" s="86"/>
      <c r="P161" s="86"/>
      <c r="Q161" s="86"/>
      <c r="R161" s="86"/>
      <c r="S161" s="86"/>
      <c r="T161" s="87"/>
      <c r="U161" s="40"/>
      <c r="V161" s="40"/>
      <c r="W161" s="40"/>
      <c r="X161" s="40"/>
      <c r="Y161" s="40"/>
      <c r="Z161" s="40"/>
      <c r="AA161" s="40"/>
      <c r="AB161" s="40"/>
      <c r="AC161" s="40"/>
      <c r="AD161" s="40"/>
      <c r="AE161" s="40"/>
      <c r="AT161" s="19" t="s">
        <v>159</v>
      </c>
      <c r="AU161" s="19" t="s">
        <v>79</v>
      </c>
    </row>
    <row r="162" s="13" customFormat="1">
      <c r="A162" s="13"/>
      <c r="B162" s="242"/>
      <c r="C162" s="243"/>
      <c r="D162" s="244" t="s">
        <v>593</v>
      </c>
      <c r="E162" s="245" t="s">
        <v>19</v>
      </c>
      <c r="F162" s="246" t="s">
        <v>652</v>
      </c>
      <c r="G162" s="243"/>
      <c r="H162" s="247">
        <v>76.799999999999997</v>
      </c>
      <c r="I162" s="248"/>
      <c r="J162" s="243"/>
      <c r="K162" s="243"/>
      <c r="L162" s="249"/>
      <c r="M162" s="250"/>
      <c r="N162" s="251"/>
      <c r="O162" s="251"/>
      <c r="P162" s="251"/>
      <c r="Q162" s="251"/>
      <c r="R162" s="251"/>
      <c r="S162" s="251"/>
      <c r="T162" s="252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53" t="s">
        <v>593</v>
      </c>
      <c r="AU162" s="253" t="s">
        <v>79</v>
      </c>
      <c r="AV162" s="13" t="s">
        <v>79</v>
      </c>
      <c r="AW162" s="13" t="s">
        <v>31</v>
      </c>
      <c r="AX162" s="13" t="s">
        <v>69</v>
      </c>
      <c r="AY162" s="253" t="s">
        <v>150</v>
      </c>
    </row>
    <row r="163" s="14" customFormat="1">
      <c r="A163" s="14"/>
      <c r="B163" s="254"/>
      <c r="C163" s="255"/>
      <c r="D163" s="244" t="s">
        <v>593</v>
      </c>
      <c r="E163" s="256" t="s">
        <v>19</v>
      </c>
      <c r="F163" s="257" t="s">
        <v>595</v>
      </c>
      <c r="G163" s="255"/>
      <c r="H163" s="258">
        <v>76.799999999999997</v>
      </c>
      <c r="I163" s="259"/>
      <c r="J163" s="255"/>
      <c r="K163" s="255"/>
      <c r="L163" s="260"/>
      <c r="M163" s="261"/>
      <c r="N163" s="262"/>
      <c r="O163" s="262"/>
      <c r="P163" s="262"/>
      <c r="Q163" s="262"/>
      <c r="R163" s="262"/>
      <c r="S163" s="262"/>
      <c r="T163" s="263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T163" s="264" t="s">
        <v>593</v>
      </c>
      <c r="AU163" s="264" t="s">
        <v>79</v>
      </c>
      <c r="AV163" s="14" t="s">
        <v>158</v>
      </c>
      <c r="AW163" s="14" t="s">
        <v>31</v>
      </c>
      <c r="AX163" s="14" t="s">
        <v>77</v>
      </c>
      <c r="AY163" s="264" t="s">
        <v>150</v>
      </c>
    </row>
    <row r="164" s="2" customFormat="1" ht="44.25" customHeight="1">
      <c r="A164" s="40"/>
      <c r="B164" s="41"/>
      <c r="C164" s="206" t="s">
        <v>7</v>
      </c>
      <c r="D164" s="206" t="s">
        <v>153</v>
      </c>
      <c r="E164" s="207" t="s">
        <v>653</v>
      </c>
      <c r="F164" s="208" t="s">
        <v>654</v>
      </c>
      <c r="G164" s="209" t="s">
        <v>252</v>
      </c>
      <c r="H164" s="210">
        <v>6</v>
      </c>
      <c r="I164" s="211"/>
      <c r="J164" s="212">
        <f>ROUND(I164*H164,2)</f>
        <v>0</v>
      </c>
      <c r="K164" s="208" t="s">
        <v>157</v>
      </c>
      <c r="L164" s="46"/>
      <c r="M164" s="213" t="s">
        <v>19</v>
      </c>
      <c r="N164" s="214" t="s">
        <v>40</v>
      </c>
      <c r="O164" s="86"/>
      <c r="P164" s="215">
        <f>O164*H164</f>
        <v>0</v>
      </c>
      <c r="Q164" s="215">
        <v>0</v>
      </c>
      <c r="R164" s="215">
        <f>Q164*H164</f>
        <v>0</v>
      </c>
      <c r="S164" s="215">
        <v>0</v>
      </c>
      <c r="T164" s="216">
        <f>S164*H164</f>
        <v>0</v>
      </c>
      <c r="U164" s="40"/>
      <c r="V164" s="40"/>
      <c r="W164" s="40"/>
      <c r="X164" s="40"/>
      <c r="Y164" s="40"/>
      <c r="Z164" s="40"/>
      <c r="AA164" s="40"/>
      <c r="AB164" s="40"/>
      <c r="AC164" s="40"/>
      <c r="AD164" s="40"/>
      <c r="AE164" s="40"/>
      <c r="AR164" s="217" t="s">
        <v>158</v>
      </c>
      <c r="AT164" s="217" t="s">
        <v>153</v>
      </c>
      <c r="AU164" s="217" t="s">
        <v>79</v>
      </c>
      <c r="AY164" s="19" t="s">
        <v>150</v>
      </c>
      <c r="BE164" s="218">
        <f>IF(N164="základní",J164,0)</f>
        <v>0</v>
      </c>
      <c r="BF164" s="218">
        <f>IF(N164="snížená",J164,0)</f>
        <v>0</v>
      </c>
      <c r="BG164" s="218">
        <f>IF(N164="zákl. přenesená",J164,0)</f>
        <v>0</v>
      </c>
      <c r="BH164" s="218">
        <f>IF(N164="sníž. přenesená",J164,0)</f>
        <v>0</v>
      </c>
      <c r="BI164" s="218">
        <f>IF(N164="nulová",J164,0)</f>
        <v>0</v>
      </c>
      <c r="BJ164" s="19" t="s">
        <v>77</v>
      </c>
      <c r="BK164" s="218">
        <f>ROUND(I164*H164,2)</f>
        <v>0</v>
      </c>
      <c r="BL164" s="19" t="s">
        <v>158</v>
      </c>
      <c r="BM164" s="217" t="s">
        <v>328</v>
      </c>
    </row>
    <row r="165" s="2" customFormat="1">
      <c r="A165" s="40"/>
      <c r="B165" s="41"/>
      <c r="C165" s="42"/>
      <c r="D165" s="219" t="s">
        <v>159</v>
      </c>
      <c r="E165" s="42"/>
      <c r="F165" s="220" t="s">
        <v>655</v>
      </c>
      <c r="G165" s="42"/>
      <c r="H165" s="42"/>
      <c r="I165" s="221"/>
      <c r="J165" s="42"/>
      <c r="K165" s="42"/>
      <c r="L165" s="46"/>
      <c r="M165" s="222"/>
      <c r="N165" s="223"/>
      <c r="O165" s="86"/>
      <c r="P165" s="86"/>
      <c r="Q165" s="86"/>
      <c r="R165" s="86"/>
      <c r="S165" s="86"/>
      <c r="T165" s="87"/>
      <c r="U165" s="40"/>
      <c r="V165" s="40"/>
      <c r="W165" s="40"/>
      <c r="X165" s="40"/>
      <c r="Y165" s="40"/>
      <c r="Z165" s="40"/>
      <c r="AA165" s="40"/>
      <c r="AB165" s="40"/>
      <c r="AC165" s="40"/>
      <c r="AD165" s="40"/>
      <c r="AE165" s="40"/>
      <c r="AT165" s="19" t="s">
        <v>159</v>
      </c>
      <c r="AU165" s="19" t="s">
        <v>79</v>
      </c>
    </row>
    <row r="166" s="2" customFormat="1" ht="44.25" customHeight="1">
      <c r="A166" s="40"/>
      <c r="B166" s="41"/>
      <c r="C166" s="206" t="s">
        <v>204</v>
      </c>
      <c r="D166" s="206" t="s">
        <v>153</v>
      </c>
      <c r="E166" s="207" t="s">
        <v>656</v>
      </c>
      <c r="F166" s="208" t="s">
        <v>657</v>
      </c>
      <c r="G166" s="209" t="s">
        <v>252</v>
      </c>
      <c r="H166" s="210">
        <v>5</v>
      </c>
      <c r="I166" s="211"/>
      <c r="J166" s="212">
        <f>ROUND(I166*H166,2)</f>
        <v>0</v>
      </c>
      <c r="K166" s="208" t="s">
        <v>157</v>
      </c>
      <c r="L166" s="46"/>
      <c r="M166" s="213" t="s">
        <v>19</v>
      </c>
      <c r="N166" s="214" t="s">
        <v>40</v>
      </c>
      <c r="O166" s="86"/>
      <c r="P166" s="215">
        <f>O166*H166</f>
        <v>0</v>
      </c>
      <c r="Q166" s="215">
        <v>0</v>
      </c>
      <c r="R166" s="215">
        <f>Q166*H166</f>
        <v>0</v>
      </c>
      <c r="S166" s="215">
        <v>0</v>
      </c>
      <c r="T166" s="216">
        <f>S166*H166</f>
        <v>0</v>
      </c>
      <c r="U166" s="40"/>
      <c r="V166" s="40"/>
      <c r="W166" s="40"/>
      <c r="X166" s="40"/>
      <c r="Y166" s="40"/>
      <c r="Z166" s="40"/>
      <c r="AA166" s="40"/>
      <c r="AB166" s="40"/>
      <c r="AC166" s="40"/>
      <c r="AD166" s="40"/>
      <c r="AE166" s="40"/>
      <c r="AR166" s="217" t="s">
        <v>158</v>
      </c>
      <c r="AT166" s="217" t="s">
        <v>153</v>
      </c>
      <c r="AU166" s="217" t="s">
        <v>79</v>
      </c>
      <c r="AY166" s="19" t="s">
        <v>150</v>
      </c>
      <c r="BE166" s="218">
        <f>IF(N166="základní",J166,0)</f>
        <v>0</v>
      </c>
      <c r="BF166" s="218">
        <f>IF(N166="snížená",J166,0)</f>
        <v>0</v>
      </c>
      <c r="BG166" s="218">
        <f>IF(N166="zákl. přenesená",J166,0)</f>
        <v>0</v>
      </c>
      <c r="BH166" s="218">
        <f>IF(N166="sníž. přenesená",J166,0)</f>
        <v>0</v>
      </c>
      <c r="BI166" s="218">
        <f>IF(N166="nulová",J166,0)</f>
        <v>0</v>
      </c>
      <c r="BJ166" s="19" t="s">
        <v>77</v>
      </c>
      <c r="BK166" s="218">
        <f>ROUND(I166*H166,2)</f>
        <v>0</v>
      </c>
      <c r="BL166" s="19" t="s">
        <v>158</v>
      </c>
      <c r="BM166" s="217" t="s">
        <v>333</v>
      </c>
    </row>
    <row r="167" s="2" customFormat="1">
      <c r="A167" s="40"/>
      <c r="B167" s="41"/>
      <c r="C167" s="42"/>
      <c r="D167" s="219" t="s">
        <v>159</v>
      </c>
      <c r="E167" s="42"/>
      <c r="F167" s="220" t="s">
        <v>658</v>
      </c>
      <c r="G167" s="42"/>
      <c r="H167" s="42"/>
      <c r="I167" s="221"/>
      <c r="J167" s="42"/>
      <c r="K167" s="42"/>
      <c r="L167" s="46"/>
      <c r="M167" s="222"/>
      <c r="N167" s="223"/>
      <c r="O167" s="86"/>
      <c r="P167" s="86"/>
      <c r="Q167" s="86"/>
      <c r="R167" s="86"/>
      <c r="S167" s="86"/>
      <c r="T167" s="87"/>
      <c r="U167" s="40"/>
      <c r="V167" s="40"/>
      <c r="W167" s="40"/>
      <c r="X167" s="40"/>
      <c r="Y167" s="40"/>
      <c r="Z167" s="40"/>
      <c r="AA167" s="40"/>
      <c r="AB167" s="40"/>
      <c r="AC167" s="40"/>
      <c r="AD167" s="40"/>
      <c r="AE167" s="40"/>
      <c r="AT167" s="19" t="s">
        <v>159</v>
      </c>
      <c r="AU167" s="19" t="s">
        <v>79</v>
      </c>
    </row>
    <row r="168" s="2" customFormat="1" ht="44.25" customHeight="1">
      <c r="A168" s="40"/>
      <c r="B168" s="41"/>
      <c r="C168" s="206" t="s">
        <v>330</v>
      </c>
      <c r="D168" s="206" t="s">
        <v>153</v>
      </c>
      <c r="E168" s="207" t="s">
        <v>659</v>
      </c>
      <c r="F168" s="208" t="s">
        <v>660</v>
      </c>
      <c r="G168" s="209" t="s">
        <v>252</v>
      </c>
      <c r="H168" s="210">
        <v>1</v>
      </c>
      <c r="I168" s="211"/>
      <c r="J168" s="212">
        <f>ROUND(I168*H168,2)</f>
        <v>0</v>
      </c>
      <c r="K168" s="208" t="s">
        <v>157</v>
      </c>
      <c r="L168" s="46"/>
      <c r="M168" s="213" t="s">
        <v>19</v>
      </c>
      <c r="N168" s="214" t="s">
        <v>40</v>
      </c>
      <c r="O168" s="86"/>
      <c r="P168" s="215">
        <f>O168*H168</f>
        <v>0</v>
      </c>
      <c r="Q168" s="215">
        <v>0</v>
      </c>
      <c r="R168" s="215">
        <f>Q168*H168</f>
        <v>0</v>
      </c>
      <c r="S168" s="215">
        <v>0</v>
      </c>
      <c r="T168" s="216">
        <f>S168*H168</f>
        <v>0</v>
      </c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  <c r="AE168" s="40"/>
      <c r="AR168" s="217" t="s">
        <v>158</v>
      </c>
      <c r="AT168" s="217" t="s">
        <v>153</v>
      </c>
      <c r="AU168" s="217" t="s">
        <v>79</v>
      </c>
      <c r="AY168" s="19" t="s">
        <v>150</v>
      </c>
      <c r="BE168" s="218">
        <f>IF(N168="základní",J168,0)</f>
        <v>0</v>
      </c>
      <c r="BF168" s="218">
        <f>IF(N168="snížená",J168,0)</f>
        <v>0</v>
      </c>
      <c r="BG168" s="218">
        <f>IF(N168="zákl. přenesená",J168,0)</f>
        <v>0</v>
      </c>
      <c r="BH168" s="218">
        <f>IF(N168="sníž. přenesená",J168,0)</f>
        <v>0</v>
      </c>
      <c r="BI168" s="218">
        <f>IF(N168="nulová",J168,0)</f>
        <v>0</v>
      </c>
      <c r="BJ168" s="19" t="s">
        <v>77</v>
      </c>
      <c r="BK168" s="218">
        <f>ROUND(I168*H168,2)</f>
        <v>0</v>
      </c>
      <c r="BL168" s="19" t="s">
        <v>158</v>
      </c>
      <c r="BM168" s="217" t="s">
        <v>337</v>
      </c>
    </row>
    <row r="169" s="2" customFormat="1">
      <c r="A169" s="40"/>
      <c r="B169" s="41"/>
      <c r="C169" s="42"/>
      <c r="D169" s="219" t="s">
        <v>159</v>
      </c>
      <c r="E169" s="42"/>
      <c r="F169" s="220" t="s">
        <v>661</v>
      </c>
      <c r="G169" s="42"/>
      <c r="H169" s="42"/>
      <c r="I169" s="221"/>
      <c r="J169" s="42"/>
      <c r="K169" s="42"/>
      <c r="L169" s="46"/>
      <c r="M169" s="222"/>
      <c r="N169" s="223"/>
      <c r="O169" s="86"/>
      <c r="P169" s="86"/>
      <c r="Q169" s="86"/>
      <c r="R169" s="86"/>
      <c r="S169" s="86"/>
      <c r="T169" s="87"/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  <c r="AE169" s="40"/>
      <c r="AT169" s="19" t="s">
        <v>159</v>
      </c>
      <c r="AU169" s="19" t="s">
        <v>79</v>
      </c>
    </row>
    <row r="170" s="2" customFormat="1" ht="44.25" customHeight="1">
      <c r="A170" s="40"/>
      <c r="B170" s="41"/>
      <c r="C170" s="206" t="s">
        <v>208</v>
      </c>
      <c r="D170" s="206" t="s">
        <v>153</v>
      </c>
      <c r="E170" s="207" t="s">
        <v>662</v>
      </c>
      <c r="F170" s="208" t="s">
        <v>663</v>
      </c>
      <c r="G170" s="209" t="s">
        <v>252</v>
      </c>
      <c r="H170" s="210">
        <v>1</v>
      </c>
      <c r="I170" s="211"/>
      <c r="J170" s="212">
        <f>ROUND(I170*H170,2)</f>
        <v>0</v>
      </c>
      <c r="K170" s="208" t="s">
        <v>157</v>
      </c>
      <c r="L170" s="46"/>
      <c r="M170" s="213" t="s">
        <v>19</v>
      </c>
      <c r="N170" s="214" t="s">
        <v>40</v>
      </c>
      <c r="O170" s="86"/>
      <c r="P170" s="215">
        <f>O170*H170</f>
        <v>0</v>
      </c>
      <c r="Q170" s="215">
        <v>0</v>
      </c>
      <c r="R170" s="215">
        <f>Q170*H170</f>
        <v>0</v>
      </c>
      <c r="S170" s="215">
        <v>0</v>
      </c>
      <c r="T170" s="216">
        <f>S170*H170</f>
        <v>0</v>
      </c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  <c r="AE170" s="40"/>
      <c r="AR170" s="217" t="s">
        <v>158</v>
      </c>
      <c r="AT170" s="217" t="s">
        <v>153</v>
      </c>
      <c r="AU170" s="217" t="s">
        <v>79</v>
      </c>
      <c r="AY170" s="19" t="s">
        <v>150</v>
      </c>
      <c r="BE170" s="218">
        <f>IF(N170="základní",J170,0)</f>
        <v>0</v>
      </c>
      <c r="BF170" s="218">
        <f>IF(N170="snížená",J170,0)</f>
        <v>0</v>
      </c>
      <c r="BG170" s="218">
        <f>IF(N170="zákl. přenesená",J170,0)</f>
        <v>0</v>
      </c>
      <c r="BH170" s="218">
        <f>IF(N170="sníž. přenesená",J170,0)</f>
        <v>0</v>
      </c>
      <c r="BI170" s="218">
        <f>IF(N170="nulová",J170,0)</f>
        <v>0</v>
      </c>
      <c r="BJ170" s="19" t="s">
        <v>77</v>
      </c>
      <c r="BK170" s="218">
        <f>ROUND(I170*H170,2)</f>
        <v>0</v>
      </c>
      <c r="BL170" s="19" t="s">
        <v>158</v>
      </c>
      <c r="BM170" s="217" t="s">
        <v>341</v>
      </c>
    </row>
    <row r="171" s="2" customFormat="1">
      <c r="A171" s="40"/>
      <c r="B171" s="41"/>
      <c r="C171" s="42"/>
      <c r="D171" s="219" t="s">
        <v>159</v>
      </c>
      <c r="E171" s="42"/>
      <c r="F171" s="220" t="s">
        <v>664</v>
      </c>
      <c r="G171" s="42"/>
      <c r="H171" s="42"/>
      <c r="I171" s="221"/>
      <c r="J171" s="42"/>
      <c r="K171" s="42"/>
      <c r="L171" s="46"/>
      <c r="M171" s="222"/>
      <c r="N171" s="223"/>
      <c r="O171" s="86"/>
      <c r="P171" s="86"/>
      <c r="Q171" s="86"/>
      <c r="R171" s="86"/>
      <c r="S171" s="86"/>
      <c r="T171" s="87"/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  <c r="AE171" s="40"/>
      <c r="AT171" s="19" t="s">
        <v>159</v>
      </c>
      <c r="AU171" s="19" t="s">
        <v>79</v>
      </c>
    </row>
    <row r="172" s="2" customFormat="1" ht="37.8" customHeight="1">
      <c r="A172" s="40"/>
      <c r="B172" s="41"/>
      <c r="C172" s="206" t="s">
        <v>338</v>
      </c>
      <c r="D172" s="206" t="s">
        <v>153</v>
      </c>
      <c r="E172" s="207" t="s">
        <v>665</v>
      </c>
      <c r="F172" s="208" t="s">
        <v>666</v>
      </c>
      <c r="G172" s="209" t="s">
        <v>252</v>
      </c>
      <c r="H172" s="210">
        <v>7</v>
      </c>
      <c r="I172" s="211"/>
      <c r="J172" s="212">
        <f>ROUND(I172*H172,2)</f>
        <v>0</v>
      </c>
      <c r="K172" s="208" t="s">
        <v>157</v>
      </c>
      <c r="L172" s="46"/>
      <c r="M172" s="213" t="s">
        <v>19</v>
      </c>
      <c r="N172" s="214" t="s">
        <v>40</v>
      </c>
      <c r="O172" s="86"/>
      <c r="P172" s="215">
        <f>O172*H172</f>
        <v>0</v>
      </c>
      <c r="Q172" s="215">
        <v>0</v>
      </c>
      <c r="R172" s="215">
        <f>Q172*H172</f>
        <v>0</v>
      </c>
      <c r="S172" s="215">
        <v>0</v>
      </c>
      <c r="T172" s="216">
        <f>S172*H172</f>
        <v>0</v>
      </c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  <c r="AE172" s="40"/>
      <c r="AR172" s="217" t="s">
        <v>158</v>
      </c>
      <c r="AT172" s="217" t="s">
        <v>153</v>
      </c>
      <c r="AU172" s="217" t="s">
        <v>79</v>
      </c>
      <c r="AY172" s="19" t="s">
        <v>150</v>
      </c>
      <c r="BE172" s="218">
        <f>IF(N172="základní",J172,0)</f>
        <v>0</v>
      </c>
      <c r="BF172" s="218">
        <f>IF(N172="snížená",J172,0)</f>
        <v>0</v>
      </c>
      <c r="BG172" s="218">
        <f>IF(N172="zákl. přenesená",J172,0)</f>
        <v>0</v>
      </c>
      <c r="BH172" s="218">
        <f>IF(N172="sníž. přenesená",J172,0)</f>
        <v>0</v>
      </c>
      <c r="BI172" s="218">
        <f>IF(N172="nulová",J172,0)</f>
        <v>0</v>
      </c>
      <c r="BJ172" s="19" t="s">
        <v>77</v>
      </c>
      <c r="BK172" s="218">
        <f>ROUND(I172*H172,2)</f>
        <v>0</v>
      </c>
      <c r="BL172" s="19" t="s">
        <v>158</v>
      </c>
      <c r="BM172" s="217" t="s">
        <v>345</v>
      </c>
    </row>
    <row r="173" s="2" customFormat="1">
      <c r="A173" s="40"/>
      <c r="B173" s="41"/>
      <c r="C173" s="42"/>
      <c r="D173" s="219" t="s">
        <v>159</v>
      </c>
      <c r="E173" s="42"/>
      <c r="F173" s="220" t="s">
        <v>667</v>
      </c>
      <c r="G173" s="42"/>
      <c r="H173" s="42"/>
      <c r="I173" s="221"/>
      <c r="J173" s="42"/>
      <c r="K173" s="42"/>
      <c r="L173" s="46"/>
      <c r="M173" s="222"/>
      <c r="N173" s="223"/>
      <c r="O173" s="86"/>
      <c r="P173" s="86"/>
      <c r="Q173" s="86"/>
      <c r="R173" s="86"/>
      <c r="S173" s="86"/>
      <c r="T173" s="87"/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  <c r="AE173" s="40"/>
      <c r="AT173" s="19" t="s">
        <v>159</v>
      </c>
      <c r="AU173" s="19" t="s">
        <v>79</v>
      </c>
    </row>
    <row r="174" s="2" customFormat="1" ht="37.8" customHeight="1">
      <c r="A174" s="40"/>
      <c r="B174" s="41"/>
      <c r="C174" s="206" t="s">
        <v>215</v>
      </c>
      <c r="D174" s="206" t="s">
        <v>153</v>
      </c>
      <c r="E174" s="207" t="s">
        <v>668</v>
      </c>
      <c r="F174" s="208" t="s">
        <v>669</v>
      </c>
      <c r="G174" s="209" t="s">
        <v>252</v>
      </c>
      <c r="H174" s="210">
        <v>5</v>
      </c>
      <c r="I174" s="211"/>
      <c r="J174" s="212">
        <f>ROUND(I174*H174,2)</f>
        <v>0</v>
      </c>
      <c r="K174" s="208" t="s">
        <v>157</v>
      </c>
      <c r="L174" s="46"/>
      <c r="M174" s="213" t="s">
        <v>19</v>
      </c>
      <c r="N174" s="214" t="s">
        <v>40</v>
      </c>
      <c r="O174" s="86"/>
      <c r="P174" s="215">
        <f>O174*H174</f>
        <v>0</v>
      </c>
      <c r="Q174" s="215">
        <v>0</v>
      </c>
      <c r="R174" s="215">
        <f>Q174*H174</f>
        <v>0</v>
      </c>
      <c r="S174" s="215">
        <v>0</v>
      </c>
      <c r="T174" s="216">
        <f>S174*H174</f>
        <v>0</v>
      </c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  <c r="AE174" s="40"/>
      <c r="AR174" s="217" t="s">
        <v>158</v>
      </c>
      <c r="AT174" s="217" t="s">
        <v>153</v>
      </c>
      <c r="AU174" s="217" t="s">
        <v>79</v>
      </c>
      <c r="AY174" s="19" t="s">
        <v>150</v>
      </c>
      <c r="BE174" s="218">
        <f>IF(N174="základní",J174,0)</f>
        <v>0</v>
      </c>
      <c r="BF174" s="218">
        <f>IF(N174="snížená",J174,0)</f>
        <v>0</v>
      </c>
      <c r="BG174" s="218">
        <f>IF(N174="zákl. přenesená",J174,0)</f>
        <v>0</v>
      </c>
      <c r="BH174" s="218">
        <f>IF(N174="sníž. přenesená",J174,0)</f>
        <v>0</v>
      </c>
      <c r="BI174" s="218">
        <f>IF(N174="nulová",J174,0)</f>
        <v>0</v>
      </c>
      <c r="BJ174" s="19" t="s">
        <v>77</v>
      </c>
      <c r="BK174" s="218">
        <f>ROUND(I174*H174,2)</f>
        <v>0</v>
      </c>
      <c r="BL174" s="19" t="s">
        <v>158</v>
      </c>
      <c r="BM174" s="217" t="s">
        <v>349</v>
      </c>
    </row>
    <row r="175" s="2" customFormat="1">
      <c r="A175" s="40"/>
      <c r="B175" s="41"/>
      <c r="C175" s="42"/>
      <c r="D175" s="219" t="s">
        <v>159</v>
      </c>
      <c r="E175" s="42"/>
      <c r="F175" s="220" t="s">
        <v>670</v>
      </c>
      <c r="G175" s="42"/>
      <c r="H175" s="42"/>
      <c r="I175" s="221"/>
      <c r="J175" s="42"/>
      <c r="K175" s="42"/>
      <c r="L175" s="46"/>
      <c r="M175" s="222"/>
      <c r="N175" s="223"/>
      <c r="O175" s="86"/>
      <c r="P175" s="86"/>
      <c r="Q175" s="86"/>
      <c r="R175" s="86"/>
      <c r="S175" s="86"/>
      <c r="T175" s="87"/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  <c r="AE175" s="40"/>
      <c r="AT175" s="19" t="s">
        <v>159</v>
      </c>
      <c r="AU175" s="19" t="s">
        <v>79</v>
      </c>
    </row>
    <row r="176" s="2" customFormat="1" ht="37.8" customHeight="1">
      <c r="A176" s="40"/>
      <c r="B176" s="41"/>
      <c r="C176" s="206" t="s">
        <v>346</v>
      </c>
      <c r="D176" s="206" t="s">
        <v>153</v>
      </c>
      <c r="E176" s="207" t="s">
        <v>671</v>
      </c>
      <c r="F176" s="208" t="s">
        <v>672</v>
      </c>
      <c r="G176" s="209" t="s">
        <v>252</v>
      </c>
      <c r="H176" s="210">
        <v>1</v>
      </c>
      <c r="I176" s="211"/>
      <c r="J176" s="212">
        <f>ROUND(I176*H176,2)</f>
        <v>0</v>
      </c>
      <c r="K176" s="208" t="s">
        <v>157</v>
      </c>
      <c r="L176" s="46"/>
      <c r="M176" s="213" t="s">
        <v>19</v>
      </c>
      <c r="N176" s="214" t="s">
        <v>40</v>
      </c>
      <c r="O176" s="86"/>
      <c r="P176" s="215">
        <f>O176*H176</f>
        <v>0</v>
      </c>
      <c r="Q176" s="215">
        <v>0</v>
      </c>
      <c r="R176" s="215">
        <f>Q176*H176</f>
        <v>0</v>
      </c>
      <c r="S176" s="215">
        <v>0</v>
      </c>
      <c r="T176" s="216">
        <f>S176*H176</f>
        <v>0</v>
      </c>
      <c r="U176" s="40"/>
      <c r="V176" s="40"/>
      <c r="W176" s="40"/>
      <c r="X176" s="40"/>
      <c r="Y176" s="40"/>
      <c r="Z176" s="40"/>
      <c r="AA176" s="40"/>
      <c r="AB176" s="40"/>
      <c r="AC176" s="40"/>
      <c r="AD176" s="40"/>
      <c r="AE176" s="40"/>
      <c r="AR176" s="217" t="s">
        <v>158</v>
      </c>
      <c r="AT176" s="217" t="s">
        <v>153</v>
      </c>
      <c r="AU176" s="217" t="s">
        <v>79</v>
      </c>
      <c r="AY176" s="19" t="s">
        <v>150</v>
      </c>
      <c r="BE176" s="218">
        <f>IF(N176="základní",J176,0)</f>
        <v>0</v>
      </c>
      <c r="BF176" s="218">
        <f>IF(N176="snížená",J176,0)</f>
        <v>0</v>
      </c>
      <c r="BG176" s="218">
        <f>IF(N176="zákl. přenesená",J176,0)</f>
        <v>0</v>
      </c>
      <c r="BH176" s="218">
        <f>IF(N176="sníž. přenesená",J176,0)</f>
        <v>0</v>
      </c>
      <c r="BI176" s="218">
        <f>IF(N176="nulová",J176,0)</f>
        <v>0</v>
      </c>
      <c r="BJ176" s="19" t="s">
        <v>77</v>
      </c>
      <c r="BK176" s="218">
        <f>ROUND(I176*H176,2)</f>
        <v>0</v>
      </c>
      <c r="BL176" s="19" t="s">
        <v>158</v>
      </c>
      <c r="BM176" s="217" t="s">
        <v>352</v>
      </c>
    </row>
    <row r="177" s="2" customFormat="1">
      <c r="A177" s="40"/>
      <c r="B177" s="41"/>
      <c r="C177" s="42"/>
      <c r="D177" s="219" t="s">
        <v>159</v>
      </c>
      <c r="E177" s="42"/>
      <c r="F177" s="220" t="s">
        <v>673</v>
      </c>
      <c r="G177" s="42"/>
      <c r="H177" s="42"/>
      <c r="I177" s="221"/>
      <c r="J177" s="42"/>
      <c r="K177" s="42"/>
      <c r="L177" s="46"/>
      <c r="M177" s="222"/>
      <c r="N177" s="223"/>
      <c r="O177" s="86"/>
      <c r="P177" s="86"/>
      <c r="Q177" s="86"/>
      <c r="R177" s="86"/>
      <c r="S177" s="86"/>
      <c r="T177" s="87"/>
      <c r="U177" s="40"/>
      <c r="V177" s="40"/>
      <c r="W177" s="40"/>
      <c r="X177" s="40"/>
      <c r="Y177" s="40"/>
      <c r="Z177" s="40"/>
      <c r="AA177" s="40"/>
      <c r="AB177" s="40"/>
      <c r="AC177" s="40"/>
      <c r="AD177" s="40"/>
      <c r="AE177" s="40"/>
      <c r="AT177" s="19" t="s">
        <v>159</v>
      </c>
      <c r="AU177" s="19" t="s">
        <v>79</v>
      </c>
    </row>
    <row r="178" s="2" customFormat="1" ht="44.25" customHeight="1">
      <c r="A178" s="40"/>
      <c r="B178" s="41"/>
      <c r="C178" s="206" t="s">
        <v>219</v>
      </c>
      <c r="D178" s="206" t="s">
        <v>153</v>
      </c>
      <c r="E178" s="207" t="s">
        <v>674</v>
      </c>
      <c r="F178" s="208" t="s">
        <v>675</v>
      </c>
      <c r="G178" s="209" t="s">
        <v>252</v>
      </c>
      <c r="H178" s="210">
        <v>1</v>
      </c>
      <c r="I178" s="211"/>
      <c r="J178" s="212">
        <f>ROUND(I178*H178,2)</f>
        <v>0</v>
      </c>
      <c r="K178" s="208" t="s">
        <v>157</v>
      </c>
      <c r="L178" s="46"/>
      <c r="M178" s="213" t="s">
        <v>19</v>
      </c>
      <c r="N178" s="214" t="s">
        <v>40</v>
      </c>
      <c r="O178" s="86"/>
      <c r="P178" s="215">
        <f>O178*H178</f>
        <v>0</v>
      </c>
      <c r="Q178" s="215">
        <v>0</v>
      </c>
      <c r="R178" s="215">
        <f>Q178*H178</f>
        <v>0</v>
      </c>
      <c r="S178" s="215">
        <v>0</v>
      </c>
      <c r="T178" s="216">
        <f>S178*H178</f>
        <v>0</v>
      </c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  <c r="AE178" s="40"/>
      <c r="AR178" s="217" t="s">
        <v>158</v>
      </c>
      <c r="AT178" s="217" t="s">
        <v>153</v>
      </c>
      <c r="AU178" s="217" t="s">
        <v>79</v>
      </c>
      <c r="AY178" s="19" t="s">
        <v>150</v>
      </c>
      <c r="BE178" s="218">
        <f>IF(N178="základní",J178,0)</f>
        <v>0</v>
      </c>
      <c r="BF178" s="218">
        <f>IF(N178="snížená",J178,0)</f>
        <v>0</v>
      </c>
      <c r="BG178" s="218">
        <f>IF(N178="zákl. přenesená",J178,0)</f>
        <v>0</v>
      </c>
      <c r="BH178" s="218">
        <f>IF(N178="sníž. přenesená",J178,0)</f>
        <v>0</v>
      </c>
      <c r="BI178" s="218">
        <f>IF(N178="nulová",J178,0)</f>
        <v>0</v>
      </c>
      <c r="BJ178" s="19" t="s">
        <v>77</v>
      </c>
      <c r="BK178" s="218">
        <f>ROUND(I178*H178,2)</f>
        <v>0</v>
      </c>
      <c r="BL178" s="19" t="s">
        <v>158</v>
      </c>
      <c r="BM178" s="217" t="s">
        <v>358</v>
      </c>
    </row>
    <row r="179" s="2" customFormat="1">
      <c r="A179" s="40"/>
      <c r="B179" s="41"/>
      <c r="C179" s="42"/>
      <c r="D179" s="219" t="s">
        <v>159</v>
      </c>
      <c r="E179" s="42"/>
      <c r="F179" s="220" t="s">
        <v>676</v>
      </c>
      <c r="G179" s="42"/>
      <c r="H179" s="42"/>
      <c r="I179" s="221"/>
      <c r="J179" s="42"/>
      <c r="K179" s="42"/>
      <c r="L179" s="46"/>
      <c r="M179" s="222"/>
      <c r="N179" s="223"/>
      <c r="O179" s="86"/>
      <c r="P179" s="86"/>
      <c r="Q179" s="86"/>
      <c r="R179" s="86"/>
      <c r="S179" s="86"/>
      <c r="T179" s="87"/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  <c r="AE179" s="40"/>
      <c r="AT179" s="19" t="s">
        <v>159</v>
      </c>
      <c r="AU179" s="19" t="s">
        <v>79</v>
      </c>
    </row>
    <row r="180" s="2" customFormat="1" ht="37.8" customHeight="1">
      <c r="A180" s="40"/>
      <c r="B180" s="41"/>
      <c r="C180" s="206" t="s">
        <v>355</v>
      </c>
      <c r="D180" s="206" t="s">
        <v>153</v>
      </c>
      <c r="E180" s="207" t="s">
        <v>677</v>
      </c>
      <c r="F180" s="208" t="s">
        <v>678</v>
      </c>
      <c r="G180" s="209" t="s">
        <v>252</v>
      </c>
      <c r="H180" s="210">
        <v>1</v>
      </c>
      <c r="I180" s="211"/>
      <c r="J180" s="212">
        <f>ROUND(I180*H180,2)</f>
        <v>0</v>
      </c>
      <c r="K180" s="208" t="s">
        <v>157</v>
      </c>
      <c r="L180" s="46"/>
      <c r="M180" s="213" t="s">
        <v>19</v>
      </c>
      <c r="N180" s="214" t="s">
        <v>40</v>
      </c>
      <c r="O180" s="86"/>
      <c r="P180" s="215">
        <f>O180*H180</f>
        <v>0</v>
      </c>
      <c r="Q180" s="215">
        <v>0</v>
      </c>
      <c r="R180" s="215">
        <f>Q180*H180</f>
        <v>0</v>
      </c>
      <c r="S180" s="215">
        <v>0</v>
      </c>
      <c r="T180" s="216">
        <f>S180*H180</f>
        <v>0</v>
      </c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  <c r="AE180" s="40"/>
      <c r="AR180" s="217" t="s">
        <v>158</v>
      </c>
      <c r="AT180" s="217" t="s">
        <v>153</v>
      </c>
      <c r="AU180" s="217" t="s">
        <v>79</v>
      </c>
      <c r="AY180" s="19" t="s">
        <v>150</v>
      </c>
      <c r="BE180" s="218">
        <f>IF(N180="základní",J180,0)</f>
        <v>0</v>
      </c>
      <c r="BF180" s="218">
        <f>IF(N180="snížená",J180,0)</f>
        <v>0</v>
      </c>
      <c r="BG180" s="218">
        <f>IF(N180="zákl. přenesená",J180,0)</f>
        <v>0</v>
      </c>
      <c r="BH180" s="218">
        <f>IF(N180="sníž. přenesená",J180,0)</f>
        <v>0</v>
      </c>
      <c r="BI180" s="218">
        <f>IF(N180="nulová",J180,0)</f>
        <v>0</v>
      </c>
      <c r="BJ180" s="19" t="s">
        <v>77</v>
      </c>
      <c r="BK180" s="218">
        <f>ROUND(I180*H180,2)</f>
        <v>0</v>
      </c>
      <c r="BL180" s="19" t="s">
        <v>158</v>
      </c>
      <c r="BM180" s="217" t="s">
        <v>362</v>
      </c>
    </row>
    <row r="181" s="2" customFormat="1">
      <c r="A181" s="40"/>
      <c r="B181" s="41"/>
      <c r="C181" s="42"/>
      <c r="D181" s="219" t="s">
        <v>159</v>
      </c>
      <c r="E181" s="42"/>
      <c r="F181" s="220" t="s">
        <v>679</v>
      </c>
      <c r="G181" s="42"/>
      <c r="H181" s="42"/>
      <c r="I181" s="221"/>
      <c r="J181" s="42"/>
      <c r="K181" s="42"/>
      <c r="L181" s="46"/>
      <c r="M181" s="222"/>
      <c r="N181" s="223"/>
      <c r="O181" s="86"/>
      <c r="P181" s="86"/>
      <c r="Q181" s="86"/>
      <c r="R181" s="86"/>
      <c r="S181" s="86"/>
      <c r="T181" s="87"/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  <c r="AE181" s="40"/>
      <c r="AT181" s="19" t="s">
        <v>159</v>
      </c>
      <c r="AU181" s="19" t="s">
        <v>79</v>
      </c>
    </row>
    <row r="182" s="2" customFormat="1" ht="62.7" customHeight="1">
      <c r="A182" s="40"/>
      <c r="B182" s="41"/>
      <c r="C182" s="206" t="s">
        <v>224</v>
      </c>
      <c r="D182" s="206" t="s">
        <v>153</v>
      </c>
      <c r="E182" s="207" t="s">
        <v>680</v>
      </c>
      <c r="F182" s="208" t="s">
        <v>681</v>
      </c>
      <c r="G182" s="209" t="s">
        <v>252</v>
      </c>
      <c r="H182" s="210">
        <v>24</v>
      </c>
      <c r="I182" s="211"/>
      <c r="J182" s="212">
        <f>ROUND(I182*H182,2)</f>
        <v>0</v>
      </c>
      <c r="K182" s="208" t="s">
        <v>157</v>
      </c>
      <c r="L182" s="46"/>
      <c r="M182" s="213" t="s">
        <v>19</v>
      </c>
      <c r="N182" s="214" t="s">
        <v>40</v>
      </c>
      <c r="O182" s="86"/>
      <c r="P182" s="215">
        <f>O182*H182</f>
        <v>0</v>
      </c>
      <c r="Q182" s="215">
        <v>0</v>
      </c>
      <c r="R182" s="215">
        <f>Q182*H182</f>
        <v>0</v>
      </c>
      <c r="S182" s="215">
        <v>0</v>
      </c>
      <c r="T182" s="216">
        <f>S182*H182</f>
        <v>0</v>
      </c>
      <c r="U182" s="40"/>
      <c r="V182" s="40"/>
      <c r="W182" s="40"/>
      <c r="X182" s="40"/>
      <c r="Y182" s="40"/>
      <c r="Z182" s="40"/>
      <c r="AA182" s="40"/>
      <c r="AB182" s="40"/>
      <c r="AC182" s="40"/>
      <c r="AD182" s="40"/>
      <c r="AE182" s="40"/>
      <c r="AR182" s="217" t="s">
        <v>158</v>
      </c>
      <c r="AT182" s="217" t="s">
        <v>153</v>
      </c>
      <c r="AU182" s="217" t="s">
        <v>79</v>
      </c>
      <c r="AY182" s="19" t="s">
        <v>150</v>
      </c>
      <c r="BE182" s="218">
        <f>IF(N182="základní",J182,0)</f>
        <v>0</v>
      </c>
      <c r="BF182" s="218">
        <f>IF(N182="snížená",J182,0)</f>
        <v>0</v>
      </c>
      <c r="BG182" s="218">
        <f>IF(N182="zákl. přenesená",J182,0)</f>
        <v>0</v>
      </c>
      <c r="BH182" s="218">
        <f>IF(N182="sníž. přenesená",J182,0)</f>
        <v>0</v>
      </c>
      <c r="BI182" s="218">
        <f>IF(N182="nulová",J182,0)</f>
        <v>0</v>
      </c>
      <c r="BJ182" s="19" t="s">
        <v>77</v>
      </c>
      <c r="BK182" s="218">
        <f>ROUND(I182*H182,2)</f>
        <v>0</v>
      </c>
      <c r="BL182" s="19" t="s">
        <v>158</v>
      </c>
      <c r="BM182" s="217" t="s">
        <v>366</v>
      </c>
    </row>
    <row r="183" s="2" customFormat="1">
      <c r="A183" s="40"/>
      <c r="B183" s="41"/>
      <c r="C183" s="42"/>
      <c r="D183" s="219" t="s">
        <v>159</v>
      </c>
      <c r="E183" s="42"/>
      <c r="F183" s="220" t="s">
        <v>682</v>
      </c>
      <c r="G183" s="42"/>
      <c r="H183" s="42"/>
      <c r="I183" s="221"/>
      <c r="J183" s="42"/>
      <c r="K183" s="42"/>
      <c r="L183" s="46"/>
      <c r="M183" s="222"/>
      <c r="N183" s="223"/>
      <c r="O183" s="86"/>
      <c r="P183" s="86"/>
      <c r="Q183" s="86"/>
      <c r="R183" s="86"/>
      <c r="S183" s="86"/>
      <c r="T183" s="87"/>
      <c r="U183" s="40"/>
      <c r="V183" s="40"/>
      <c r="W183" s="40"/>
      <c r="X183" s="40"/>
      <c r="Y183" s="40"/>
      <c r="Z183" s="40"/>
      <c r="AA183" s="40"/>
      <c r="AB183" s="40"/>
      <c r="AC183" s="40"/>
      <c r="AD183" s="40"/>
      <c r="AE183" s="40"/>
      <c r="AT183" s="19" t="s">
        <v>159</v>
      </c>
      <c r="AU183" s="19" t="s">
        <v>79</v>
      </c>
    </row>
    <row r="184" s="13" customFormat="1">
      <c r="A184" s="13"/>
      <c r="B184" s="242"/>
      <c r="C184" s="243"/>
      <c r="D184" s="244" t="s">
        <v>593</v>
      </c>
      <c r="E184" s="245" t="s">
        <v>19</v>
      </c>
      <c r="F184" s="246" t="s">
        <v>683</v>
      </c>
      <c r="G184" s="243"/>
      <c r="H184" s="247">
        <v>24</v>
      </c>
      <c r="I184" s="248"/>
      <c r="J184" s="243"/>
      <c r="K184" s="243"/>
      <c r="L184" s="249"/>
      <c r="M184" s="250"/>
      <c r="N184" s="251"/>
      <c r="O184" s="251"/>
      <c r="P184" s="251"/>
      <c r="Q184" s="251"/>
      <c r="R184" s="251"/>
      <c r="S184" s="251"/>
      <c r="T184" s="252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253" t="s">
        <v>593</v>
      </c>
      <c r="AU184" s="253" t="s">
        <v>79</v>
      </c>
      <c r="AV184" s="13" t="s">
        <v>79</v>
      </c>
      <c r="AW184" s="13" t="s">
        <v>31</v>
      </c>
      <c r="AX184" s="13" t="s">
        <v>69</v>
      </c>
      <c r="AY184" s="253" t="s">
        <v>150</v>
      </c>
    </row>
    <row r="185" s="14" customFormat="1">
      <c r="A185" s="14"/>
      <c r="B185" s="254"/>
      <c r="C185" s="255"/>
      <c r="D185" s="244" t="s">
        <v>593</v>
      </c>
      <c r="E185" s="256" t="s">
        <v>19</v>
      </c>
      <c r="F185" s="257" t="s">
        <v>595</v>
      </c>
      <c r="G185" s="255"/>
      <c r="H185" s="258">
        <v>24</v>
      </c>
      <c r="I185" s="259"/>
      <c r="J185" s="255"/>
      <c r="K185" s="255"/>
      <c r="L185" s="260"/>
      <c r="M185" s="261"/>
      <c r="N185" s="262"/>
      <c r="O185" s="262"/>
      <c r="P185" s="262"/>
      <c r="Q185" s="262"/>
      <c r="R185" s="262"/>
      <c r="S185" s="262"/>
      <c r="T185" s="263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T185" s="264" t="s">
        <v>593</v>
      </c>
      <c r="AU185" s="264" t="s">
        <v>79</v>
      </c>
      <c r="AV185" s="14" t="s">
        <v>158</v>
      </c>
      <c r="AW185" s="14" t="s">
        <v>31</v>
      </c>
      <c r="AX185" s="14" t="s">
        <v>77</v>
      </c>
      <c r="AY185" s="264" t="s">
        <v>150</v>
      </c>
    </row>
    <row r="186" s="2" customFormat="1" ht="62.7" customHeight="1">
      <c r="A186" s="40"/>
      <c r="B186" s="41"/>
      <c r="C186" s="206" t="s">
        <v>363</v>
      </c>
      <c r="D186" s="206" t="s">
        <v>153</v>
      </c>
      <c r="E186" s="207" t="s">
        <v>684</v>
      </c>
      <c r="F186" s="208" t="s">
        <v>685</v>
      </c>
      <c r="G186" s="209" t="s">
        <v>252</v>
      </c>
      <c r="H186" s="210">
        <v>20</v>
      </c>
      <c r="I186" s="211"/>
      <c r="J186" s="212">
        <f>ROUND(I186*H186,2)</f>
        <v>0</v>
      </c>
      <c r="K186" s="208" t="s">
        <v>157</v>
      </c>
      <c r="L186" s="46"/>
      <c r="M186" s="213" t="s">
        <v>19</v>
      </c>
      <c r="N186" s="214" t="s">
        <v>40</v>
      </c>
      <c r="O186" s="86"/>
      <c r="P186" s="215">
        <f>O186*H186</f>
        <v>0</v>
      </c>
      <c r="Q186" s="215">
        <v>0</v>
      </c>
      <c r="R186" s="215">
        <f>Q186*H186</f>
        <v>0</v>
      </c>
      <c r="S186" s="215">
        <v>0</v>
      </c>
      <c r="T186" s="216">
        <f>S186*H186</f>
        <v>0</v>
      </c>
      <c r="U186" s="40"/>
      <c r="V186" s="40"/>
      <c r="W186" s="40"/>
      <c r="X186" s="40"/>
      <c r="Y186" s="40"/>
      <c r="Z186" s="40"/>
      <c r="AA186" s="40"/>
      <c r="AB186" s="40"/>
      <c r="AC186" s="40"/>
      <c r="AD186" s="40"/>
      <c r="AE186" s="40"/>
      <c r="AR186" s="217" t="s">
        <v>158</v>
      </c>
      <c r="AT186" s="217" t="s">
        <v>153</v>
      </c>
      <c r="AU186" s="217" t="s">
        <v>79</v>
      </c>
      <c r="AY186" s="19" t="s">
        <v>150</v>
      </c>
      <c r="BE186" s="218">
        <f>IF(N186="základní",J186,0)</f>
        <v>0</v>
      </c>
      <c r="BF186" s="218">
        <f>IF(N186="snížená",J186,0)</f>
        <v>0</v>
      </c>
      <c r="BG186" s="218">
        <f>IF(N186="zákl. přenesená",J186,0)</f>
        <v>0</v>
      </c>
      <c r="BH186" s="218">
        <f>IF(N186="sníž. přenesená",J186,0)</f>
        <v>0</v>
      </c>
      <c r="BI186" s="218">
        <f>IF(N186="nulová",J186,0)</f>
        <v>0</v>
      </c>
      <c r="BJ186" s="19" t="s">
        <v>77</v>
      </c>
      <c r="BK186" s="218">
        <f>ROUND(I186*H186,2)</f>
        <v>0</v>
      </c>
      <c r="BL186" s="19" t="s">
        <v>158</v>
      </c>
      <c r="BM186" s="217" t="s">
        <v>259</v>
      </c>
    </row>
    <row r="187" s="2" customFormat="1">
      <c r="A187" s="40"/>
      <c r="B187" s="41"/>
      <c r="C187" s="42"/>
      <c r="D187" s="219" t="s">
        <v>159</v>
      </c>
      <c r="E187" s="42"/>
      <c r="F187" s="220" t="s">
        <v>686</v>
      </c>
      <c r="G187" s="42"/>
      <c r="H187" s="42"/>
      <c r="I187" s="221"/>
      <c r="J187" s="42"/>
      <c r="K187" s="42"/>
      <c r="L187" s="46"/>
      <c r="M187" s="222"/>
      <c r="N187" s="223"/>
      <c r="O187" s="86"/>
      <c r="P187" s="86"/>
      <c r="Q187" s="86"/>
      <c r="R187" s="86"/>
      <c r="S187" s="86"/>
      <c r="T187" s="87"/>
      <c r="U187" s="40"/>
      <c r="V187" s="40"/>
      <c r="W187" s="40"/>
      <c r="X187" s="40"/>
      <c r="Y187" s="40"/>
      <c r="Z187" s="40"/>
      <c r="AA187" s="40"/>
      <c r="AB187" s="40"/>
      <c r="AC187" s="40"/>
      <c r="AD187" s="40"/>
      <c r="AE187" s="40"/>
      <c r="AT187" s="19" t="s">
        <v>159</v>
      </c>
      <c r="AU187" s="19" t="s">
        <v>79</v>
      </c>
    </row>
    <row r="188" s="13" customFormat="1">
      <c r="A188" s="13"/>
      <c r="B188" s="242"/>
      <c r="C188" s="243"/>
      <c r="D188" s="244" t="s">
        <v>593</v>
      </c>
      <c r="E188" s="245" t="s">
        <v>19</v>
      </c>
      <c r="F188" s="246" t="s">
        <v>687</v>
      </c>
      <c r="G188" s="243"/>
      <c r="H188" s="247">
        <v>20</v>
      </c>
      <c r="I188" s="248"/>
      <c r="J188" s="243"/>
      <c r="K188" s="243"/>
      <c r="L188" s="249"/>
      <c r="M188" s="250"/>
      <c r="N188" s="251"/>
      <c r="O188" s="251"/>
      <c r="P188" s="251"/>
      <c r="Q188" s="251"/>
      <c r="R188" s="251"/>
      <c r="S188" s="251"/>
      <c r="T188" s="252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T188" s="253" t="s">
        <v>593</v>
      </c>
      <c r="AU188" s="253" t="s">
        <v>79</v>
      </c>
      <c r="AV188" s="13" t="s">
        <v>79</v>
      </c>
      <c r="AW188" s="13" t="s">
        <v>31</v>
      </c>
      <c r="AX188" s="13" t="s">
        <v>69</v>
      </c>
      <c r="AY188" s="253" t="s">
        <v>150</v>
      </c>
    </row>
    <row r="189" s="14" customFormat="1">
      <c r="A189" s="14"/>
      <c r="B189" s="254"/>
      <c r="C189" s="255"/>
      <c r="D189" s="244" t="s">
        <v>593</v>
      </c>
      <c r="E189" s="256" t="s">
        <v>19</v>
      </c>
      <c r="F189" s="257" t="s">
        <v>595</v>
      </c>
      <c r="G189" s="255"/>
      <c r="H189" s="258">
        <v>20</v>
      </c>
      <c r="I189" s="259"/>
      <c r="J189" s="255"/>
      <c r="K189" s="255"/>
      <c r="L189" s="260"/>
      <c r="M189" s="261"/>
      <c r="N189" s="262"/>
      <c r="O189" s="262"/>
      <c r="P189" s="262"/>
      <c r="Q189" s="262"/>
      <c r="R189" s="262"/>
      <c r="S189" s="262"/>
      <c r="T189" s="263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T189" s="264" t="s">
        <v>593</v>
      </c>
      <c r="AU189" s="264" t="s">
        <v>79</v>
      </c>
      <c r="AV189" s="14" t="s">
        <v>158</v>
      </c>
      <c r="AW189" s="14" t="s">
        <v>31</v>
      </c>
      <c r="AX189" s="14" t="s">
        <v>77</v>
      </c>
      <c r="AY189" s="264" t="s">
        <v>150</v>
      </c>
    </row>
    <row r="190" s="2" customFormat="1" ht="62.7" customHeight="1">
      <c r="A190" s="40"/>
      <c r="B190" s="41"/>
      <c r="C190" s="206" t="s">
        <v>230</v>
      </c>
      <c r="D190" s="206" t="s">
        <v>153</v>
      </c>
      <c r="E190" s="207" t="s">
        <v>688</v>
      </c>
      <c r="F190" s="208" t="s">
        <v>689</v>
      </c>
      <c r="G190" s="209" t="s">
        <v>252</v>
      </c>
      <c r="H190" s="210">
        <v>4</v>
      </c>
      <c r="I190" s="211"/>
      <c r="J190" s="212">
        <f>ROUND(I190*H190,2)</f>
        <v>0</v>
      </c>
      <c r="K190" s="208" t="s">
        <v>157</v>
      </c>
      <c r="L190" s="46"/>
      <c r="M190" s="213" t="s">
        <v>19</v>
      </c>
      <c r="N190" s="214" t="s">
        <v>40</v>
      </c>
      <c r="O190" s="86"/>
      <c r="P190" s="215">
        <f>O190*H190</f>
        <v>0</v>
      </c>
      <c r="Q190" s="215">
        <v>0</v>
      </c>
      <c r="R190" s="215">
        <f>Q190*H190</f>
        <v>0</v>
      </c>
      <c r="S190" s="215">
        <v>0</v>
      </c>
      <c r="T190" s="216">
        <f>S190*H190</f>
        <v>0</v>
      </c>
      <c r="U190" s="40"/>
      <c r="V190" s="40"/>
      <c r="W190" s="40"/>
      <c r="X190" s="40"/>
      <c r="Y190" s="40"/>
      <c r="Z190" s="40"/>
      <c r="AA190" s="40"/>
      <c r="AB190" s="40"/>
      <c r="AC190" s="40"/>
      <c r="AD190" s="40"/>
      <c r="AE190" s="40"/>
      <c r="AR190" s="217" t="s">
        <v>158</v>
      </c>
      <c r="AT190" s="217" t="s">
        <v>153</v>
      </c>
      <c r="AU190" s="217" t="s">
        <v>79</v>
      </c>
      <c r="AY190" s="19" t="s">
        <v>150</v>
      </c>
      <c r="BE190" s="218">
        <f>IF(N190="základní",J190,0)</f>
        <v>0</v>
      </c>
      <c r="BF190" s="218">
        <f>IF(N190="snížená",J190,0)</f>
        <v>0</v>
      </c>
      <c r="BG190" s="218">
        <f>IF(N190="zákl. přenesená",J190,0)</f>
        <v>0</v>
      </c>
      <c r="BH190" s="218">
        <f>IF(N190="sníž. přenesená",J190,0)</f>
        <v>0</v>
      </c>
      <c r="BI190" s="218">
        <f>IF(N190="nulová",J190,0)</f>
        <v>0</v>
      </c>
      <c r="BJ190" s="19" t="s">
        <v>77</v>
      </c>
      <c r="BK190" s="218">
        <f>ROUND(I190*H190,2)</f>
        <v>0</v>
      </c>
      <c r="BL190" s="19" t="s">
        <v>158</v>
      </c>
      <c r="BM190" s="217" t="s">
        <v>376</v>
      </c>
    </row>
    <row r="191" s="2" customFormat="1">
      <c r="A191" s="40"/>
      <c r="B191" s="41"/>
      <c r="C191" s="42"/>
      <c r="D191" s="219" t="s">
        <v>159</v>
      </c>
      <c r="E191" s="42"/>
      <c r="F191" s="220" t="s">
        <v>690</v>
      </c>
      <c r="G191" s="42"/>
      <c r="H191" s="42"/>
      <c r="I191" s="221"/>
      <c r="J191" s="42"/>
      <c r="K191" s="42"/>
      <c r="L191" s="46"/>
      <c r="M191" s="222"/>
      <c r="N191" s="223"/>
      <c r="O191" s="86"/>
      <c r="P191" s="86"/>
      <c r="Q191" s="86"/>
      <c r="R191" s="86"/>
      <c r="S191" s="86"/>
      <c r="T191" s="87"/>
      <c r="U191" s="40"/>
      <c r="V191" s="40"/>
      <c r="W191" s="40"/>
      <c r="X191" s="40"/>
      <c r="Y191" s="40"/>
      <c r="Z191" s="40"/>
      <c r="AA191" s="40"/>
      <c r="AB191" s="40"/>
      <c r="AC191" s="40"/>
      <c r="AD191" s="40"/>
      <c r="AE191" s="40"/>
      <c r="AT191" s="19" t="s">
        <v>159</v>
      </c>
      <c r="AU191" s="19" t="s">
        <v>79</v>
      </c>
    </row>
    <row r="192" s="13" customFormat="1">
      <c r="A192" s="13"/>
      <c r="B192" s="242"/>
      <c r="C192" s="243"/>
      <c r="D192" s="244" t="s">
        <v>593</v>
      </c>
      <c r="E192" s="245" t="s">
        <v>19</v>
      </c>
      <c r="F192" s="246" t="s">
        <v>691</v>
      </c>
      <c r="G192" s="243"/>
      <c r="H192" s="247">
        <v>4</v>
      </c>
      <c r="I192" s="248"/>
      <c r="J192" s="243"/>
      <c r="K192" s="243"/>
      <c r="L192" s="249"/>
      <c r="M192" s="250"/>
      <c r="N192" s="251"/>
      <c r="O192" s="251"/>
      <c r="P192" s="251"/>
      <c r="Q192" s="251"/>
      <c r="R192" s="251"/>
      <c r="S192" s="251"/>
      <c r="T192" s="252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253" t="s">
        <v>593</v>
      </c>
      <c r="AU192" s="253" t="s">
        <v>79</v>
      </c>
      <c r="AV192" s="13" t="s">
        <v>79</v>
      </c>
      <c r="AW192" s="13" t="s">
        <v>31</v>
      </c>
      <c r="AX192" s="13" t="s">
        <v>69</v>
      </c>
      <c r="AY192" s="253" t="s">
        <v>150</v>
      </c>
    </row>
    <row r="193" s="14" customFormat="1">
      <c r="A193" s="14"/>
      <c r="B193" s="254"/>
      <c r="C193" s="255"/>
      <c r="D193" s="244" t="s">
        <v>593</v>
      </c>
      <c r="E193" s="256" t="s">
        <v>19</v>
      </c>
      <c r="F193" s="257" t="s">
        <v>595</v>
      </c>
      <c r="G193" s="255"/>
      <c r="H193" s="258">
        <v>4</v>
      </c>
      <c r="I193" s="259"/>
      <c r="J193" s="255"/>
      <c r="K193" s="255"/>
      <c r="L193" s="260"/>
      <c r="M193" s="261"/>
      <c r="N193" s="262"/>
      <c r="O193" s="262"/>
      <c r="P193" s="262"/>
      <c r="Q193" s="262"/>
      <c r="R193" s="262"/>
      <c r="S193" s="262"/>
      <c r="T193" s="263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T193" s="264" t="s">
        <v>593</v>
      </c>
      <c r="AU193" s="264" t="s">
        <v>79</v>
      </c>
      <c r="AV193" s="14" t="s">
        <v>158</v>
      </c>
      <c r="AW193" s="14" t="s">
        <v>31</v>
      </c>
      <c r="AX193" s="14" t="s">
        <v>77</v>
      </c>
      <c r="AY193" s="264" t="s">
        <v>150</v>
      </c>
    </row>
    <row r="194" s="2" customFormat="1" ht="62.7" customHeight="1">
      <c r="A194" s="40"/>
      <c r="B194" s="41"/>
      <c r="C194" s="206" t="s">
        <v>372</v>
      </c>
      <c r="D194" s="206" t="s">
        <v>153</v>
      </c>
      <c r="E194" s="207" t="s">
        <v>692</v>
      </c>
      <c r="F194" s="208" t="s">
        <v>693</v>
      </c>
      <c r="G194" s="209" t="s">
        <v>252</v>
      </c>
      <c r="H194" s="210">
        <v>4</v>
      </c>
      <c r="I194" s="211"/>
      <c r="J194" s="212">
        <f>ROUND(I194*H194,2)</f>
        <v>0</v>
      </c>
      <c r="K194" s="208" t="s">
        <v>157</v>
      </c>
      <c r="L194" s="46"/>
      <c r="M194" s="213" t="s">
        <v>19</v>
      </c>
      <c r="N194" s="214" t="s">
        <v>40</v>
      </c>
      <c r="O194" s="86"/>
      <c r="P194" s="215">
        <f>O194*H194</f>
        <v>0</v>
      </c>
      <c r="Q194" s="215">
        <v>0</v>
      </c>
      <c r="R194" s="215">
        <f>Q194*H194</f>
        <v>0</v>
      </c>
      <c r="S194" s="215">
        <v>0</v>
      </c>
      <c r="T194" s="216">
        <f>S194*H194</f>
        <v>0</v>
      </c>
      <c r="U194" s="40"/>
      <c r="V194" s="40"/>
      <c r="W194" s="40"/>
      <c r="X194" s="40"/>
      <c r="Y194" s="40"/>
      <c r="Z194" s="40"/>
      <c r="AA194" s="40"/>
      <c r="AB194" s="40"/>
      <c r="AC194" s="40"/>
      <c r="AD194" s="40"/>
      <c r="AE194" s="40"/>
      <c r="AR194" s="217" t="s">
        <v>158</v>
      </c>
      <c r="AT194" s="217" t="s">
        <v>153</v>
      </c>
      <c r="AU194" s="217" t="s">
        <v>79</v>
      </c>
      <c r="AY194" s="19" t="s">
        <v>150</v>
      </c>
      <c r="BE194" s="218">
        <f>IF(N194="základní",J194,0)</f>
        <v>0</v>
      </c>
      <c r="BF194" s="218">
        <f>IF(N194="snížená",J194,0)</f>
        <v>0</v>
      </c>
      <c r="BG194" s="218">
        <f>IF(N194="zákl. přenesená",J194,0)</f>
        <v>0</v>
      </c>
      <c r="BH194" s="218">
        <f>IF(N194="sníž. přenesená",J194,0)</f>
        <v>0</v>
      </c>
      <c r="BI194" s="218">
        <f>IF(N194="nulová",J194,0)</f>
        <v>0</v>
      </c>
      <c r="BJ194" s="19" t="s">
        <v>77</v>
      </c>
      <c r="BK194" s="218">
        <f>ROUND(I194*H194,2)</f>
        <v>0</v>
      </c>
      <c r="BL194" s="19" t="s">
        <v>158</v>
      </c>
      <c r="BM194" s="217" t="s">
        <v>381</v>
      </c>
    </row>
    <row r="195" s="2" customFormat="1">
      <c r="A195" s="40"/>
      <c r="B195" s="41"/>
      <c r="C195" s="42"/>
      <c r="D195" s="219" t="s">
        <v>159</v>
      </c>
      <c r="E195" s="42"/>
      <c r="F195" s="220" t="s">
        <v>694</v>
      </c>
      <c r="G195" s="42"/>
      <c r="H195" s="42"/>
      <c r="I195" s="221"/>
      <c r="J195" s="42"/>
      <c r="K195" s="42"/>
      <c r="L195" s="46"/>
      <c r="M195" s="222"/>
      <c r="N195" s="223"/>
      <c r="O195" s="86"/>
      <c r="P195" s="86"/>
      <c r="Q195" s="86"/>
      <c r="R195" s="86"/>
      <c r="S195" s="86"/>
      <c r="T195" s="87"/>
      <c r="U195" s="40"/>
      <c r="V195" s="40"/>
      <c r="W195" s="40"/>
      <c r="X195" s="40"/>
      <c r="Y195" s="40"/>
      <c r="Z195" s="40"/>
      <c r="AA195" s="40"/>
      <c r="AB195" s="40"/>
      <c r="AC195" s="40"/>
      <c r="AD195" s="40"/>
      <c r="AE195" s="40"/>
      <c r="AT195" s="19" t="s">
        <v>159</v>
      </c>
      <c r="AU195" s="19" t="s">
        <v>79</v>
      </c>
    </row>
    <row r="196" s="13" customFormat="1">
      <c r="A196" s="13"/>
      <c r="B196" s="242"/>
      <c r="C196" s="243"/>
      <c r="D196" s="244" t="s">
        <v>593</v>
      </c>
      <c r="E196" s="245" t="s">
        <v>19</v>
      </c>
      <c r="F196" s="246" t="s">
        <v>691</v>
      </c>
      <c r="G196" s="243"/>
      <c r="H196" s="247">
        <v>4</v>
      </c>
      <c r="I196" s="248"/>
      <c r="J196" s="243"/>
      <c r="K196" s="243"/>
      <c r="L196" s="249"/>
      <c r="M196" s="250"/>
      <c r="N196" s="251"/>
      <c r="O196" s="251"/>
      <c r="P196" s="251"/>
      <c r="Q196" s="251"/>
      <c r="R196" s="251"/>
      <c r="S196" s="251"/>
      <c r="T196" s="252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253" t="s">
        <v>593</v>
      </c>
      <c r="AU196" s="253" t="s">
        <v>79</v>
      </c>
      <c r="AV196" s="13" t="s">
        <v>79</v>
      </c>
      <c r="AW196" s="13" t="s">
        <v>31</v>
      </c>
      <c r="AX196" s="13" t="s">
        <v>69</v>
      </c>
      <c r="AY196" s="253" t="s">
        <v>150</v>
      </c>
    </row>
    <row r="197" s="14" customFormat="1">
      <c r="A197" s="14"/>
      <c r="B197" s="254"/>
      <c r="C197" s="255"/>
      <c r="D197" s="244" t="s">
        <v>593</v>
      </c>
      <c r="E197" s="256" t="s">
        <v>19</v>
      </c>
      <c r="F197" s="257" t="s">
        <v>595</v>
      </c>
      <c r="G197" s="255"/>
      <c r="H197" s="258">
        <v>4</v>
      </c>
      <c r="I197" s="259"/>
      <c r="J197" s="255"/>
      <c r="K197" s="255"/>
      <c r="L197" s="260"/>
      <c r="M197" s="261"/>
      <c r="N197" s="262"/>
      <c r="O197" s="262"/>
      <c r="P197" s="262"/>
      <c r="Q197" s="262"/>
      <c r="R197" s="262"/>
      <c r="S197" s="262"/>
      <c r="T197" s="263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T197" s="264" t="s">
        <v>593</v>
      </c>
      <c r="AU197" s="264" t="s">
        <v>79</v>
      </c>
      <c r="AV197" s="14" t="s">
        <v>158</v>
      </c>
      <c r="AW197" s="14" t="s">
        <v>31</v>
      </c>
      <c r="AX197" s="14" t="s">
        <v>77</v>
      </c>
      <c r="AY197" s="264" t="s">
        <v>150</v>
      </c>
    </row>
    <row r="198" s="2" customFormat="1" ht="62.7" customHeight="1">
      <c r="A198" s="40"/>
      <c r="B198" s="41"/>
      <c r="C198" s="206" t="s">
        <v>307</v>
      </c>
      <c r="D198" s="206" t="s">
        <v>153</v>
      </c>
      <c r="E198" s="207" t="s">
        <v>695</v>
      </c>
      <c r="F198" s="208" t="s">
        <v>696</v>
      </c>
      <c r="G198" s="209" t="s">
        <v>252</v>
      </c>
      <c r="H198" s="210">
        <v>4</v>
      </c>
      <c r="I198" s="211"/>
      <c r="J198" s="212">
        <f>ROUND(I198*H198,2)</f>
        <v>0</v>
      </c>
      <c r="K198" s="208" t="s">
        <v>157</v>
      </c>
      <c r="L198" s="46"/>
      <c r="M198" s="213" t="s">
        <v>19</v>
      </c>
      <c r="N198" s="214" t="s">
        <v>40</v>
      </c>
      <c r="O198" s="86"/>
      <c r="P198" s="215">
        <f>O198*H198</f>
        <v>0</v>
      </c>
      <c r="Q198" s="215">
        <v>0</v>
      </c>
      <c r="R198" s="215">
        <f>Q198*H198</f>
        <v>0</v>
      </c>
      <c r="S198" s="215">
        <v>0</v>
      </c>
      <c r="T198" s="216">
        <f>S198*H198</f>
        <v>0</v>
      </c>
      <c r="U198" s="40"/>
      <c r="V198" s="40"/>
      <c r="W198" s="40"/>
      <c r="X198" s="40"/>
      <c r="Y198" s="40"/>
      <c r="Z198" s="40"/>
      <c r="AA198" s="40"/>
      <c r="AB198" s="40"/>
      <c r="AC198" s="40"/>
      <c r="AD198" s="40"/>
      <c r="AE198" s="40"/>
      <c r="AR198" s="217" t="s">
        <v>158</v>
      </c>
      <c r="AT198" s="217" t="s">
        <v>153</v>
      </c>
      <c r="AU198" s="217" t="s">
        <v>79</v>
      </c>
      <c r="AY198" s="19" t="s">
        <v>150</v>
      </c>
      <c r="BE198" s="218">
        <f>IF(N198="základní",J198,0)</f>
        <v>0</v>
      </c>
      <c r="BF198" s="218">
        <f>IF(N198="snížená",J198,0)</f>
        <v>0</v>
      </c>
      <c r="BG198" s="218">
        <f>IF(N198="zákl. přenesená",J198,0)</f>
        <v>0</v>
      </c>
      <c r="BH198" s="218">
        <f>IF(N198="sníž. přenesená",J198,0)</f>
        <v>0</v>
      </c>
      <c r="BI198" s="218">
        <f>IF(N198="nulová",J198,0)</f>
        <v>0</v>
      </c>
      <c r="BJ198" s="19" t="s">
        <v>77</v>
      </c>
      <c r="BK198" s="218">
        <f>ROUND(I198*H198,2)</f>
        <v>0</v>
      </c>
      <c r="BL198" s="19" t="s">
        <v>158</v>
      </c>
      <c r="BM198" s="217" t="s">
        <v>385</v>
      </c>
    </row>
    <row r="199" s="2" customFormat="1">
      <c r="A199" s="40"/>
      <c r="B199" s="41"/>
      <c r="C199" s="42"/>
      <c r="D199" s="219" t="s">
        <v>159</v>
      </c>
      <c r="E199" s="42"/>
      <c r="F199" s="220" t="s">
        <v>697</v>
      </c>
      <c r="G199" s="42"/>
      <c r="H199" s="42"/>
      <c r="I199" s="221"/>
      <c r="J199" s="42"/>
      <c r="K199" s="42"/>
      <c r="L199" s="46"/>
      <c r="M199" s="222"/>
      <c r="N199" s="223"/>
      <c r="O199" s="86"/>
      <c r="P199" s="86"/>
      <c r="Q199" s="86"/>
      <c r="R199" s="86"/>
      <c r="S199" s="86"/>
      <c r="T199" s="87"/>
      <c r="U199" s="40"/>
      <c r="V199" s="40"/>
      <c r="W199" s="40"/>
      <c r="X199" s="40"/>
      <c r="Y199" s="40"/>
      <c r="Z199" s="40"/>
      <c r="AA199" s="40"/>
      <c r="AB199" s="40"/>
      <c r="AC199" s="40"/>
      <c r="AD199" s="40"/>
      <c r="AE199" s="40"/>
      <c r="AT199" s="19" t="s">
        <v>159</v>
      </c>
      <c r="AU199" s="19" t="s">
        <v>79</v>
      </c>
    </row>
    <row r="200" s="13" customFormat="1">
      <c r="A200" s="13"/>
      <c r="B200" s="242"/>
      <c r="C200" s="243"/>
      <c r="D200" s="244" t="s">
        <v>593</v>
      </c>
      <c r="E200" s="245" t="s">
        <v>19</v>
      </c>
      <c r="F200" s="246" t="s">
        <v>691</v>
      </c>
      <c r="G200" s="243"/>
      <c r="H200" s="247">
        <v>4</v>
      </c>
      <c r="I200" s="248"/>
      <c r="J200" s="243"/>
      <c r="K200" s="243"/>
      <c r="L200" s="249"/>
      <c r="M200" s="250"/>
      <c r="N200" s="251"/>
      <c r="O200" s="251"/>
      <c r="P200" s="251"/>
      <c r="Q200" s="251"/>
      <c r="R200" s="251"/>
      <c r="S200" s="251"/>
      <c r="T200" s="252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T200" s="253" t="s">
        <v>593</v>
      </c>
      <c r="AU200" s="253" t="s">
        <v>79</v>
      </c>
      <c r="AV200" s="13" t="s">
        <v>79</v>
      </c>
      <c r="AW200" s="13" t="s">
        <v>31</v>
      </c>
      <c r="AX200" s="13" t="s">
        <v>69</v>
      </c>
      <c r="AY200" s="253" t="s">
        <v>150</v>
      </c>
    </row>
    <row r="201" s="14" customFormat="1">
      <c r="A201" s="14"/>
      <c r="B201" s="254"/>
      <c r="C201" s="255"/>
      <c r="D201" s="244" t="s">
        <v>593</v>
      </c>
      <c r="E201" s="256" t="s">
        <v>19</v>
      </c>
      <c r="F201" s="257" t="s">
        <v>595</v>
      </c>
      <c r="G201" s="255"/>
      <c r="H201" s="258">
        <v>4</v>
      </c>
      <c r="I201" s="259"/>
      <c r="J201" s="255"/>
      <c r="K201" s="255"/>
      <c r="L201" s="260"/>
      <c r="M201" s="261"/>
      <c r="N201" s="262"/>
      <c r="O201" s="262"/>
      <c r="P201" s="262"/>
      <c r="Q201" s="262"/>
      <c r="R201" s="262"/>
      <c r="S201" s="262"/>
      <c r="T201" s="263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T201" s="264" t="s">
        <v>593</v>
      </c>
      <c r="AU201" s="264" t="s">
        <v>79</v>
      </c>
      <c r="AV201" s="14" t="s">
        <v>158</v>
      </c>
      <c r="AW201" s="14" t="s">
        <v>31</v>
      </c>
      <c r="AX201" s="14" t="s">
        <v>77</v>
      </c>
      <c r="AY201" s="264" t="s">
        <v>150</v>
      </c>
    </row>
    <row r="202" s="2" customFormat="1" ht="55.5" customHeight="1">
      <c r="A202" s="40"/>
      <c r="B202" s="41"/>
      <c r="C202" s="206" t="s">
        <v>382</v>
      </c>
      <c r="D202" s="206" t="s">
        <v>153</v>
      </c>
      <c r="E202" s="207" t="s">
        <v>698</v>
      </c>
      <c r="F202" s="208" t="s">
        <v>699</v>
      </c>
      <c r="G202" s="209" t="s">
        <v>252</v>
      </c>
      <c r="H202" s="210">
        <v>28</v>
      </c>
      <c r="I202" s="211"/>
      <c r="J202" s="212">
        <f>ROUND(I202*H202,2)</f>
        <v>0</v>
      </c>
      <c r="K202" s="208" t="s">
        <v>157</v>
      </c>
      <c r="L202" s="46"/>
      <c r="M202" s="213" t="s">
        <v>19</v>
      </c>
      <c r="N202" s="214" t="s">
        <v>40</v>
      </c>
      <c r="O202" s="86"/>
      <c r="P202" s="215">
        <f>O202*H202</f>
        <v>0</v>
      </c>
      <c r="Q202" s="215">
        <v>0</v>
      </c>
      <c r="R202" s="215">
        <f>Q202*H202</f>
        <v>0</v>
      </c>
      <c r="S202" s="215">
        <v>0</v>
      </c>
      <c r="T202" s="216">
        <f>S202*H202</f>
        <v>0</v>
      </c>
      <c r="U202" s="40"/>
      <c r="V202" s="40"/>
      <c r="W202" s="40"/>
      <c r="X202" s="40"/>
      <c r="Y202" s="40"/>
      <c r="Z202" s="40"/>
      <c r="AA202" s="40"/>
      <c r="AB202" s="40"/>
      <c r="AC202" s="40"/>
      <c r="AD202" s="40"/>
      <c r="AE202" s="40"/>
      <c r="AR202" s="217" t="s">
        <v>158</v>
      </c>
      <c r="AT202" s="217" t="s">
        <v>153</v>
      </c>
      <c r="AU202" s="217" t="s">
        <v>79</v>
      </c>
      <c r="AY202" s="19" t="s">
        <v>150</v>
      </c>
      <c r="BE202" s="218">
        <f>IF(N202="základní",J202,0)</f>
        <v>0</v>
      </c>
      <c r="BF202" s="218">
        <f>IF(N202="snížená",J202,0)</f>
        <v>0</v>
      </c>
      <c r="BG202" s="218">
        <f>IF(N202="zákl. přenesená",J202,0)</f>
        <v>0</v>
      </c>
      <c r="BH202" s="218">
        <f>IF(N202="sníž. přenesená",J202,0)</f>
        <v>0</v>
      </c>
      <c r="BI202" s="218">
        <f>IF(N202="nulová",J202,0)</f>
        <v>0</v>
      </c>
      <c r="BJ202" s="19" t="s">
        <v>77</v>
      </c>
      <c r="BK202" s="218">
        <f>ROUND(I202*H202,2)</f>
        <v>0</v>
      </c>
      <c r="BL202" s="19" t="s">
        <v>158</v>
      </c>
      <c r="BM202" s="217" t="s">
        <v>388</v>
      </c>
    </row>
    <row r="203" s="2" customFormat="1">
      <c r="A203" s="40"/>
      <c r="B203" s="41"/>
      <c r="C203" s="42"/>
      <c r="D203" s="219" t="s">
        <v>159</v>
      </c>
      <c r="E203" s="42"/>
      <c r="F203" s="220" t="s">
        <v>700</v>
      </c>
      <c r="G203" s="42"/>
      <c r="H203" s="42"/>
      <c r="I203" s="221"/>
      <c r="J203" s="42"/>
      <c r="K203" s="42"/>
      <c r="L203" s="46"/>
      <c r="M203" s="222"/>
      <c r="N203" s="223"/>
      <c r="O203" s="86"/>
      <c r="P203" s="86"/>
      <c r="Q203" s="86"/>
      <c r="R203" s="86"/>
      <c r="S203" s="86"/>
      <c r="T203" s="87"/>
      <c r="U203" s="40"/>
      <c r="V203" s="40"/>
      <c r="W203" s="40"/>
      <c r="X203" s="40"/>
      <c r="Y203" s="40"/>
      <c r="Z203" s="40"/>
      <c r="AA203" s="40"/>
      <c r="AB203" s="40"/>
      <c r="AC203" s="40"/>
      <c r="AD203" s="40"/>
      <c r="AE203" s="40"/>
      <c r="AT203" s="19" t="s">
        <v>159</v>
      </c>
      <c r="AU203" s="19" t="s">
        <v>79</v>
      </c>
    </row>
    <row r="204" s="13" customFormat="1">
      <c r="A204" s="13"/>
      <c r="B204" s="242"/>
      <c r="C204" s="243"/>
      <c r="D204" s="244" t="s">
        <v>593</v>
      </c>
      <c r="E204" s="245" t="s">
        <v>19</v>
      </c>
      <c r="F204" s="246" t="s">
        <v>701</v>
      </c>
      <c r="G204" s="243"/>
      <c r="H204" s="247">
        <v>28</v>
      </c>
      <c r="I204" s="248"/>
      <c r="J204" s="243"/>
      <c r="K204" s="243"/>
      <c r="L204" s="249"/>
      <c r="M204" s="250"/>
      <c r="N204" s="251"/>
      <c r="O204" s="251"/>
      <c r="P204" s="251"/>
      <c r="Q204" s="251"/>
      <c r="R204" s="251"/>
      <c r="S204" s="251"/>
      <c r="T204" s="252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T204" s="253" t="s">
        <v>593</v>
      </c>
      <c r="AU204" s="253" t="s">
        <v>79</v>
      </c>
      <c r="AV204" s="13" t="s">
        <v>79</v>
      </c>
      <c r="AW204" s="13" t="s">
        <v>31</v>
      </c>
      <c r="AX204" s="13" t="s">
        <v>69</v>
      </c>
      <c r="AY204" s="253" t="s">
        <v>150</v>
      </c>
    </row>
    <row r="205" s="14" customFormat="1">
      <c r="A205" s="14"/>
      <c r="B205" s="254"/>
      <c r="C205" s="255"/>
      <c r="D205" s="244" t="s">
        <v>593</v>
      </c>
      <c r="E205" s="256" t="s">
        <v>19</v>
      </c>
      <c r="F205" s="257" t="s">
        <v>595</v>
      </c>
      <c r="G205" s="255"/>
      <c r="H205" s="258">
        <v>28</v>
      </c>
      <c r="I205" s="259"/>
      <c r="J205" s="255"/>
      <c r="K205" s="255"/>
      <c r="L205" s="260"/>
      <c r="M205" s="261"/>
      <c r="N205" s="262"/>
      <c r="O205" s="262"/>
      <c r="P205" s="262"/>
      <c r="Q205" s="262"/>
      <c r="R205" s="262"/>
      <c r="S205" s="262"/>
      <c r="T205" s="263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T205" s="264" t="s">
        <v>593</v>
      </c>
      <c r="AU205" s="264" t="s">
        <v>79</v>
      </c>
      <c r="AV205" s="14" t="s">
        <v>158</v>
      </c>
      <c r="AW205" s="14" t="s">
        <v>31</v>
      </c>
      <c r="AX205" s="14" t="s">
        <v>77</v>
      </c>
      <c r="AY205" s="264" t="s">
        <v>150</v>
      </c>
    </row>
    <row r="206" s="2" customFormat="1" ht="55.5" customHeight="1">
      <c r="A206" s="40"/>
      <c r="B206" s="41"/>
      <c r="C206" s="206" t="s">
        <v>311</v>
      </c>
      <c r="D206" s="206" t="s">
        <v>153</v>
      </c>
      <c r="E206" s="207" t="s">
        <v>702</v>
      </c>
      <c r="F206" s="208" t="s">
        <v>703</v>
      </c>
      <c r="G206" s="209" t="s">
        <v>252</v>
      </c>
      <c r="H206" s="210">
        <v>20</v>
      </c>
      <c r="I206" s="211"/>
      <c r="J206" s="212">
        <f>ROUND(I206*H206,2)</f>
        <v>0</v>
      </c>
      <c r="K206" s="208" t="s">
        <v>157</v>
      </c>
      <c r="L206" s="46"/>
      <c r="M206" s="213" t="s">
        <v>19</v>
      </c>
      <c r="N206" s="214" t="s">
        <v>40</v>
      </c>
      <c r="O206" s="86"/>
      <c r="P206" s="215">
        <f>O206*H206</f>
        <v>0</v>
      </c>
      <c r="Q206" s="215">
        <v>0</v>
      </c>
      <c r="R206" s="215">
        <f>Q206*H206</f>
        <v>0</v>
      </c>
      <c r="S206" s="215">
        <v>0</v>
      </c>
      <c r="T206" s="216">
        <f>S206*H206</f>
        <v>0</v>
      </c>
      <c r="U206" s="40"/>
      <c r="V206" s="40"/>
      <c r="W206" s="40"/>
      <c r="X206" s="40"/>
      <c r="Y206" s="40"/>
      <c r="Z206" s="40"/>
      <c r="AA206" s="40"/>
      <c r="AB206" s="40"/>
      <c r="AC206" s="40"/>
      <c r="AD206" s="40"/>
      <c r="AE206" s="40"/>
      <c r="AR206" s="217" t="s">
        <v>158</v>
      </c>
      <c r="AT206" s="217" t="s">
        <v>153</v>
      </c>
      <c r="AU206" s="217" t="s">
        <v>79</v>
      </c>
      <c r="AY206" s="19" t="s">
        <v>150</v>
      </c>
      <c r="BE206" s="218">
        <f>IF(N206="základní",J206,0)</f>
        <v>0</v>
      </c>
      <c r="BF206" s="218">
        <f>IF(N206="snížená",J206,0)</f>
        <v>0</v>
      </c>
      <c r="BG206" s="218">
        <f>IF(N206="zákl. přenesená",J206,0)</f>
        <v>0</v>
      </c>
      <c r="BH206" s="218">
        <f>IF(N206="sníž. přenesená",J206,0)</f>
        <v>0</v>
      </c>
      <c r="BI206" s="218">
        <f>IF(N206="nulová",J206,0)</f>
        <v>0</v>
      </c>
      <c r="BJ206" s="19" t="s">
        <v>77</v>
      </c>
      <c r="BK206" s="218">
        <f>ROUND(I206*H206,2)</f>
        <v>0</v>
      </c>
      <c r="BL206" s="19" t="s">
        <v>158</v>
      </c>
      <c r="BM206" s="217" t="s">
        <v>393</v>
      </c>
    </row>
    <row r="207" s="2" customFormat="1">
      <c r="A207" s="40"/>
      <c r="B207" s="41"/>
      <c r="C207" s="42"/>
      <c r="D207" s="219" t="s">
        <v>159</v>
      </c>
      <c r="E207" s="42"/>
      <c r="F207" s="220" t="s">
        <v>704</v>
      </c>
      <c r="G207" s="42"/>
      <c r="H207" s="42"/>
      <c r="I207" s="221"/>
      <c r="J207" s="42"/>
      <c r="K207" s="42"/>
      <c r="L207" s="46"/>
      <c r="M207" s="222"/>
      <c r="N207" s="223"/>
      <c r="O207" s="86"/>
      <c r="P207" s="86"/>
      <c r="Q207" s="86"/>
      <c r="R207" s="86"/>
      <c r="S207" s="86"/>
      <c r="T207" s="87"/>
      <c r="U207" s="40"/>
      <c r="V207" s="40"/>
      <c r="W207" s="40"/>
      <c r="X207" s="40"/>
      <c r="Y207" s="40"/>
      <c r="Z207" s="40"/>
      <c r="AA207" s="40"/>
      <c r="AB207" s="40"/>
      <c r="AC207" s="40"/>
      <c r="AD207" s="40"/>
      <c r="AE207" s="40"/>
      <c r="AT207" s="19" t="s">
        <v>159</v>
      </c>
      <c r="AU207" s="19" t="s">
        <v>79</v>
      </c>
    </row>
    <row r="208" s="13" customFormat="1">
      <c r="A208" s="13"/>
      <c r="B208" s="242"/>
      <c r="C208" s="243"/>
      <c r="D208" s="244" t="s">
        <v>593</v>
      </c>
      <c r="E208" s="245" t="s">
        <v>19</v>
      </c>
      <c r="F208" s="246" t="s">
        <v>687</v>
      </c>
      <c r="G208" s="243"/>
      <c r="H208" s="247">
        <v>20</v>
      </c>
      <c r="I208" s="248"/>
      <c r="J208" s="243"/>
      <c r="K208" s="243"/>
      <c r="L208" s="249"/>
      <c r="M208" s="250"/>
      <c r="N208" s="251"/>
      <c r="O208" s="251"/>
      <c r="P208" s="251"/>
      <c r="Q208" s="251"/>
      <c r="R208" s="251"/>
      <c r="S208" s="251"/>
      <c r="T208" s="252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T208" s="253" t="s">
        <v>593</v>
      </c>
      <c r="AU208" s="253" t="s">
        <v>79</v>
      </c>
      <c r="AV208" s="13" t="s">
        <v>79</v>
      </c>
      <c r="AW208" s="13" t="s">
        <v>31</v>
      </c>
      <c r="AX208" s="13" t="s">
        <v>69</v>
      </c>
      <c r="AY208" s="253" t="s">
        <v>150</v>
      </c>
    </row>
    <row r="209" s="14" customFormat="1">
      <c r="A209" s="14"/>
      <c r="B209" s="254"/>
      <c r="C209" s="255"/>
      <c r="D209" s="244" t="s">
        <v>593</v>
      </c>
      <c r="E209" s="256" t="s">
        <v>19</v>
      </c>
      <c r="F209" s="257" t="s">
        <v>595</v>
      </c>
      <c r="G209" s="255"/>
      <c r="H209" s="258">
        <v>20</v>
      </c>
      <c r="I209" s="259"/>
      <c r="J209" s="255"/>
      <c r="K209" s="255"/>
      <c r="L209" s="260"/>
      <c r="M209" s="261"/>
      <c r="N209" s="262"/>
      <c r="O209" s="262"/>
      <c r="P209" s="262"/>
      <c r="Q209" s="262"/>
      <c r="R209" s="262"/>
      <c r="S209" s="262"/>
      <c r="T209" s="263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T209" s="264" t="s">
        <v>593</v>
      </c>
      <c r="AU209" s="264" t="s">
        <v>79</v>
      </c>
      <c r="AV209" s="14" t="s">
        <v>158</v>
      </c>
      <c r="AW209" s="14" t="s">
        <v>31</v>
      </c>
      <c r="AX209" s="14" t="s">
        <v>77</v>
      </c>
      <c r="AY209" s="264" t="s">
        <v>150</v>
      </c>
    </row>
    <row r="210" s="2" customFormat="1" ht="55.5" customHeight="1">
      <c r="A210" s="40"/>
      <c r="B210" s="41"/>
      <c r="C210" s="206" t="s">
        <v>390</v>
      </c>
      <c r="D210" s="206" t="s">
        <v>153</v>
      </c>
      <c r="E210" s="207" t="s">
        <v>705</v>
      </c>
      <c r="F210" s="208" t="s">
        <v>706</v>
      </c>
      <c r="G210" s="209" t="s">
        <v>252</v>
      </c>
      <c r="H210" s="210">
        <v>4</v>
      </c>
      <c r="I210" s="211"/>
      <c r="J210" s="212">
        <f>ROUND(I210*H210,2)</f>
        <v>0</v>
      </c>
      <c r="K210" s="208" t="s">
        <v>157</v>
      </c>
      <c r="L210" s="46"/>
      <c r="M210" s="213" t="s">
        <v>19</v>
      </c>
      <c r="N210" s="214" t="s">
        <v>40</v>
      </c>
      <c r="O210" s="86"/>
      <c r="P210" s="215">
        <f>O210*H210</f>
        <v>0</v>
      </c>
      <c r="Q210" s="215">
        <v>0</v>
      </c>
      <c r="R210" s="215">
        <f>Q210*H210</f>
        <v>0</v>
      </c>
      <c r="S210" s="215">
        <v>0</v>
      </c>
      <c r="T210" s="216">
        <f>S210*H210</f>
        <v>0</v>
      </c>
      <c r="U210" s="40"/>
      <c r="V210" s="40"/>
      <c r="W210" s="40"/>
      <c r="X210" s="40"/>
      <c r="Y210" s="40"/>
      <c r="Z210" s="40"/>
      <c r="AA210" s="40"/>
      <c r="AB210" s="40"/>
      <c r="AC210" s="40"/>
      <c r="AD210" s="40"/>
      <c r="AE210" s="40"/>
      <c r="AR210" s="217" t="s">
        <v>158</v>
      </c>
      <c r="AT210" s="217" t="s">
        <v>153</v>
      </c>
      <c r="AU210" s="217" t="s">
        <v>79</v>
      </c>
      <c r="AY210" s="19" t="s">
        <v>150</v>
      </c>
      <c r="BE210" s="218">
        <f>IF(N210="základní",J210,0)</f>
        <v>0</v>
      </c>
      <c r="BF210" s="218">
        <f>IF(N210="snížená",J210,0)</f>
        <v>0</v>
      </c>
      <c r="BG210" s="218">
        <f>IF(N210="zákl. přenesená",J210,0)</f>
        <v>0</v>
      </c>
      <c r="BH210" s="218">
        <f>IF(N210="sníž. přenesená",J210,0)</f>
        <v>0</v>
      </c>
      <c r="BI210" s="218">
        <f>IF(N210="nulová",J210,0)</f>
        <v>0</v>
      </c>
      <c r="BJ210" s="19" t="s">
        <v>77</v>
      </c>
      <c r="BK210" s="218">
        <f>ROUND(I210*H210,2)</f>
        <v>0</v>
      </c>
      <c r="BL210" s="19" t="s">
        <v>158</v>
      </c>
      <c r="BM210" s="217" t="s">
        <v>397</v>
      </c>
    </row>
    <row r="211" s="2" customFormat="1">
      <c r="A211" s="40"/>
      <c r="B211" s="41"/>
      <c r="C211" s="42"/>
      <c r="D211" s="219" t="s">
        <v>159</v>
      </c>
      <c r="E211" s="42"/>
      <c r="F211" s="220" t="s">
        <v>707</v>
      </c>
      <c r="G211" s="42"/>
      <c r="H211" s="42"/>
      <c r="I211" s="221"/>
      <c r="J211" s="42"/>
      <c r="K211" s="42"/>
      <c r="L211" s="46"/>
      <c r="M211" s="222"/>
      <c r="N211" s="223"/>
      <c r="O211" s="86"/>
      <c r="P211" s="86"/>
      <c r="Q211" s="86"/>
      <c r="R211" s="86"/>
      <c r="S211" s="86"/>
      <c r="T211" s="87"/>
      <c r="U211" s="40"/>
      <c r="V211" s="40"/>
      <c r="W211" s="40"/>
      <c r="X211" s="40"/>
      <c r="Y211" s="40"/>
      <c r="Z211" s="40"/>
      <c r="AA211" s="40"/>
      <c r="AB211" s="40"/>
      <c r="AC211" s="40"/>
      <c r="AD211" s="40"/>
      <c r="AE211" s="40"/>
      <c r="AT211" s="19" t="s">
        <v>159</v>
      </c>
      <c r="AU211" s="19" t="s">
        <v>79</v>
      </c>
    </row>
    <row r="212" s="13" customFormat="1">
      <c r="A212" s="13"/>
      <c r="B212" s="242"/>
      <c r="C212" s="243"/>
      <c r="D212" s="244" t="s">
        <v>593</v>
      </c>
      <c r="E212" s="245" t="s">
        <v>19</v>
      </c>
      <c r="F212" s="246" t="s">
        <v>691</v>
      </c>
      <c r="G212" s="243"/>
      <c r="H212" s="247">
        <v>4</v>
      </c>
      <c r="I212" s="248"/>
      <c r="J212" s="243"/>
      <c r="K212" s="243"/>
      <c r="L212" s="249"/>
      <c r="M212" s="250"/>
      <c r="N212" s="251"/>
      <c r="O212" s="251"/>
      <c r="P212" s="251"/>
      <c r="Q212" s="251"/>
      <c r="R212" s="251"/>
      <c r="S212" s="251"/>
      <c r="T212" s="252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T212" s="253" t="s">
        <v>593</v>
      </c>
      <c r="AU212" s="253" t="s">
        <v>79</v>
      </c>
      <c r="AV212" s="13" t="s">
        <v>79</v>
      </c>
      <c r="AW212" s="13" t="s">
        <v>31</v>
      </c>
      <c r="AX212" s="13" t="s">
        <v>69</v>
      </c>
      <c r="AY212" s="253" t="s">
        <v>150</v>
      </c>
    </row>
    <row r="213" s="14" customFormat="1">
      <c r="A213" s="14"/>
      <c r="B213" s="254"/>
      <c r="C213" s="255"/>
      <c r="D213" s="244" t="s">
        <v>593</v>
      </c>
      <c r="E213" s="256" t="s">
        <v>19</v>
      </c>
      <c r="F213" s="257" t="s">
        <v>595</v>
      </c>
      <c r="G213" s="255"/>
      <c r="H213" s="258">
        <v>4</v>
      </c>
      <c r="I213" s="259"/>
      <c r="J213" s="255"/>
      <c r="K213" s="255"/>
      <c r="L213" s="260"/>
      <c r="M213" s="261"/>
      <c r="N213" s="262"/>
      <c r="O213" s="262"/>
      <c r="P213" s="262"/>
      <c r="Q213" s="262"/>
      <c r="R213" s="262"/>
      <c r="S213" s="262"/>
      <c r="T213" s="263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T213" s="264" t="s">
        <v>593</v>
      </c>
      <c r="AU213" s="264" t="s">
        <v>79</v>
      </c>
      <c r="AV213" s="14" t="s">
        <v>158</v>
      </c>
      <c r="AW213" s="14" t="s">
        <v>31</v>
      </c>
      <c r="AX213" s="14" t="s">
        <v>77</v>
      </c>
      <c r="AY213" s="264" t="s">
        <v>150</v>
      </c>
    </row>
    <row r="214" s="2" customFormat="1" ht="55.5" customHeight="1">
      <c r="A214" s="40"/>
      <c r="B214" s="41"/>
      <c r="C214" s="206" t="s">
        <v>315</v>
      </c>
      <c r="D214" s="206" t="s">
        <v>153</v>
      </c>
      <c r="E214" s="207" t="s">
        <v>708</v>
      </c>
      <c r="F214" s="208" t="s">
        <v>709</v>
      </c>
      <c r="G214" s="209" t="s">
        <v>252</v>
      </c>
      <c r="H214" s="210">
        <v>4</v>
      </c>
      <c r="I214" s="211"/>
      <c r="J214" s="212">
        <f>ROUND(I214*H214,2)</f>
        <v>0</v>
      </c>
      <c r="K214" s="208" t="s">
        <v>157</v>
      </c>
      <c r="L214" s="46"/>
      <c r="M214" s="213" t="s">
        <v>19</v>
      </c>
      <c r="N214" s="214" t="s">
        <v>40</v>
      </c>
      <c r="O214" s="86"/>
      <c r="P214" s="215">
        <f>O214*H214</f>
        <v>0</v>
      </c>
      <c r="Q214" s="215">
        <v>0</v>
      </c>
      <c r="R214" s="215">
        <f>Q214*H214</f>
        <v>0</v>
      </c>
      <c r="S214" s="215">
        <v>0</v>
      </c>
      <c r="T214" s="216">
        <f>S214*H214</f>
        <v>0</v>
      </c>
      <c r="U214" s="40"/>
      <c r="V214" s="40"/>
      <c r="W214" s="40"/>
      <c r="X214" s="40"/>
      <c r="Y214" s="40"/>
      <c r="Z214" s="40"/>
      <c r="AA214" s="40"/>
      <c r="AB214" s="40"/>
      <c r="AC214" s="40"/>
      <c r="AD214" s="40"/>
      <c r="AE214" s="40"/>
      <c r="AR214" s="217" t="s">
        <v>158</v>
      </c>
      <c r="AT214" s="217" t="s">
        <v>153</v>
      </c>
      <c r="AU214" s="217" t="s">
        <v>79</v>
      </c>
      <c r="AY214" s="19" t="s">
        <v>150</v>
      </c>
      <c r="BE214" s="218">
        <f>IF(N214="základní",J214,0)</f>
        <v>0</v>
      </c>
      <c r="BF214" s="218">
        <f>IF(N214="snížená",J214,0)</f>
        <v>0</v>
      </c>
      <c r="BG214" s="218">
        <f>IF(N214="zákl. přenesená",J214,0)</f>
        <v>0</v>
      </c>
      <c r="BH214" s="218">
        <f>IF(N214="sníž. přenesená",J214,0)</f>
        <v>0</v>
      </c>
      <c r="BI214" s="218">
        <f>IF(N214="nulová",J214,0)</f>
        <v>0</v>
      </c>
      <c r="BJ214" s="19" t="s">
        <v>77</v>
      </c>
      <c r="BK214" s="218">
        <f>ROUND(I214*H214,2)</f>
        <v>0</v>
      </c>
      <c r="BL214" s="19" t="s">
        <v>158</v>
      </c>
      <c r="BM214" s="217" t="s">
        <v>402</v>
      </c>
    </row>
    <row r="215" s="2" customFormat="1">
      <c r="A215" s="40"/>
      <c r="B215" s="41"/>
      <c r="C215" s="42"/>
      <c r="D215" s="219" t="s">
        <v>159</v>
      </c>
      <c r="E215" s="42"/>
      <c r="F215" s="220" t="s">
        <v>710</v>
      </c>
      <c r="G215" s="42"/>
      <c r="H215" s="42"/>
      <c r="I215" s="221"/>
      <c r="J215" s="42"/>
      <c r="K215" s="42"/>
      <c r="L215" s="46"/>
      <c r="M215" s="222"/>
      <c r="N215" s="223"/>
      <c r="O215" s="86"/>
      <c r="P215" s="86"/>
      <c r="Q215" s="86"/>
      <c r="R215" s="86"/>
      <c r="S215" s="86"/>
      <c r="T215" s="87"/>
      <c r="U215" s="40"/>
      <c r="V215" s="40"/>
      <c r="W215" s="40"/>
      <c r="X215" s="40"/>
      <c r="Y215" s="40"/>
      <c r="Z215" s="40"/>
      <c r="AA215" s="40"/>
      <c r="AB215" s="40"/>
      <c r="AC215" s="40"/>
      <c r="AD215" s="40"/>
      <c r="AE215" s="40"/>
      <c r="AT215" s="19" t="s">
        <v>159</v>
      </c>
      <c r="AU215" s="19" t="s">
        <v>79</v>
      </c>
    </row>
    <row r="216" s="13" customFormat="1">
      <c r="A216" s="13"/>
      <c r="B216" s="242"/>
      <c r="C216" s="243"/>
      <c r="D216" s="244" t="s">
        <v>593</v>
      </c>
      <c r="E216" s="245" t="s">
        <v>19</v>
      </c>
      <c r="F216" s="246" t="s">
        <v>691</v>
      </c>
      <c r="G216" s="243"/>
      <c r="H216" s="247">
        <v>4</v>
      </c>
      <c r="I216" s="248"/>
      <c r="J216" s="243"/>
      <c r="K216" s="243"/>
      <c r="L216" s="249"/>
      <c r="M216" s="250"/>
      <c r="N216" s="251"/>
      <c r="O216" s="251"/>
      <c r="P216" s="251"/>
      <c r="Q216" s="251"/>
      <c r="R216" s="251"/>
      <c r="S216" s="251"/>
      <c r="T216" s="252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T216" s="253" t="s">
        <v>593</v>
      </c>
      <c r="AU216" s="253" t="s">
        <v>79</v>
      </c>
      <c r="AV216" s="13" t="s">
        <v>79</v>
      </c>
      <c r="AW216" s="13" t="s">
        <v>31</v>
      </c>
      <c r="AX216" s="13" t="s">
        <v>69</v>
      </c>
      <c r="AY216" s="253" t="s">
        <v>150</v>
      </c>
    </row>
    <row r="217" s="14" customFormat="1">
      <c r="A217" s="14"/>
      <c r="B217" s="254"/>
      <c r="C217" s="255"/>
      <c r="D217" s="244" t="s">
        <v>593</v>
      </c>
      <c r="E217" s="256" t="s">
        <v>19</v>
      </c>
      <c r="F217" s="257" t="s">
        <v>595</v>
      </c>
      <c r="G217" s="255"/>
      <c r="H217" s="258">
        <v>4</v>
      </c>
      <c r="I217" s="259"/>
      <c r="J217" s="255"/>
      <c r="K217" s="255"/>
      <c r="L217" s="260"/>
      <c r="M217" s="261"/>
      <c r="N217" s="262"/>
      <c r="O217" s="262"/>
      <c r="P217" s="262"/>
      <c r="Q217" s="262"/>
      <c r="R217" s="262"/>
      <c r="S217" s="262"/>
      <c r="T217" s="263"/>
      <c r="U217" s="14"/>
      <c r="V217" s="14"/>
      <c r="W217" s="14"/>
      <c r="X217" s="14"/>
      <c r="Y217" s="14"/>
      <c r="Z217" s="14"/>
      <c r="AA217" s="14"/>
      <c r="AB217" s="14"/>
      <c r="AC217" s="14"/>
      <c r="AD217" s="14"/>
      <c r="AE217" s="14"/>
      <c r="AT217" s="264" t="s">
        <v>593</v>
      </c>
      <c r="AU217" s="264" t="s">
        <v>79</v>
      </c>
      <c r="AV217" s="14" t="s">
        <v>158</v>
      </c>
      <c r="AW217" s="14" t="s">
        <v>31</v>
      </c>
      <c r="AX217" s="14" t="s">
        <v>77</v>
      </c>
      <c r="AY217" s="264" t="s">
        <v>150</v>
      </c>
    </row>
    <row r="218" s="2" customFormat="1" ht="62.7" customHeight="1">
      <c r="A218" s="40"/>
      <c r="B218" s="41"/>
      <c r="C218" s="206" t="s">
        <v>399</v>
      </c>
      <c r="D218" s="206" t="s">
        <v>153</v>
      </c>
      <c r="E218" s="207" t="s">
        <v>711</v>
      </c>
      <c r="F218" s="208" t="s">
        <v>712</v>
      </c>
      <c r="G218" s="209" t="s">
        <v>375</v>
      </c>
      <c r="H218" s="210">
        <v>1378</v>
      </c>
      <c r="I218" s="211"/>
      <c r="J218" s="212">
        <f>ROUND(I218*H218,2)</f>
        <v>0</v>
      </c>
      <c r="K218" s="208" t="s">
        <v>157</v>
      </c>
      <c r="L218" s="46"/>
      <c r="M218" s="213" t="s">
        <v>19</v>
      </c>
      <c r="N218" s="214" t="s">
        <v>40</v>
      </c>
      <c r="O218" s="86"/>
      <c r="P218" s="215">
        <f>O218*H218</f>
        <v>0</v>
      </c>
      <c r="Q218" s="215">
        <v>0</v>
      </c>
      <c r="R218" s="215">
        <f>Q218*H218</f>
        <v>0</v>
      </c>
      <c r="S218" s="215">
        <v>0</v>
      </c>
      <c r="T218" s="216">
        <f>S218*H218</f>
        <v>0</v>
      </c>
      <c r="U218" s="40"/>
      <c r="V218" s="40"/>
      <c r="W218" s="40"/>
      <c r="X218" s="40"/>
      <c r="Y218" s="40"/>
      <c r="Z218" s="40"/>
      <c r="AA218" s="40"/>
      <c r="AB218" s="40"/>
      <c r="AC218" s="40"/>
      <c r="AD218" s="40"/>
      <c r="AE218" s="40"/>
      <c r="AR218" s="217" t="s">
        <v>158</v>
      </c>
      <c r="AT218" s="217" t="s">
        <v>153</v>
      </c>
      <c r="AU218" s="217" t="s">
        <v>79</v>
      </c>
      <c r="AY218" s="19" t="s">
        <v>150</v>
      </c>
      <c r="BE218" s="218">
        <f>IF(N218="základní",J218,0)</f>
        <v>0</v>
      </c>
      <c r="BF218" s="218">
        <f>IF(N218="snížená",J218,0)</f>
        <v>0</v>
      </c>
      <c r="BG218" s="218">
        <f>IF(N218="zákl. přenesená",J218,0)</f>
        <v>0</v>
      </c>
      <c r="BH218" s="218">
        <f>IF(N218="sníž. přenesená",J218,0)</f>
        <v>0</v>
      </c>
      <c r="BI218" s="218">
        <f>IF(N218="nulová",J218,0)</f>
        <v>0</v>
      </c>
      <c r="BJ218" s="19" t="s">
        <v>77</v>
      </c>
      <c r="BK218" s="218">
        <f>ROUND(I218*H218,2)</f>
        <v>0</v>
      </c>
      <c r="BL218" s="19" t="s">
        <v>158</v>
      </c>
      <c r="BM218" s="217" t="s">
        <v>406</v>
      </c>
    </row>
    <row r="219" s="2" customFormat="1">
      <c r="A219" s="40"/>
      <c r="B219" s="41"/>
      <c r="C219" s="42"/>
      <c r="D219" s="219" t="s">
        <v>159</v>
      </c>
      <c r="E219" s="42"/>
      <c r="F219" s="220" t="s">
        <v>713</v>
      </c>
      <c r="G219" s="42"/>
      <c r="H219" s="42"/>
      <c r="I219" s="221"/>
      <c r="J219" s="42"/>
      <c r="K219" s="42"/>
      <c r="L219" s="46"/>
      <c r="M219" s="222"/>
      <c r="N219" s="223"/>
      <c r="O219" s="86"/>
      <c r="P219" s="86"/>
      <c r="Q219" s="86"/>
      <c r="R219" s="86"/>
      <c r="S219" s="86"/>
      <c r="T219" s="87"/>
      <c r="U219" s="40"/>
      <c r="V219" s="40"/>
      <c r="W219" s="40"/>
      <c r="X219" s="40"/>
      <c r="Y219" s="40"/>
      <c r="Z219" s="40"/>
      <c r="AA219" s="40"/>
      <c r="AB219" s="40"/>
      <c r="AC219" s="40"/>
      <c r="AD219" s="40"/>
      <c r="AE219" s="40"/>
      <c r="AT219" s="19" t="s">
        <v>159</v>
      </c>
      <c r="AU219" s="19" t="s">
        <v>79</v>
      </c>
    </row>
    <row r="220" s="2" customFormat="1" ht="62.7" customHeight="1">
      <c r="A220" s="40"/>
      <c r="B220" s="41"/>
      <c r="C220" s="206" t="s">
        <v>320</v>
      </c>
      <c r="D220" s="206" t="s">
        <v>153</v>
      </c>
      <c r="E220" s="207" t="s">
        <v>714</v>
      </c>
      <c r="F220" s="208" t="s">
        <v>715</v>
      </c>
      <c r="G220" s="209" t="s">
        <v>375</v>
      </c>
      <c r="H220" s="210">
        <v>1419.3299999999999</v>
      </c>
      <c r="I220" s="211"/>
      <c r="J220" s="212">
        <f>ROUND(I220*H220,2)</f>
        <v>0</v>
      </c>
      <c r="K220" s="208" t="s">
        <v>157</v>
      </c>
      <c r="L220" s="46"/>
      <c r="M220" s="213" t="s">
        <v>19</v>
      </c>
      <c r="N220" s="214" t="s">
        <v>40</v>
      </c>
      <c r="O220" s="86"/>
      <c r="P220" s="215">
        <f>O220*H220</f>
        <v>0</v>
      </c>
      <c r="Q220" s="215">
        <v>0</v>
      </c>
      <c r="R220" s="215">
        <f>Q220*H220</f>
        <v>0</v>
      </c>
      <c r="S220" s="215">
        <v>0</v>
      </c>
      <c r="T220" s="216">
        <f>S220*H220</f>
        <v>0</v>
      </c>
      <c r="U220" s="40"/>
      <c r="V220" s="40"/>
      <c r="W220" s="40"/>
      <c r="X220" s="40"/>
      <c r="Y220" s="40"/>
      <c r="Z220" s="40"/>
      <c r="AA220" s="40"/>
      <c r="AB220" s="40"/>
      <c r="AC220" s="40"/>
      <c r="AD220" s="40"/>
      <c r="AE220" s="40"/>
      <c r="AR220" s="217" t="s">
        <v>158</v>
      </c>
      <c r="AT220" s="217" t="s">
        <v>153</v>
      </c>
      <c r="AU220" s="217" t="s">
        <v>79</v>
      </c>
      <c r="AY220" s="19" t="s">
        <v>150</v>
      </c>
      <c r="BE220" s="218">
        <f>IF(N220="základní",J220,0)</f>
        <v>0</v>
      </c>
      <c r="BF220" s="218">
        <f>IF(N220="snížená",J220,0)</f>
        <v>0</v>
      </c>
      <c r="BG220" s="218">
        <f>IF(N220="zákl. přenesená",J220,0)</f>
        <v>0</v>
      </c>
      <c r="BH220" s="218">
        <f>IF(N220="sníž. přenesená",J220,0)</f>
        <v>0</v>
      </c>
      <c r="BI220" s="218">
        <f>IF(N220="nulová",J220,0)</f>
        <v>0</v>
      </c>
      <c r="BJ220" s="19" t="s">
        <v>77</v>
      </c>
      <c r="BK220" s="218">
        <f>ROUND(I220*H220,2)</f>
        <v>0</v>
      </c>
      <c r="BL220" s="19" t="s">
        <v>158</v>
      </c>
      <c r="BM220" s="217" t="s">
        <v>411</v>
      </c>
    </row>
    <row r="221" s="2" customFormat="1">
      <c r="A221" s="40"/>
      <c r="B221" s="41"/>
      <c r="C221" s="42"/>
      <c r="D221" s="219" t="s">
        <v>159</v>
      </c>
      <c r="E221" s="42"/>
      <c r="F221" s="220" t="s">
        <v>716</v>
      </c>
      <c r="G221" s="42"/>
      <c r="H221" s="42"/>
      <c r="I221" s="221"/>
      <c r="J221" s="42"/>
      <c r="K221" s="42"/>
      <c r="L221" s="46"/>
      <c r="M221" s="222"/>
      <c r="N221" s="223"/>
      <c r="O221" s="86"/>
      <c r="P221" s="86"/>
      <c r="Q221" s="86"/>
      <c r="R221" s="86"/>
      <c r="S221" s="86"/>
      <c r="T221" s="87"/>
      <c r="U221" s="40"/>
      <c r="V221" s="40"/>
      <c r="W221" s="40"/>
      <c r="X221" s="40"/>
      <c r="Y221" s="40"/>
      <c r="Z221" s="40"/>
      <c r="AA221" s="40"/>
      <c r="AB221" s="40"/>
      <c r="AC221" s="40"/>
      <c r="AD221" s="40"/>
      <c r="AE221" s="40"/>
      <c r="AT221" s="19" t="s">
        <v>159</v>
      </c>
      <c r="AU221" s="19" t="s">
        <v>79</v>
      </c>
    </row>
    <row r="222" s="2" customFormat="1" ht="44.25" customHeight="1">
      <c r="A222" s="40"/>
      <c r="B222" s="41"/>
      <c r="C222" s="206" t="s">
        <v>408</v>
      </c>
      <c r="D222" s="206" t="s">
        <v>153</v>
      </c>
      <c r="E222" s="207" t="s">
        <v>717</v>
      </c>
      <c r="F222" s="208" t="s">
        <v>718</v>
      </c>
      <c r="G222" s="209" t="s">
        <v>375</v>
      </c>
      <c r="H222" s="210">
        <v>689</v>
      </c>
      <c r="I222" s="211"/>
      <c r="J222" s="212">
        <f>ROUND(I222*H222,2)</f>
        <v>0</v>
      </c>
      <c r="K222" s="208" t="s">
        <v>157</v>
      </c>
      <c r="L222" s="46"/>
      <c r="M222" s="213" t="s">
        <v>19</v>
      </c>
      <c r="N222" s="214" t="s">
        <v>40</v>
      </c>
      <c r="O222" s="86"/>
      <c r="P222" s="215">
        <f>O222*H222</f>
        <v>0</v>
      </c>
      <c r="Q222" s="215">
        <v>0</v>
      </c>
      <c r="R222" s="215">
        <f>Q222*H222</f>
        <v>0</v>
      </c>
      <c r="S222" s="215">
        <v>0</v>
      </c>
      <c r="T222" s="216">
        <f>S222*H222</f>
        <v>0</v>
      </c>
      <c r="U222" s="40"/>
      <c r="V222" s="40"/>
      <c r="W222" s="40"/>
      <c r="X222" s="40"/>
      <c r="Y222" s="40"/>
      <c r="Z222" s="40"/>
      <c r="AA222" s="40"/>
      <c r="AB222" s="40"/>
      <c r="AC222" s="40"/>
      <c r="AD222" s="40"/>
      <c r="AE222" s="40"/>
      <c r="AR222" s="217" t="s">
        <v>158</v>
      </c>
      <c r="AT222" s="217" t="s">
        <v>153</v>
      </c>
      <c r="AU222" s="217" t="s">
        <v>79</v>
      </c>
      <c r="AY222" s="19" t="s">
        <v>150</v>
      </c>
      <c r="BE222" s="218">
        <f>IF(N222="základní",J222,0)</f>
        <v>0</v>
      </c>
      <c r="BF222" s="218">
        <f>IF(N222="snížená",J222,0)</f>
        <v>0</v>
      </c>
      <c r="BG222" s="218">
        <f>IF(N222="zákl. přenesená",J222,0)</f>
        <v>0</v>
      </c>
      <c r="BH222" s="218">
        <f>IF(N222="sníž. přenesená",J222,0)</f>
        <v>0</v>
      </c>
      <c r="BI222" s="218">
        <f>IF(N222="nulová",J222,0)</f>
        <v>0</v>
      </c>
      <c r="BJ222" s="19" t="s">
        <v>77</v>
      </c>
      <c r="BK222" s="218">
        <f>ROUND(I222*H222,2)</f>
        <v>0</v>
      </c>
      <c r="BL222" s="19" t="s">
        <v>158</v>
      </c>
      <c r="BM222" s="217" t="s">
        <v>415</v>
      </c>
    </row>
    <row r="223" s="2" customFormat="1">
      <c r="A223" s="40"/>
      <c r="B223" s="41"/>
      <c r="C223" s="42"/>
      <c r="D223" s="219" t="s">
        <v>159</v>
      </c>
      <c r="E223" s="42"/>
      <c r="F223" s="220" t="s">
        <v>719</v>
      </c>
      <c r="G223" s="42"/>
      <c r="H223" s="42"/>
      <c r="I223" s="221"/>
      <c r="J223" s="42"/>
      <c r="K223" s="42"/>
      <c r="L223" s="46"/>
      <c r="M223" s="222"/>
      <c r="N223" s="223"/>
      <c r="O223" s="86"/>
      <c r="P223" s="86"/>
      <c r="Q223" s="86"/>
      <c r="R223" s="86"/>
      <c r="S223" s="86"/>
      <c r="T223" s="87"/>
      <c r="U223" s="40"/>
      <c r="V223" s="40"/>
      <c r="W223" s="40"/>
      <c r="X223" s="40"/>
      <c r="Y223" s="40"/>
      <c r="Z223" s="40"/>
      <c r="AA223" s="40"/>
      <c r="AB223" s="40"/>
      <c r="AC223" s="40"/>
      <c r="AD223" s="40"/>
      <c r="AE223" s="40"/>
      <c r="AT223" s="19" t="s">
        <v>159</v>
      </c>
      <c r="AU223" s="19" t="s">
        <v>79</v>
      </c>
    </row>
    <row r="224" s="2" customFormat="1" ht="44.25" customHeight="1">
      <c r="A224" s="40"/>
      <c r="B224" s="41"/>
      <c r="C224" s="206" t="s">
        <v>323</v>
      </c>
      <c r="D224" s="206" t="s">
        <v>153</v>
      </c>
      <c r="E224" s="207" t="s">
        <v>720</v>
      </c>
      <c r="F224" s="208" t="s">
        <v>721</v>
      </c>
      <c r="G224" s="209" t="s">
        <v>375</v>
      </c>
      <c r="H224" s="210">
        <v>689</v>
      </c>
      <c r="I224" s="211"/>
      <c r="J224" s="212">
        <f>ROUND(I224*H224,2)</f>
        <v>0</v>
      </c>
      <c r="K224" s="208" t="s">
        <v>157</v>
      </c>
      <c r="L224" s="46"/>
      <c r="M224" s="213" t="s">
        <v>19</v>
      </c>
      <c r="N224" s="214" t="s">
        <v>40</v>
      </c>
      <c r="O224" s="86"/>
      <c r="P224" s="215">
        <f>O224*H224</f>
        <v>0</v>
      </c>
      <c r="Q224" s="215">
        <v>0</v>
      </c>
      <c r="R224" s="215">
        <f>Q224*H224</f>
        <v>0</v>
      </c>
      <c r="S224" s="215">
        <v>0</v>
      </c>
      <c r="T224" s="216">
        <f>S224*H224</f>
        <v>0</v>
      </c>
      <c r="U224" s="40"/>
      <c r="V224" s="40"/>
      <c r="W224" s="40"/>
      <c r="X224" s="40"/>
      <c r="Y224" s="40"/>
      <c r="Z224" s="40"/>
      <c r="AA224" s="40"/>
      <c r="AB224" s="40"/>
      <c r="AC224" s="40"/>
      <c r="AD224" s="40"/>
      <c r="AE224" s="40"/>
      <c r="AR224" s="217" t="s">
        <v>158</v>
      </c>
      <c r="AT224" s="217" t="s">
        <v>153</v>
      </c>
      <c r="AU224" s="217" t="s">
        <v>79</v>
      </c>
      <c r="AY224" s="19" t="s">
        <v>150</v>
      </c>
      <c r="BE224" s="218">
        <f>IF(N224="základní",J224,0)</f>
        <v>0</v>
      </c>
      <c r="BF224" s="218">
        <f>IF(N224="snížená",J224,0)</f>
        <v>0</v>
      </c>
      <c r="BG224" s="218">
        <f>IF(N224="zákl. přenesená",J224,0)</f>
        <v>0</v>
      </c>
      <c r="BH224" s="218">
        <f>IF(N224="sníž. přenesená",J224,0)</f>
        <v>0</v>
      </c>
      <c r="BI224" s="218">
        <f>IF(N224="nulová",J224,0)</f>
        <v>0</v>
      </c>
      <c r="BJ224" s="19" t="s">
        <v>77</v>
      </c>
      <c r="BK224" s="218">
        <f>ROUND(I224*H224,2)</f>
        <v>0</v>
      </c>
      <c r="BL224" s="19" t="s">
        <v>158</v>
      </c>
      <c r="BM224" s="217" t="s">
        <v>420</v>
      </c>
    </row>
    <row r="225" s="2" customFormat="1">
      <c r="A225" s="40"/>
      <c r="B225" s="41"/>
      <c r="C225" s="42"/>
      <c r="D225" s="219" t="s">
        <v>159</v>
      </c>
      <c r="E225" s="42"/>
      <c r="F225" s="220" t="s">
        <v>722</v>
      </c>
      <c r="G225" s="42"/>
      <c r="H225" s="42"/>
      <c r="I225" s="221"/>
      <c r="J225" s="42"/>
      <c r="K225" s="42"/>
      <c r="L225" s="46"/>
      <c r="M225" s="222"/>
      <c r="N225" s="223"/>
      <c r="O225" s="86"/>
      <c r="P225" s="86"/>
      <c r="Q225" s="86"/>
      <c r="R225" s="86"/>
      <c r="S225" s="86"/>
      <c r="T225" s="87"/>
      <c r="U225" s="40"/>
      <c r="V225" s="40"/>
      <c r="W225" s="40"/>
      <c r="X225" s="40"/>
      <c r="Y225" s="40"/>
      <c r="Z225" s="40"/>
      <c r="AA225" s="40"/>
      <c r="AB225" s="40"/>
      <c r="AC225" s="40"/>
      <c r="AD225" s="40"/>
      <c r="AE225" s="40"/>
      <c r="AT225" s="19" t="s">
        <v>159</v>
      </c>
      <c r="AU225" s="19" t="s">
        <v>79</v>
      </c>
    </row>
    <row r="226" s="15" customFormat="1">
      <c r="A226" s="15"/>
      <c r="B226" s="265"/>
      <c r="C226" s="266"/>
      <c r="D226" s="244" t="s">
        <v>593</v>
      </c>
      <c r="E226" s="267" t="s">
        <v>19</v>
      </c>
      <c r="F226" s="268" t="s">
        <v>723</v>
      </c>
      <c r="G226" s="266"/>
      <c r="H226" s="267" t="s">
        <v>19</v>
      </c>
      <c r="I226" s="269"/>
      <c r="J226" s="266"/>
      <c r="K226" s="266"/>
      <c r="L226" s="270"/>
      <c r="M226" s="271"/>
      <c r="N226" s="272"/>
      <c r="O226" s="272"/>
      <c r="P226" s="272"/>
      <c r="Q226" s="272"/>
      <c r="R226" s="272"/>
      <c r="S226" s="272"/>
      <c r="T226" s="273"/>
      <c r="U226" s="15"/>
      <c r="V226" s="15"/>
      <c r="W226" s="15"/>
      <c r="X226" s="15"/>
      <c r="Y226" s="15"/>
      <c r="Z226" s="15"/>
      <c r="AA226" s="15"/>
      <c r="AB226" s="15"/>
      <c r="AC226" s="15"/>
      <c r="AD226" s="15"/>
      <c r="AE226" s="15"/>
      <c r="AT226" s="274" t="s">
        <v>593</v>
      </c>
      <c r="AU226" s="274" t="s">
        <v>79</v>
      </c>
      <c r="AV226" s="15" t="s">
        <v>77</v>
      </c>
      <c r="AW226" s="15" t="s">
        <v>31</v>
      </c>
      <c r="AX226" s="15" t="s">
        <v>69</v>
      </c>
      <c r="AY226" s="274" t="s">
        <v>150</v>
      </c>
    </row>
    <row r="227" s="13" customFormat="1">
      <c r="A227" s="13"/>
      <c r="B227" s="242"/>
      <c r="C227" s="243"/>
      <c r="D227" s="244" t="s">
        <v>593</v>
      </c>
      <c r="E227" s="245" t="s">
        <v>19</v>
      </c>
      <c r="F227" s="246" t="s">
        <v>724</v>
      </c>
      <c r="G227" s="243"/>
      <c r="H227" s="247">
        <v>689</v>
      </c>
      <c r="I227" s="248"/>
      <c r="J227" s="243"/>
      <c r="K227" s="243"/>
      <c r="L227" s="249"/>
      <c r="M227" s="250"/>
      <c r="N227" s="251"/>
      <c r="O227" s="251"/>
      <c r="P227" s="251"/>
      <c r="Q227" s="251"/>
      <c r="R227" s="251"/>
      <c r="S227" s="251"/>
      <c r="T227" s="252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T227" s="253" t="s">
        <v>593</v>
      </c>
      <c r="AU227" s="253" t="s">
        <v>79</v>
      </c>
      <c r="AV227" s="13" t="s">
        <v>79</v>
      </c>
      <c r="AW227" s="13" t="s">
        <v>31</v>
      </c>
      <c r="AX227" s="13" t="s">
        <v>69</v>
      </c>
      <c r="AY227" s="253" t="s">
        <v>150</v>
      </c>
    </row>
    <row r="228" s="14" customFormat="1">
      <c r="A228" s="14"/>
      <c r="B228" s="254"/>
      <c r="C228" s="255"/>
      <c r="D228" s="244" t="s">
        <v>593</v>
      </c>
      <c r="E228" s="256" t="s">
        <v>19</v>
      </c>
      <c r="F228" s="257" t="s">
        <v>595</v>
      </c>
      <c r="G228" s="255"/>
      <c r="H228" s="258">
        <v>689</v>
      </c>
      <c r="I228" s="259"/>
      <c r="J228" s="255"/>
      <c r="K228" s="255"/>
      <c r="L228" s="260"/>
      <c r="M228" s="261"/>
      <c r="N228" s="262"/>
      <c r="O228" s="262"/>
      <c r="P228" s="262"/>
      <c r="Q228" s="262"/>
      <c r="R228" s="262"/>
      <c r="S228" s="262"/>
      <c r="T228" s="263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  <c r="AT228" s="264" t="s">
        <v>593</v>
      </c>
      <c r="AU228" s="264" t="s">
        <v>79</v>
      </c>
      <c r="AV228" s="14" t="s">
        <v>158</v>
      </c>
      <c r="AW228" s="14" t="s">
        <v>31</v>
      </c>
      <c r="AX228" s="14" t="s">
        <v>77</v>
      </c>
      <c r="AY228" s="264" t="s">
        <v>150</v>
      </c>
    </row>
    <row r="229" s="2" customFormat="1" ht="44.25" customHeight="1">
      <c r="A229" s="40"/>
      <c r="B229" s="41"/>
      <c r="C229" s="206" t="s">
        <v>417</v>
      </c>
      <c r="D229" s="206" t="s">
        <v>153</v>
      </c>
      <c r="E229" s="207" t="s">
        <v>725</v>
      </c>
      <c r="F229" s="208" t="s">
        <v>726</v>
      </c>
      <c r="G229" s="209" t="s">
        <v>258</v>
      </c>
      <c r="H229" s="210">
        <v>2838.6599999999999</v>
      </c>
      <c r="I229" s="211"/>
      <c r="J229" s="212">
        <f>ROUND(I229*H229,2)</f>
        <v>0</v>
      </c>
      <c r="K229" s="208" t="s">
        <v>157</v>
      </c>
      <c r="L229" s="46"/>
      <c r="M229" s="213" t="s">
        <v>19</v>
      </c>
      <c r="N229" s="214" t="s">
        <v>40</v>
      </c>
      <c r="O229" s="86"/>
      <c r="P229" s="215">
        <f>O229*H229</f>
        <v>0</v>
      </c>
      <c r="Q229" s="215">
        <v>0</v>
      </c>
      <c r="R229" s="215">
        <f>Q229*H229</f>
        <v>0</v>
      </c>
      <c r="S229" s="215">
        <v>0</v>
      </c>
      <c r="T229" s="216">
        <f>S229*H229</f>
        <v>0</v>
      </c>
      <c r="U229" s="40"/>
      <c r="V229" s="40"/>
      <c r="W229" s="40"/>
      <c r="X229" s="40"/>
      <c r="Y229" s="40"/>
      <c r="Z229" s="40"/>
      <c r="AA229" s="40"/>
      <c r="AB229" s="40"/>
      <c r="AC229" s="40"/>
      <c r="AD229" s="40"/>
      <c r="AE229" s="40"/>
      <c r="AR229" s="217" t="s">
        <v>158</v>
      </c>
      <c r="AT229" s="217" t="s">
        <v>153</v>
      </c>
      <c r="AU229" s="217" t="s">
        <v>79</v>
      </c>
      <c r="AY229" s="19" t="s">
        <v>150</v>
      </c>
      <c r="BE229" s="218">
        <f>IF(N229="základní",J229,0)</f>
        <v>0</v>
      </c>
      <c r="BF229" s="218">
        <f>IF(N229="snížená",J229,0)</f>
        <v>0</v>
      </c>
      <c r="BG229" s="218">
        <f>IF(N229="zákl. přenesená",J229,0)</f>
        <v>0</v>
      </c>
      <c r="BH229" s="218">
        <f>IF(N229="sníž. přenesená",J229,0)</f>
        <v>0</v>
      </c>
      <c r="BI229" s="218">
        <f>IF(N229="nulová",J229,0)</f>
        <v>0</v>
      </c>
      <c r="BJ229" s="19" t="s">
        <v>77</v>
      </c>
      <c r="BK229" s="218">
        <f>ROUND(I229*H229,2)</f>
        <v>0</v>
      </c>
      <c r="BL229" s="19" t="s">
        <v>158</v>
      </c>
      <c r="BM229" s="217" t="s">
        <v>424</v>
      </c>
    </row>
    <row r="230" s="2" customFormat="1">
      <c r="A230" s="40"/>
      <c r="B230" s="41"/>
      <c r="C230" s="42"/>
      <c r="D230" s="219" t="s">
        <v>159</v>
      </c>
      <c r="E230" s="42"/>
      <c r="F230" s="220" t="s">
        <v>727</v>
      </c>
      <c r="G230" s="42"/>
      <c r="H230" s="42"/>
      <c r="I230" s="221"/>
      <c r="J230" s="42"/>
      <c r="K230" s="42"/>
      <c r="L230" s="46"/>
      <c r="M230" s="222"/>
      <c r="N230" s="223"/>
      <c r="O230" s="86"/>
      <c r="P230" s="86"/>
      <c r="Q230" s="86"/>
      <c r="R230" s="86"/>
      <c r="S230" s="86"/>
      <c r="T230" s="87"/>
      <c r="U230" s="40"/>
      <c r="V230" s="40"/>
      <c r="W230" s="40"/>
      <c r="X230" s="40"/>
      <c r="Y230" s="40"/>
      <c r="Z230" s="40"/>
      <c r="AA230" s="40"/>
      <c r="AB230" s="40"/>
      <c r="AC230" s="40"/>
      <c r="AD230" s="40"/>
      <c r="AE230" s="40"/>
      <c r="AT230" s="19" t="s">
        <v>159</v>
      </c>
      <c r="AU230" s="19" t="s">
        <v>79</v>
      </c>
    </row>
    <row r="231" s="15" customFormat="1">
      <c r="A231" s="15"/>
      <c r="B231" s="265"/>
      <c r="C231" s="266"/>
      <c r="D231" s="244" t="s">
        <v>593</v>
      </c>
      <c r="E231" s="267" t="s">
        <v>19</v>
      </c>
      <c r="F231" s="268" t="s">
        <v>728</v>
      </c>
      <c r="G231" s="266"/>
      <c r="H231" s="267" t="s">
        <v>19</v>
      </c>
      <c r="I231" s="269"/>
      <c r="J231" s="266"/>
      <c r="K231" s="266"/>
      <c r="L231" s="270"/>
      <c r="M231" s="271"/>
      <c r="N231" s="272"/>
      <c r="O231" s="272"/>
      <c r="P231" s="272"/>
      <c r="Q231" s="272"/>
      <c r="R231" s="272"/>
      <c r="S231" s="272"/>
      <c r="T231" s="273"/>
      <c r="U231" s="15"/>
      <c r="V231" s="15"/>
      <c r="W231" s="15"/>
      <c r="X231" s="15"/>
      <c r="Y231" s="15"/>
      <c r="Z231" s="15"/>
      <c r="AA231" s="15"/>
      <c r="AB231" s="15"/>
      <c r="AC231" s="15"/>
      <c r="AD231" s="15"/>
      <c r="AE231" s="15"/>
      <c r="AT231" s="274" t="s">
        <v>593</v>
      </c>
      <c r="AU231" s="274" t="s">
        <v>79</v>
      </c>
      <c r="AV231" s="15" t="s">
        <v>77</v>
      </c>
      <c r="AW231" s="15" t="s">
        <v>31</v>
      </c>
      <c r="AX231" s="15" t="s">
        <v>69</v>
      </c>
      <c r="AY231" s="274" t="s">
        <v>150</v>
      </c>
    </row>
    <row r="232" s="13" customFormat="1">
      <c r="A232" s="13"/>
      <c r="B232" s="242"/>
      <c r="C232" s="243"/>
      <c r="D232" s="244" t="s">
        <v>593</v>
      </c>
      <c r="E232" s="245" t="s">
        <v>19</v>
      </c>
      <c r="F232" s="246" t="s">
        <v>729</v>
      </c>
      <c r="G232" s="243"/>
      <c r="H232" s="247">
        <v>2838.6599999999999</v>
      </c>
      <c r="I232" s="248"/>
      <c r="J232" s="243"/>
      <c r="K232" s="243"/>
      <c r="L232" s="249"/>
      <c r="M232" s="250"/>
      <c r="N232" s="251"/>
      <c r="O232" s="251"/>
      <c r="P232" s="251"/>
      <c r="Q232" s="251"/>
      <c r="R232" s="251"/>
      <c r="S232" s="251"/>
      <c r="T232" s="252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T232" s="253" t="s">
        <v>593</v>
      </c>
      <c r="AU232" s="253" t="s">
        <v>79</v>
      </c>
      <c r="AV232" s="13" t="s">
        <v>79</v>
      </c>
      <c r="AW232" s="13" t="s">
        <v>31</v>
      </c>
      <c r="AX232" s="13" t="s">
        <v>69</v>
      </c>
      <c r="AY232" s="253" t="s">
        <v>150</v>
      </c>
    </row>
    <row r="233" s="14" customFormat="1">
      <c r="A233" s="14"/>
      <c r="B233" s="254"/>
      <c r="C233" s="255"/>
      <c r="D233" s="244" t="s">
        <v>593</v>
      </c>
      <c r="E233" s="256" t="s">
        <v>19</v>
      </c>
      <c r="F233" s="257" t="s">
        <v>595</v>
      </c>
      <c r="G233" s="255"/>
      <c r="H233" s="258">
        <v>2838.6599999999999</v>
      </c>
      <c r="I233" s="259"/>
      <c r="J233" s="255"/>
      <c r="K233" s="255"/>
      <c r="L233" s="260"/>
      <c r="M233" s="261"/>
      <c r="N233" s="262"/>
      <c r="O233" s="262"/>
      <c r="P233" s="262"/>
      <c r="Q233" s="262"/>
      <c r="R233" s="262"/>
      <c r="S233" s="262"/>
      <c r="T233" s="263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T233" s="264" t="s">
        <v>593</v>
      </c>
      <c r="AU233" s="264" t="s">
        <v>79</v>
      </c>
      <c r="AV233" s="14" t="s">
        <v>158</v>
      </c>
      <c r="AW233" s="14" t="s">
        <v>31</v>
      </c>
      <c r="AX233" s="14" t="s">
        <v>77</v>
      </c>
      <c r="AY233" s="264" t="s">
        <v>150</v>
      </c>
    </row>
    <row r="234" s="2" customFormat="1" ht="37.8" customHeight="1">
      <c r="A234" s="40"/>
      <c r="B234" s="41"/>
      <c r="C234" s="206" t="s">
        <v>328</v>
      </c>
      <c r="D234" s="206" t="s">
        <v>153</v>
      </c>
      <c r="E234" s="207" t="s">
        <v>730</v>
      </c>
      <c r="F234" s="208" t="s">
        <v>731</v>
      </c>
      <c r="G234" s="209" t="s">
        <v>375</v>
      </c>
      <c r="H234" s="210">
        <v>2108.3299999999999</v>
      </c>
      <c r="I234" s="211"/>
      <c r="J234" s="212">
        <f>ROUND(I234*H234,2)</f>
        <v>0</v>
      </c>
      <c r="K234" s="208" t="s">
        <v>157</v>
      </c>
      <c r="L234" s="46"/>
      <c r="M234" s="213" t="s">
        <v>19</v>
      </c>
      <c r="N234" s="214" t="s">
        <v>40</v>
      </c>
      <c r="O234" s="86"/>
      <c r="P234" s="215">
        <f>O234*H234</f>
        <v>0</v>
      </c>
      <c r="Q234" s="215">
        <v>0</v>
      </c>
      <c r="R234" s="215">
        <f>Q234*H234</f>
        <v>0</v>
      </c>
      <c r="S234" s="215">
        <v>0</v>
      </c>
      <c r="T234" s="216">
        <f>S234*H234</f>
        <v>0</v>
      </c>
      <c r="U234" s="40"/>
      <c r="V234" s="40"/>
      <c r="W234" s="40"/>
      <c r="X234" s="40"/>
      <c r="Y234" s="40"/>
      <c r="Z234" s="40"/>
      <c r="AA234" s="40"/>
      <c r="AB234" s="40"/>
      <c r="AC234" s="40"/>
      <c r="AD234" s="40"/>
      <c r="AE234" s="40"/>
      <c r="AR234" s="217" t="s">
        <v>158</v>
      </c>
      <c r="AT234" s="217" t="s">
        <v>153</v>
      </c>
      <c r="AU234" s="217" t="s">
        <v>79</v>
      </c>
      <c r="AY234" s="19" t="s">
        <v>150</v>
      </c>
      <c r="BE234" s="218">
        <f>IF(N234="základní",J234,0)</f>
        <v>0</v>
      </c>
      <c r="BF234" s="218">
        <f>IF(N234="snížená",J234,0)</f>
        <v>0</v>
      </c>
      <c r="BG234" s="218">
        <f>IF(N234="zákl. přenesená",J234,0)</f>
        <v>0</v>
      </c>
      <c r="BH234" s="218">
        <f>IF(N234="sníž. přenesená",J234,0)</f>
        <v>0</v>
      </c>
      <c r="BI234" s="218">
        <f>IF(N234="nulová",J234,0)</f>
        <v>0</v>
      </c>
      <c r="BJ234" s="19" t="s">
        <v>77</v>
      </c>
      <c r="BK234" s="218">
        <f>ROUND(I234*H234,2)</f>
        <v>0</v>
      </c>
      <c r="BL234" s="19" t="s">
        <v>158</v>
      </c>
      <c r="BM234" s="217" t="s">
        <v>428</v>
      </c>
    </row>
    <row r="235" s="2" customFormat="1">
      <c r="A235" s="40"/>
      <c r="B235" s="41"/>
      <c r="C235" s="42"/>
      <c r="D235" s="219" t="s">
        <v>159</v>
      </c>
      <c r="E235" s="42"/>
      <c r="F235" s="220" t="s">
        <v>732</v>
      </c>
      <c r="G235" s="42"/>
      <c r="H235" s="42"/>
      <c r="I235" s="221"/>
      <c r="J235" s="42"/>
      <c r="K235" s="42"/>
      <c r="L235" s="46"/>
      <c r="M235" s="222"/>
      <c r="N235" s="223"/>
      <c r="O235" s="86"/>
      <c r="P235" s="86"/>
      <c r="Q235" s="86"/>
      <c r="R235" s="86"/>
      <c r="S235" s="86"/>
      <c r="T235" s="87"/>
      <c r="U235" s="40"/>
      <c r="V235" s="40"/>
      <c r="W235" s="40"/>
      <c r="X235" s="40"/>
      <c r="Y235" s="40"/>
      <c r="Z235" s="40"/>
      <c r="AA235" s="40"/>
      <c r="AB235" s="40"/>
      <c r="AC235" s="40"/>
      <c r="AD235" s="40"/>
      <c r="AE235" s="40"/>
      <c r="AT235" s="19" t="s">
        <v>159</v>
      </c>
      <c r="AU235" s="19" t="s">
        <v>79</v>
      </c>
    </row>
    <row r="236" s="15" customFormat="1">
      <c r="A236" s="15"/>
      <c r="B236" s="265"/>
      <c r="C236" s="266"/>
      <c r="D236" s="244" t="s">
        <v>593</v>
      </c>
      <c r="E236" s="267" t="s">
        <v>19</v>
      </c>
      <c r="F236" s="268" t="s">
        <v>733</v>
      </c>
      <c r="G236" s="266"/>
      <c r="H236" s="267" t="s">
        <v>19</v>
      </c>
      <c r="I236" s="269"/>
      <c r="J236" s="266"/>
      <c r="K236" s="266"/>
      <c r="L236" s="270"/>
      <c r="M236" s="271"/>
      <c r="N236" s="272"/>
      <c r="O236" s="272"/>
      <c r="P236" s="272"/>
      <c r="Q236" s="272"/>
      <c r="R236" s="272"/>
      <c r="S236" s="272"/>
      <c r="T236" s="273"/>
      <c r="U236" s="15"/>
      <c r="V236" s="15"/>
      <c r="W236" s="15"/>
      <c r="X236" s="15"/>
      <c r="Y236" s="15"/>
      <c r="Z236" s="15"/>
      <c r="AA236" s="15"/>
      <c r="AB236" s="15"/>
      <c r="AC236" s="15"/>
      <c r="AD236" s="15"/>
      <c r="AE236" s="15"/>
      <c r="AT236" s="274" t="s">
        <v>593</v>
      </c>
      <c r="AU236" s="274" t="s">
        <v>79</v>
      </c>
      <c r="AV236" s="15" t="s">
        <v>77</v>
      </c>
      <c r="AW236" s="15" t="s">
        <v>31</v>
      </c>
      <c r="AX236" s="15" t="s">
        <v>69</v>
      </c>
      <c r="AY236" s="274" t="s">
        <v>150</v>
      </c>
    </row>
    <row r="237" s="15" customFormat="1">
      <c r="A237" s="15"/>
      <c r="B237" s="265"/>
      <c r="C237" s="266"/>
      <c r="D237" s="244" t="s">
        <v>593</v>
      </c>
      <c r="E237" s="267" t="s">
        <v>19</v>
      </c>
      <c r="F237" s="268" t="s">
        <v>734</v>
      </c>
      <c r="G237" s="266"/>
      <c r="H237" s="267" t="s">
        <v>19</v>
      </c>
      <c r="I237" s="269"/>
      <c r="J237" s="266"/>
      <c r="K237" s="266"/>
      <c r="L237" s="270"/>
      <c r="M237" s="271"/>
      <c r="N237" s="272"/>
      <c r="O237" s="272"/>
      <c r="P237" s="272"/>
      <c r="Q237" s="272"/>
      <c r="R237" s="272"/>
      <c r="S237" s="272"/>
      <c r="T237" s="273"/>
      <c r="U237" s="15"/>
      <c r="V237" s="15"/>
      <c r="W237" s="15"/>
      <c r="X237" s="15"/>
      <c r="Y237" s="15"/>
      <c r="Z237" s="15"/>
      <c r="AA237" s="15"/>
      <c r="AB237" s="15"/>
      <c r="AC237" s="15"/>
      <c r="AD237" s="15"/>
      <c r="AE237" s="15"/>
      <c r="AT237" s="274" t="s">
        <v>593</v>
      </c>
      <c r="AU237" s="274" t="s">
        <v>79</v>
      </c>
      <c r="AV237" s="15" t="s">
        <v>77</v>
      </c>
      <c r="AW237" s="15" t="s">
        <v>31</v>
      </c>
      <c r="AX237" s="15" t="s">
        <v>69</v>
      </c>
      <c r="AY237" s="274" t="s">
        <v>150</v>
      </c>
    </row>
    <row r="238" s="13" customFormat="1">
      <c r="A238" s="13"/>
      <c r="B238" s="242"/>
      <c r="C238" s="243"/>
      <c r="D238" s="244" t="s">
        <v>593</v>
      </c>
      <c r="E238" s="245" t="s">
        <v>19</v>
      </c>
      <c r="F238" s="246" t="s">
        <v>735</v>
      </c>
      <c r="G238" s="243"/>
      <c r="H238" s="247">
        <v>689</v>
      </c>
      <c r="I238" s="248"/>
      <c r="J238" s="243"/>
      <c r="K238" s="243"/>
      <c r="L238" s="249"/>
      <c r="M238" s="250"/>
      <c r="N238" s="251"/>
      <c r="O238" s="251"/>
      <c r="P238" s="251"/>
      <c r="Q238" s="251"/>
      <c r="R238" s="251"/>
      <c r="S238" s="251"/>
      <c r="T238" s="252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T238" s="253" t="s">
        <v>593</v>
      </c>
      <c r="AU238" s="253" t="s">
        <v>79</v>
      </c>
      <c r="AV238" s="13" t="s">
        <v>79</v>
      </c>
      <c r="AW238" s="13" t="s">
        <v>31</v>
      </c>
      <c r="AX238" s="13" t="s">
        <v>69</v>
      </c>
      <c r="AY238" s="253" t="s">
        <v>150</v>
      </c>
    </row>
    <row r="239" s="15" customFormat="1">
      <c r="A239" s="15"/>
      <c r="B239" s="265"/>
      <c r="C239" s="266"/>
      <c r="D239" s="244" t="s">
        <v>593</v>
      </c>
      <c r="E239" s="267" t="s">
        <v>19</v>
      </c>
      <c r="F239" s="268" t="s">
        <v>736</v>
      </c>
      <c r="G239" s="266"/>
      <c r="H239" s="267" t="s">
        <v>19</v>
      </c>
      <c r="I239" s="269"/>
      <c r="J239" s="266"/>
      <c r="K239" s="266"/>
      <c r="L239" s="270"/>
      <c r="M239" s="271"/>
      <c r="N239" s="272"/>
      <c r="O239" s="272"/>
      <c r="P239" s="272"/>
      <c r="Q239" s="272"/>
      <c r="R239" s="272"/>
      <c r="S239" s="272"/>
      <c r="T239" s="273"/>
      <c r="U239" s="15"/>
      <c r="V239" s="15"/>
      <c r="W239" s="15"/>
      <c r="X239" s="15"/>
      <c r="Y239" s="15"/>
      <c r="Z239" s="15"/>
      <c r="AA239" s="15"/>
      <c r="AB239" s="15"/>
      <c r="AC239" s="15"/>
      <c r="AD239" s="15"/>
      <c r="AE239" s="15"/>
      <c r="AT239" s="274" t="s">
        <v>593</v>
      </c>
      <c r="AU239" s="274" t="s">
        <v>79</v>
      </c>
      <c r="AV239" s="15" t="s">
        <v>77</v>
      </c>
      <c r="AW239" s="15" t="s">
        <v>31</v>
      </c>
      <c r="AX239" s="15" t="s">
        <v>69</v>
      </c>
      <c r="AY239" s="274" t="s">
        <v>150</v>
      </c>
    </row>
    <row r="240" s="13" customFormat="1">
      <c r="A240" s="13"/>
      <c r="B240" s="242"/>
      <c r="C240" s="243"/>
      <c r="D240" s="244" t="s">
        <v>593</v>
      </c>
      <c r="E240" s="245" t="s">
        <v>19</v>
      </c>
      <c r="F240" s="246" t="s">
        <v>737</v>
      </c>
      <c r="G240" s="243"/>
      <c r="H240" s="247">
        <v>1419.3299999999999</v>
      </c>
      <c r="I240" s="248"/>
      <c r="J240" s="243"/>
      <c r="K240" s="243"/>
      <c r="L240" s="249"/>
      <c r="M240" s="250"/>
      <c r="N240" s="251"/>
      <c r="O240" s="251"/>
      <c r="P240" s="251"/>
      <c r="Q240" s="251"/>
      <c r="R240" s="251"/>
      <c r="S240" s="251"/>
      <c r="T240" s="252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T240" s="253" t="s">
        <v>593</v>
      </c>
      <c r="AU240" s="253" t="s">
        <v>79</v>
      </c>
      <c r="AV240" s="13" t="s">
        <v>79</v>
      </c>
      <c r="AW240" s="13" t="s">
        <v>31</v>
      </c>
      <c r="AX240" s="13" t="s">
        <v>69</v>
      </c>
      <c r="AY240" s="253" t="s">
        <v>150</v>
      </c>
    </row>
    <row r="241" s="14" customFormat="1">
      <c r="A241" s="14"/>
      <c r="B241" s="254"/>
      <c r="C241" s="255"/>
      <c r="D241" s="244" t="s">
        <v>593</v>
      </c>
      <c r="E241" s="256" t="s">
        <v>19</v>
      </c>
      <c r="F241" s="257" t="s">
        <v>595</v>
      </c>
      <c r="G241" s="255"/>
      <c r="H241" s="258">
        <v>2108.3299999999999</v>
      </c>
      <c r="I241" s="259"/>
      <c r="J241" s="255"/>
      <c r="K241" s="255"/>
      <c r="L241" s="260"/>
      <c r="M241" s="261"/>
      <c r="N241" s="262"/>
      <c r="O241" s="262"/>
      <c r="P241" s="262"/>
      <c r="Q241" s="262"/>
      <c r="R241" s="262"/>
      <c r="S241" s="262"/>
      <c r="T241" s="263"/>
      <c r="U241" s="14"/>
      <c r="V241" s="14"/>
      <c r="W241" s="14"/>
      <c r="X241" s="14"/>
      <c r="Y241" s="14"/>
      <c r="Z241" s="14"/>
      <c r="AA241" s="14"/>
      <c r="AB241" s="14"/>
      <c r="AC241" s="14"/>
      <c r="AD241" s="14"/>
      <c r="AE241" s="14"/>
      <c r="AT241" s="264" t="s">
        <v>593</v>
      </c>
      <c r="AU241" s="264" t="s">
        <v>79</v>
      </c>
      <c r="AV241" s="14" t="s">
        <v>158</v>
      </c>
      <c r="AW241" s="14" t="s">
        <v>31</v>
      </c>
      <c r="AX241" s="14" t="s">
        <v>77</v>
      </c>
      <c r="AY241" s="264" t="s">
        <v>150</v>
      </c>
    </row>
    <row r="242" s="2" customFormat="1" ht="44.25" customHeight="1">
      <c r="A242" s="40"/>
      <c r="B242" s="41"/>
      <c r="C242" s="206" t="s">
        <v>425</v>
      </c>
      <c r="D242" s="206" t="s">
        <v>153</v>
      </c>
      <c r="E242" s="207" t="s">
        <v>738</v>
      </c>
      <c r="F242" s="208" t="s">
        <v>739</v>
      </c>
      <c r="G242" s="209" t="s">
        <v>375</v>
      </c>
      <c r="H242" s="210">
        <v>37.32</v>
      </c>
      <c r="I242" s="211"/>
      <c r="J242" s="212">
        <f>ROUND(I242*H242,2)</f>
        <v>0</v>
      </c>
      <c r="K242" s="208" t="s">
        <v>157</v>
      </c>
      <c r="L242" s="46"/>
      <c r="M242" s="213" t="s">
        <v>19</v>
      </c>
      <c r="N242" s="214" t="s">
        <v>40</v>
      </c>
      <c r="O242" s="86"/>
      <c r="P242" s="215">
        <f>O242*H242</f>
        <v>0</v>
      </c>
      <c r="Q242" s="215">
        <v>0</v>
      </c>
      <c r="R242" s="215">
        <f>Q242*H242</f>
        <v>0</v>
      </c>
      <c r="S242" s="215">
        <v>0</v>
      </c>
      <c r="T242" s="216">
        <f>S242*H242</f>
        <v>0</v>
      </c>
      <c r="U242" s="40"/>
      <c r="V242" s="40"/>
      <c r="W242" s="40"/>
      <c r="X242" s="40"/>
      <c r="Y242" s="40"/>
      <c r="Z242" s="40"/>
      <c r="AA242" s="40"/>
      <c r="AB242" s="40"/>
      <c r="AC242" s="40"/>
      <c r="AD242" s="40"/>
      <c r="AE242" s="40"/>
      <c r="AR242" s="217" t="s">
        <v>158</v>
      </c>
      <c r="AT242" s="217" t="s">
        <v>153</v>
      </c>
      <c r="AU242" s="217" t="s">
        <v>79</v>
      </c>
      <c r="AY242" s="19" t="s">
        <v>150</v>
      </c>
      <c r="BE242" s="218">
        <f>IF(N242="základní",J242,0)</f>
        <v>0</v>
      </c>
      <c r="BF242" s="218">
        <f>IF(N242="snížená",J242,0)</f>
        <v>0</v>
      </c>
      <c r="BG242" s="218">
        <f>IF(N242="zákl. přenesená",J242,0)</f>
        <v>0</v>
      </c>
      <c r="BH242" s="218">
        <f>IF(N242="sníž. přenesená",J242,0)</f>
        <v>0</v>
      </c>
      <c r="BI242" s="218">
        <f>IF(N242="nulová",J242,0)</f>
        <v>0</v>
      </c>
      <c r="BJ242" s="19" t="s">
        <v>77</v>
      </c>
      <c r="BK242" s="218">
        <f>ROUND(I242*H242,2)</f>
        <v>0</v>
      </c>
      <c r="BL242" s="19" t="s">
        <v>158</v>
      </c>
      <c r="BM242" s="217" t="s">
        <v>432</v>
      </c>
    </row>
    <row r="243" s="2" customFormat="1">
      <c r="A243" s="40"/>
      <c r="B243" s="41"/>
      <c r="C243" s="42"/>
      <c r="D243" s="219" t="s">
        <v>159</v>
      </c>
      <c r="E243" s="42"/>
      <c r="F243" s="220" t="s">
        <v>740</v>
      </c>
      <c r="G243" s="42"/>
      <c r="H243" s="42"/>
      <c r="I243" s="221"/>
      <c r="J243" s="42"/>
      <c r="K243" s="42"/>
      <c r="L243" s="46"/>
      <c r="M243" s="222"/>
      <c r="N243" s="223"/>
      <c r="O243" s="86"/>
      <c r="P243" s="86"/>
      <c r="Q243" s="86"/>
      <c r="R243" s="86"/>
      <c r="S243" s="86"/>
      <c r="T243" s="87"/>
      <c r="U243" s="40"/>
      <c r="V243" s="40"/>
      <c r="W243" s="40"/>
      <c r="X243" s="40"/>
      <c r="Y243" s="40"/>
      <c r="Z243" s="40"/>
      <c r="AA243" s="40"/>
      <c r="AB243" s="40"/>
      <c r="AC243" s="40"/>
      <c r="AD243" s="40"/>
      <c r="AE243" s="40"/>
      <c r="AT243" s="19" t="s">
        <v>159</v>
      </c>
      <c r="AU243" s="19" t="s">
        <v>79</v>
      </c>
    </row>
    <row r="244" s="13" customFormat="1">
      <c r="A244" s="13"/>
      <c r="B244" s="242"/>
      <c r="C244" s="243"/>
      <c r="D244" s="244" t="s">
        <v>593</v>
      </c>
      <c r="E244" s="245" t="s">
        <v>19</v>
      </c>
      <c r="F244" s="246" t="s">
        <v>741</v>
      </c>
      <c r="G244" s="243"/>
      <c r="H244" s="247">
        <v>26.690000000000001</v>
      </c>
      <c r="I244" s="248"/>
      <c r="J244" s="243"/>
      <c r="K244" s="243"/>
      <c r="L244" s="249"/>
      <c r="M244" s="250"/>
      <c r="N244" s="251"/>
      <c r="O244" s="251"/>
      <c r="P244" s="251"/>
      <c r="Q244" s="251"/>
      <c r="R244" s="251"/>
      <c r="S244" s="251"/>
      <c r="T244" s="252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  <c r="AT244" s="253" t="s">
        <v>593</v>
      </c>
      <c r="AU244" s="253" t="s">
        <v>79</v>
      </c>
      <c r="AV244" s="13" t="s">
        <v>79</v>
      </c>
      <c r="AW244" s="13" t="s">
        <v>31</v>
      </c>
      <c r="AX244" s="13" t="s">
        <v>69</v>
      </c>
      <c r="AY244" s="253" t="s">
        <v>150</v>
      </c>
    </row>
    <row r="245" s="13" customFormat="1">
      <c r="A245" s="13"/>
      <c r="B245" s="242"/>
      <c r="C245" s="243"/>
      <c r="D245" s="244" t="s">
        <v>593</v>
      </c>
      <c r="E245" s="245" t="s">
        <v>19</v>
      </c>
      <c r="F245" s="246" t="s">
        <v>742</v>
      </c>
      <c r="G245" s="243"/>
      <c r="H245" s="247">
        <v>10.630000000000001</v>
      </c>
      <c r="I245" s="248"/>
      <c r="J245" s="243"/>
      <c r="K245" s="243"/>
      <c r="L245" s="249"/>
      <c r="M245" s="250"/>
      <c r="N245" s="251"/>
      <c r="O245" s="251"/>
      <c r="P245" s="251"/>
      <c r="Q245" s="251"/>
      <c r="R245" s="251"/>
      <c r="S245" s="251"/>
      <c r="T245" s="252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T245" s="253" t="s">
        <v>593</v>
      </c>
      <c r="AU245" s="253" t="s">
        <v>79</v>
      </c>
      <c r="AV245" s="13" t="s">
        <v>79</v>
      </c>
      <c r="AW245" s="13" t="s">
        <v>31</v>
      </c>
      <c r="AX245" s="13" t="s">
        <v>69</v>
      </c>
      <c r="AY245" s="253" t="s">
        <v>150</v>
      </c>
    </row>
    <row r="246" s="14" customFormat="1">
      <c r="A246" s="14"/>
      <c r="B246" s="254"/>
      <c r="C246" s="255"/>
      <c r="D246" s="244" t="s">
        <v>593</v>
      </c>
      <c r="E246" s="256" t="s">
        <v>19</v>
      </c>
      <c r="F246" s="257" t="s">
        <v>595</v>
      </c>
      <c r="G246" s="255"/>
      <c r="H246" s="258">
        <v>37.32</v>
      </c>
      <c r="I246" s="259"/>
      <c r="J246" s="255"/>
      <c r="K246" s="255"/>
      <c r="L246" s="260"/>
      <c r="M246" s="261"/>
      <c r="N246" s="262"/>
      <c r="O246" s="262"/>
      <c r="P246" s="262"/>
      <c r="Q246" s="262"/>
      <c r="R246" s="262"/>
      <c r="S246" s="262"/>
      <c r="T246" s="263"/>
      <c r="U246" s="14"/>
      <c r="V246" s="14"/>
      <c r="W246" s="14"/>
      <c r="X246" s="14"/>
      <c r="Y246" s="14"/>
      <c r="Z246" s="14"/>
      <c r="AA246" s="14"/>
      <c r="AB246" s="14"/>
      <c r="AC246" s="14"/>
      <c r="AD246" s="14"/>
      <c r="AE246" s="14"/>
      <c r="AT246" s="264" t="s">
        <v>593</v>
      </c>
      <c r="AU246" s="264" t="s">
        <v>79</v>
      </c>
      <c r="AV246" s="14" t="s">
        <v>158</v>
      </c>
      <c r="AW246" s="14" t="s">
        <v>31</v>
      </c>
      <c r="AX246" s="14" t="s">
        <v>77</v>
      </c>
      <c r="AY246" s="264" t="s">
        <v>150</v>
      </c>
    </row>
    <row r="247" s="2" customFormat="1" ht="16.5" customHeight="1">
      <c r="A247" s="40"/>
      <c r="B247" s="41"/>
      <c r="C247" s="228" t="s">
        <v>333</v>
      </c>
      <c r="D247" s="228" t="s">
        <v>254</v>
      </c>
      <c r="E247" s="229" t="s">
        <v>743</v>
      </c>
      <c r="F247" s="230" t="s">
        <v>744</v>
      </c>
      <c r="G247" s="231" t="s">
        <v>258</v>
      </c>
      <c r="H247" s="232">
        <v>65.260000000000005</v>
      </c>
      <c r="I247" s="233"/>
      <c r="J247" s="234">
        <f>ROUND(I247*H247,2)</f>
        <v>0</v>
      </c>
      <c r="K247" s="230" t="s">
        <v>157</v>
      </c>
      <c r="L247" s="235"/>
      <c r="M247" s="236" t="s">
        <v>19</v>
      </c>
      <c r="N247" s="237" t="s">
        <v>40</v>
      </c>
      <c r="O247" s="86"/>
      <c r="P247" s="215">
        <f>O247*H247</f>
        <v>0</v>
      </c>
      <c r="Q247" s="215">
        <v>0</v>
      </c>
      <c r="R247" s="215">
        <f>Q247*H247</f>
        <v>0</v>
      </c>
      <c r="S247" s="215">
        <v>0</v>
      </c>
      <c r="T247" s="216">
        <f>S247*H247</f>
        <v>0</v>
      </c>
      <c r="U247" s="40"/>
      <c r="V247" s="40"/>
      <c r="W247" s="40"/>
      <c r="X247" s="40"/>
      <c r="Y247" s="40"/>
      <c r="Z247" s="40"/>
      <c r="AA247" s="40"/>
      <c r="AB247" s="40"/>
      <c r="AC247" s="40"/>
      <c r="AD247" s="40"/>
      <c r="AE247" s="40"/>
      <c r="AR247" s="217" t="s">
        <v>171</v>
      </c>
      <c r="AT247" s="217" t="s">
        <v>254</v>
      </c>
      <c r="AU247" s="217" t="s">
        <v>79</v>
      </c>
      <c r="AY247" s="19" t="s">
        <v>150</v>
      </c>
      <c r="BE247" s="218">
        <f>IF(N247="základní",J247,0)</f>
        <v>0</v>
      </c>
      <c r="BF247" s="218">
        <f>IF(N247="snížená",J247,0)</f>
        <v>0</v>
      </c>
      <c r="BG247" s="218">
        <f>IF(N247="zákl. přenesená",J247,0)</f>
        <v>0</v>
      </c>
      <c r="BH247" s="218">
        <f>IF(N247="sníž. přenesená",J247,0)</f>
        <v>0</v>
      </c>
      <c r="BI247" s="218">
        <f>IF(N247="nulová",J247,0)</f>
        <v>0</v>
      </c>
      <c r="BJ247" s="19" t="s">
        <v>77</v>
      </c>
      <c r="BK247" s="218">
        <f>ROUND(I247*H247,2)</f>
        <v>0</v>
      </c>
      <c r="BL247" s="19" t="s">
        <v>158</v>
      </c>
      <c r="BM247" s="217" t="s">
        <v>436</v>
      </c>
    </row>
    <row r="248" s="13" customFormat="1">
      <c r="A248" s="13"/>
      <c r="B248" s="242"/>
      <c r="C248" s="243"/>
      <c r="D248" s="244" t="s">
        <v>593</v>
      </c>
      <c r="E248" s="245" t="s">
        <v>19</v>
      </c>
      <c r="F248" s="246" t="s">
        <v>745</v>
      </c>
      <c r="G248" s="243"/>
      <c r="H248" s="247">
        <v>65.260000000000005</v>
      </c>
      <c r="I248" s="248"/>
      <c r="J248" s="243"/>
      <c r="K248" s="243"/>
      <c r="L248" s="249"/>
      <c r="M248" s="250"/>
      <c r="N248" s="251"/>
      <c r="O248" s="251"/>
      <c r="P248" s="251"/>
      <c r="Q248" s="251"/>
      <c r="R248" s="251"/>
      <c r="S248" s="251"/>
      <c r="T248" s="252"/>
      <c r="U248" s="13"/>
      <c r="V248" s="13"/>
      <c r="W248" s="13"/>
      <c r="X248" s="13"/>
      <c r="Y248" s="13"/>
      <c r="Z248" s="13"/>
      <c r="AA248" s="13"/>
      <c r="AB248" s="13"/>
      <c r="AC248" s="13"/>
      <c r="AD248" s="13"/>
      <c r="AE248" s="13"/>
      <c r="AT248" s="253" t="s">
        <v>593</v>
      </c>
      <c r="AU248" s="253" t="s">
        <v>79</v>
      </c>
      <c r="AV248" s="13" t="s">
        <v>79</v>
      </c>
      <c r="AW248" s="13" t="s">
        <v>31</v>
      </c>
      <c r="AX248" s="13" t="s">
        <v>69</v>
      </c>
      <c r="AY248" s="253" t="s">
        <v>150</v>
      </c>
    </row>
    <row r="249" s="14" customFormat="1">
      <c r="A249" s="14"/>
      <c r="B249" s="254"/>
      <c r="C249" s="255"/>
      <c r="D249" s="244" t="s">
        <v>593</v>
      </c>
      <c r="E249" s="256" t="s">
        <v>19</v>
      </c>
      <c r="F249" s="257" t="s">
        <v>595</v>
      </c>
      <c r="G249" s="255"/>
      <c r="H249" s="258">
        <v>65.260000000000005</v>
      </c>
      <c r="I249" s="259"/>
      <c r="J249" s="255"/>
      <c r="K249" s="255"/>
      <c r="L249" s="260"/>
      <c r="M249" s="261"/>
      <c r="N249" s="262"/>
      <c r="O249" s="262"/>
      <c r="P249" s="262"/>
      <c r="Q249" s="262"/>
      <c r="R249" s="262"/>
      <c r="S249" s="262"/>
      <c r="T249" s="263"/>
      <c r="U249" s="14"/>
      <c r="V249" s="14"/>
      <c r="W249" s="14"/>
      <c r="X249" s="14"/>
      <c r="Y249" s="14"/>
      <c r="Z249" s="14"/>
      <c r="AA249" s="14"/>
      <c r="AB249" s="14"/>
      <c r="AC249" s="14"/>
      <c r="AD249" s="14"/>
      <c r="AE249" s="14"/>
      <c r="AT249" s="264" t="s">
        <v>593</v>
      </c>
      <c r="AU249" s="264" t="s">
        <v>79</v>
      </c>
      <c r="AV249" s="14" t="s">
        <v>158</v>
      </c>
      <c r="AW249" s="14" t="s">
        <v>31</v>
      </c>
      <c r="AX249" s="14" t="s">
        <v>77</v>
      </c>
      <c r="AY249" s="264" t="s">
        <v>150</v>
      </c>
    </row>
    <row r="250" s="2" customFormat="1" ht="37.8" customHeight="1">
      <c r="A250" s="40"/>
      <c r="B250" s="41"/>
      <c r="C250" s="206" t="s">
        <v>433</v>
      </c>
      <c r="D250" s="206" t="s">
        <v>153</v>
      </c>
      <c r="E250" s="207" t="s">
        <v>746</v>
      </c>
      <c r="F250" s="208" t="s">
        <v>747</v>
      </c>
      <c r="G250" s="209" t="s">
        <v>380</v>
      </c>
      <c r="H250" s="210">
        <v>1690</v>
      </c>
      <c r="I250" s="211"/>
      <c r="J250" s="212">
        <f>ROUND(I250*H250,2)</f>
        <v>0</v>
      </c>
      <c r="K250" s="208" t="s">
        <v>157</v>
      </c>
      <c r="L250" s="46"/>
      <c r="M250" s="213" t="s">
        <v>19</v>
      </c>
      <c r="N250" s="214" t="s">
        <v>40</v>
      </c>
      <c r="O250" s="86"/>
      <c r="P250" s="215">
        <f>O250*H250</f>
        <v>0</v>
      </c>
      <c r="Q250" s="215">
        <v>0</v>
      </c>
      <c r="R250" s="215">
        <f>Q250*H250</f>
        <v>0</v>
      </c>
      <c r="S250" s="215">
        <v>0</v>
      </c>
      <c r="T250" s="216">
        <f>S250*H250</f>
        <v>0</v>
      </c>
      <c r="U250" s="40"/>
      <c r="V250" s="40"/>
      <c r="W250" s="40"/>
      <c r="X250" s="40"/>
      <c r="Y250" s="40"/>
      <c r="Z250" s="40"/>
      <c r="AA250" s="40"/>
      <c r="AB250" s="40"/>
      <c r="AC250" s="40"/>
      <c r="AD250" s="40"/>
      <c r="AE250" s="40"/>
      <c r="AR250" s="217" t="s">
        <v>158</v>
      </c>
      <c r="AT250" s="217" t="s">
        <v>153</v>
      </c>
      <c r="AU250" s="217" t="s">
        <v>79</v>
      </c>
      <c r="AY250" s="19" t="s">
        <v>150</v>
      </c>
      <c r="BE250" s="218">
        <f>IF(N250="základní",J250,0)</f>
        <v>0</v>
      </c>
      <c r="BF250" s="218">
        <f>IF(N250="snížená",J250,0)</f>
        <v>0</v>
      </c>
      <c r="BG250" s="218">
        <f>IF(N250="zákl. přenesená",J250,0)</f>
        <v>0</v>
      </c>
      <c r="BH250" s="218">
        <f>IF(N250="sníž. přenesená",J250,0)</f>
        <v>0</v>
      </c>
      <c r="BI250" s="218">
        <f>IF(N250="nulová",J250,0)</f>
        <v>0</v>
      </c>
      <c r="BJ250" s="19" t="s">
        <v>77</v>
      </c>
      <c r="BK250" s="218">
        <f>ROUND(I250*H250,2)</f>
        <v>0</v>
      </c>
      <c r="BL250" s="19" t="s">
        <v>158</v>
      </c>
      <c r="BM250" s="217" t="s">
        <v>440</v>
      </c>
    </row>
    <row r="251" s="2" customFormat="1">
      <c r="A251" s="40"/>
      <c r="B251" s="41"/>
      <c r="C251" s="42"/>
      <c r="D251" s="219" t="s">
        <v>159</v>
      </c>
      <c r="E251" s="42"/>
      <c r="F251" s="220" t="s">
        <v>748</v>
      </c>
      <c r="G251" s="42"/>
      <c r="H251" s="42"/>
      <c r="I251" s="221"/>
      <c r="J251" s="42"/>
      <c r="K251" s="42"/>
      <c r="L251" s="46"/>
      <c r="M251" s="222"/>
      <c r="N251" s="223"/>
      <c r="O251" s="86"/>
      <c r="P251" s="86"/>
      <c r="Q251" s="86"/>
      <c r="R251" s="86"/>
      <c r="S251" s="86"/>
      <c r="T251" s="87"/>
      <c r="U251" s="40"/>
      <c r="V251" s="40"/>
      <c r="W251" s="40"/>
      <c r="X251" s="40"/>
      <c r="Y251" s="40"/>
      <c r="Z251" s="40"/>
      <c r="AA251" s="40"/>
      <c r="AB251" s="40"/>
      <c r="AC251" s="40"/>
      <c r="AD251" s="40"/>
      <c r="AE251" s="40"/>
      <c r="AT251" s="19" t="s">
        <v>159</v>
      </c>
      <c r="AU251" s="19" t="s">
        <v>79</v>
      </c>
    </row>
    <row r="252" s="13" customFormat="1">
      <c r="A252" s="13"/>
      <c r="B252" s="242"/>
      <c r="C252" s="243"/>
      <c r="D252" s="244" t="s">
        <v>593</v>
      </c>
      <c r="E252" s="245" t="s">
        <v>19</v>
      </c>
      <c r="F252" s="246" t="s">
        <v>749</v>
      </c>
      <c r="G252" s="243"/>
      <c r="H252" s="247">
        <v>1690</v>
      </c>
      <c r="I252" s="248"/>
      <c r="J252" s="243"/>
      <c r="K252" s="243"/>
      <c r="L252" s="249"/>
      <c r="M252" s="250"/>
      <c r="N252" s="251"/>
      <c r="O252" s="251"/>
      <c r="P252" s="251"/>
      <c r="Q252" s="251"/>
      <c r="R252" s="251"/>
      <c r="S252" s="251"/>
      <c r="T252" s="252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T252" s="253" t="s">
        <v>593</v>
      </c>
      <c r="AU252" s="253" t="s">
        <v>79</v>
      </c>
      <c r="AV252" s="13" t="s">
        <v>79</v>
      </c>
      <c r="AW252" s="13" t="s">
        <v>31</v>
      </c>
      <c r="AX252" s="13" t="s">
        <v>69</v>
      </c>
      <c r="AY252" s="253" t="s">
        <v>150</v>
      </c>
    </row>
    <row r="253" s="14" customFormat="1">
      <c r="A253" s="14"/>
      <c r="B253" s="254"/>
      <c r="C253" s="255"/>
      <c r="D253" s="244" t="s">
        <v>593</v>
      </c>
      <c r="E253" s="256" t="s">
        <v>19</v>
      </c>
      <c r="F253" s="257" t="s">
        <v>595</v>
      </c>
      <c r="G253" s="255"/>
      <c r="H253" s="258">
        <v>1690</v>
      </c>
      <c r="I253" s="259"/>
      <c r="J253" s="255"/>
      <c r="K253" s="255"/>
      <c r="L253" s="260"/>
      <c r="M253" s="261"/>
      <c r="N253" s="262"/>
      <c r="O253" s="262"/>
      <c r="P253" s="262"/>
      <c r="Q253" s="262"/>
      <c r="R253" s="262"/>
      <c r="S253" s="262"/>
      <c r="T253" s="263"/>
      <c r="U253" s="14"/>
      <c r="V253" s="14"/>
      <c r="W253" s="14"/>
      <c r="X253" s="14"/>
      <c r="Y253" s="14"/>
      <c r="Z253" s="14"/>
      <c r="AA253" s="14"/>
      <c r="AB253" s="14"/>
      <c r="AC253" s="14"/>
      <c r="AD253" s="14"/>
      <c r="AE253" s="14"/>
      <c r="AT253" s="264" t="s">
        <v>593</v>
      </c>
      <c r="AU253" s="264" t="s">
        <v>79</v>
      </c>
      <c r="AV253" s="14" t="s">
        <v>158</v>
      </c>
      <c r="AW253" s="14" t="s">
        <v>31</v>
      </c>
      <c r="AX253" s="14" t="s">
        <v>77</v>
      </c>
      <c r="AY253" s="264" t="s">
        <v>150</v>
      </c>
    </row>
    <row r="254" s="2" customFormat="1" ht="24.15" customHeight="1">
      <c r="A254" s="40"/>
      <c r="B254" s="41"/>
      <c r="C254" s="228" t="s">
        <v>337</v>
      </c>
      <c r="D254" s="228" t="s">
        <v>254</v>
      </c>
      <c r="E254" s="229" t="s">
        <v>750</v>
      </c>
      <c r="F254" s="230" t="s">
        <v>751</v>
      </c>
      <c r="G254" s="231" t="s">
        <v>258</v>
      </c>
      <c r="H254" s="232">
        <v>323.75999999999999</v>
      </c>
      <c r="I254" s="233"/>
      <c r="J254" s="234">
        <f>ROUND(I254*H254,2)</f>
        <v>0</v>
      </c>
      <c r="K254" s="230" t="s">
        <v>157</v>
      </c>
      <c r="L254" s="235"/>
      <c r="M254" s="236" t="s">
        <v>19</v>
      </c>
      <c r="N254" s="237" t="s">
        <v>40</v>
      </c>
      <c r="O254" s="86"/>
      <c r="P254" s="215">
        <f>O254*H254</f>
        <v>0</v>
      </c>
      <c r="Q254" s="215">
        <v>1</v>
      </c>
      <c r="R254" s="215">
        <f>Q254*H254</f>
        <v>323.75999999999999</v>
      </c>
      <c r="S254" s="215">
        <v>0</v>
      </c>
      <c r="T254" s="216">
        <f>S254*H254</f>
        <v>0</v>
      </c>
      <c r="U254" s="40"/>
      <c r="V254" s="40"/>
      <c r="W254" s="40"/>
      <c r="X254" s="40"/>
      <c r="Y254" s="40"/>
      <c r="Z254" s="40"/>
      <c r="AA254" s="40"/>
      <c r="AB254" s="40"/>
      <c r="AC254" s="40"/>
      <c r="AD254" s="40"/>
      <c r="AE254" s="40"/>
      <c r="AR254" s="217" t="s">
        <v>171</v>
      </c>
      <c r="AT254" s="217" t="s">
        <v>254</v>
      </c>
      <c r="AU254" s="217" t="s">
        <v>79</v>
      </c>
      <c r="AY254" s="19" t="s">
        <v>150</v>
      </c>
      <c r="BE254" s="218">
        <f>IF(N254="základní",J254,0)</f>
        <v>0</v>
      </c>
      <c r="BF254" s="218">
        <f>IF(N254="snížená",J254,0)</f>
        <v>0</v>
      </c>
      <c r="BG254" s="218">
        <f>IF(N254="zákl. přenesená",J254,0)</f>
        <v>0</v>
      </c>
      <c r="BH254" s="218">
        <f>IF(N254="sníž. přenesená",J254,0)</f>
        <v>0</v>
      </c>
      <c r="BI254" s="218">
        <f>IF(N254="nulová",J254,0)</f>
        <v>0</v>
      </c>
      <c r="BJ254" s="19" t="s">
        <v>77</v>
      </c>
      <c r="BK254" s="218">
        <f>ROUND(I254*H254,2)</f>
        <v>0</v>
      </c>
      <c r="BL254" s="19" t="s">
        <v>158</v>
      </c>
      <c r="BM254" s="217" t="s">
        <v>445</v>
      </c>
    </row>
    <row r="255" s="2" customFormat="1" ht="37.8" customHeight="1">
      <c r="A255" s="40"/>
      <c r="B255" s="41"/>
      <c r="C255" s="206" t="s">
        <v>442</v>
      </c>
      <c r="D255" s="206" t="s">
        <v>153</v>
      </c>
      <c r="E255" s="207" t="s">
        <v>752</v>
      </c>
      <c r="F255" s="208" t="s">
        <v>753</v>
      </c>
      <c r="G255" s="209" t="s">
        <v>380</v>
      </c>
      <c r="H255" s="210">
        <v>1690</v>
      </c>
      <c r="I255" s="211"/>
      <c r="J255" s="212">
        <f>ROUND(I255*H255,2)</f>
        <v>0</v>
      </c>
      <c r="K255" s="208" t="s">
        <v>157</v>
      </c>
      <c r="L255" s="46"/>
      <c r="M255" s="213" t="s">
        <v>19</v>
      </c>
      <c r="N255" s="214" t="s">
        <v>40</v>
      </c>
      <c r="O255" s="86"/>
      <c r="P255" s="215">
        <f>O255*H255</f>
        <v>0</v>
      </c>
      <c r="Q255" s="215">
        <v>0</v>
      </c>
      <c r="R255" s="215">
        <f>Q255*H255</f>
        <v>0</v>
      </c>
      <c r="S255" s="215">
        <v>0</v>
      </c>
      <c r="T255" s="216">
        <f>S255*H255</f>
        <v>0</v>
      </c>
      <c r="U255" s="40"/>
      <c r="V255" s="40"/>
      <c r="W255" s="40"/>
      <c r="X255" s="40"/>
      <c r="Y255" s="40"/>
      <c r="Z255" s="40"/>
      <c r="AA255" s="40"/>
      <c r="AB255" s="40"/>
      <c r="AC255" s="40"/>
      <c r="AD255" s="40"/>
      <c r="AE255" s="40"/>
      <c r="AR255" s="217" t="s">
        <v>158</v>
      </c>
      <c r="AT255" s="217" t="s">
        <v>153</v>
      </c>
      <c r="AU255" s="217" t="s">
        <v>79</v>
      </c>
      <c r="AY255" s="19" t="s">
        <v>150</v>
      </c>
      <c r="BE255" s="218">
        <f>IF(N255="základní",J255,0)</f>
        <v>0</v>
      </c>
      <c r="BF255" s="218">
        <f>IF(N255="snížená",J255,0)</f>
        <v>0</v>
      </c>
      <c r="BG255" s="218">
        <f>IF(N255="zákl. přenesená",J255,0)</f>
        <v>0</v>
      </c>
      <c r="BH255" s="218">
        <f>IF(N255="sníž. přenesená",J255,0)</f>
        <v>0</v>
      </c>
      <c r="BI255" s="218">
        <f>IF(N255="nulová",J255,0)</f>
        <v>0</v>
      </c>
      <c r="BJ255" s="19" t="s">
        <v>77</v>
      </c>
      <c r="BK255" s="218">
        <f>ROUND(I255*H255,2)</f>
        <v>0</v>
      </c>
      <c r="BL255" s="19" t="s">
        <v>158</v>
      </c>
      <c r="BM255" s="217" t="s">
        <v>449</v>
      </c>
    </row>
    <row r="256" s="2" customFormat="1">
      <c r="A256" s="40"/>
      <c r="B256" s="41"/>
      <c r="C256" s="42"/>
      <c r="D256" s="219" t="s">
        <v>159</v>
      </c>
      <c r="E256" s="42"/>
      <c r="F256" s="220" t="s">
        <v>754</v>
      </c>
      <c r="G256" s="42"/>
      <c r="H256" s="42"/>
      <c r="I256" s="221"/>
      <c r="J256" s="42"/>
      <c r="K256" s="42"/>
      <c r="L256" s="46"/>
      <c r="M256" s="222"/>
      <c r="N256" s="223"/>
      <c r="O256" s="86"/>
      <c r="P256" s="86"/>
      <c r="Q256" s="86"/>
      <c r="R256" s="86"/>
      <c r="S256" s="86"/>
      <c r="T256" s="87"/>
      <c r="U256" s="40"/>
      <c r="V256" s="40"/>
      <c r="W256" s="40"/>
      <c r="X256" s="40"/>
      <c r="Y256" s="40"/>
      <c r="Z256" s="40"/>
      <c r="AA256" s="40"/>
      <c r="AB256" s="40"/>
      <c r="AC256" s="40"/>
      <c r="AD256" s="40"/>
      <c r="AE256" s="40"/>
      <c r="AT256" s="19" t="s">
        <v>159</v>
      </c>
      <c r="AU256" s="19" t="s">
        <v>79</v>
      </c>
    </row>
    <row r="257" s="2" customFormat="1" ht="16.5" customHeight="1">
      <c r="A257" s="40"/>
      <c r="B257" s="41"/>
      <c r="C257" s="228" t="s">
        <v>341</v>
      </c>
      <c r="D257" s="228" t="s">
        <v>254</v>
      </c>
      <c r="E257" s="229" t="s">
        <v>755</v>
      </c>
      <c r="F257" s="230" t="s">
        <v>756</v>
      </c>
      <c r="G257" s="231" t="s">
        <v>319</v>
      </c>
      <c r="H257" s="232">
        <v>33.799999999999997</v>
      </c>
      <c r="I257" s="233"/>
      <c r="J257" s="234">
        <f>ROUND(I257*H257,2)</f>
        <v>0</v>
      </c>
      <c r="K257" s="230" t="s">
        <v>157</v>
      </c>
      <c r="L257" s="235"/>
      <c r="M257" s="236" t="s">
        <v>19</v>
      </c>
      <c r="N257" s="237" t="s">
        <v>40</v>
      </c>
      <c r="O257" s="86"/>
      <c r="P257" s="215">
        <f>O257*H257</f>
        <v>0</v>
      </c>
      <c r="Q257" s="215">
        <v>0</v>
      </c>
      <c r="R257" s="215">
        <f>Q257*H257</f>
        <v>0</v>
      </c>
      <c r="S257" s="215">
        <v>0</v>
      </c>
      <c r="T257" s="216">
        <f>S257*H257</f>
        <v>0</v>
      </c>
      <c r="U257" s="40"/>
      <c r="V257" s="40"/>
      <c r="W257" s="40"/>
      <c r="X257" s="40"/>
      <c r="Y257" s="40"/>
      <c r="Z257" s="40"/>
      <c r="AA257" s="40"/>
      <c r="AB257" s="40"/>
      <c r="AC257" s="40"/>
      <c r="AD257" s="40"/>
      <c r="AE257" s="40"/>
      <c r="AR257" s="217" t="s">
        <v>171</v>
      </c>
      <c r="AT257" s="217" t="s">
        <v>254</v>
      </c>
      <c r="AU257" s="217" t="s">
        <v>79</v>
      </c>
      <c r="AY257" s="19" t="s">
        <v>150</v>
      </c>
      <c r="BE257" s="218">
        <f>IF(N257="základní",J257,0)</f>
        <v>0</v>
      </c>
      <c r="BF257" s="218">
        <f>IF(N257="snížená",J257,0)</f>
        <v>0</v>
      </c>
      <c r="BG257" s="218">
        <f>IF(N257="zákl. přenesená",J257,0)</f>
        <v>0</v>
      </c>
      <c r="BH257" s="218">
        <f>IF(N257="sníž. přenesená",J257,0)</f>
        <v>0</v>
      </c>
      <c r="BI257" s="218">
        <f>IF(N257="nulová",J257,0)</f>
        <v>0</v>
      </c>
      <c r="BJ257" s="19" t="s">
        <v>77</v>
      </c>
      <c r="BK257" s="218">
        <f>ROUND(I257*H257,2)</f>
        <v>0</v>
      </c>
      <c r="BL257" s="19" t="s">
        <v>158</v>
      </c>
      <c r="BM257" s="217" t="s">
        <v>453</v>
      </c>
    </row>
    <row r="258" s="13" customFormat="1">
      <c r="A258" s="13"/>
      <c r="B258" s="242"/>
      <c r="C258" s="243"/>
      <c r="D258" s="244" t="s">
        <v>593</v>
      </c>
      <c r="E258" s="245" t="s">
        <v>19</v>
      </c>
      <c r="F258" s="246" t="s">
        <v>757</v>
      </c>
      <c r="G258" s="243"/>
      <c r="H258" s="247">
        <v>33.799999999999997</v>
      </c>
      <c r="I258" s="248"/>
      <c r="J258" s="243"/>
      <c r="K258" s="243"/>
      <c r="L258" s="249"/>
      <c r="M258" s="250"/>
      <c r="N258" s="251"/>
      <c r="O258" s="251"/>
      <c r="P258" s="251"/>
      <c r="Q258" s="251"/>
      <c r="R258" s="251"/>
      <c r="S258" s="251"/>
      <c r="T258" s="252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T258" s="253" t="s">
        <v>593</v>
      </c>
      <c r="AU258" s="253" t="s">
        <v>79</v>
      </c>
      <c r="AV258" s="13" t="s">
        <v>79</v>
      </c>
      <c r="AW258" s="13" t="s">
        <v>31</v>
      </c>
      <c r="AX258" s="13" t="s">
        <v>69</v>
      </c>
      <c r="AY258" s="253" t="s">
        <v>150</v>
      </c>
    </row>
    <row r="259" s="14" customFormat="1">
      <c r="A259" s="14"/>
      <c r="B259" s="254"/>
      <c r="C259" s="255"/>
      <c r="D259" s="244" t="s">
        <v>593</v>
      </c>
      <c r="E259" s="256" t="s">
        <v>19</v>
      </c>
      <c r="F259" s="257" t="s">
        <v>595</v>
      </c>
      <c r="G259" s="255"/>
      <c r="H259" s="258">
        <v>33.799999999999997</v>
      </c>
      <c r="I259" s="259"/>
      <c r="J259" s="255"/>
      <c r="K259" s="255"/>
      <c r="L259" s="260"/>
      <c r="M259" s="261"/>
      <c r="N259" s="262"/>
      <c r="O259" s="262"/>
      <c r="P259" s="262"/>
      <c r="Q259" s="262"/>
      <c r="R259" s="262"/>
      <c r="S259" s="262"/>
      <c r="T259" s="263"/>
      <c r="U259" s="14"/>
      <c r="V259" s="14"/>
      <c r="W259" s="14"/>
      <c r="X259" s="14"/>
      <c r="Y259" s="14"/>
      <c r="Z259" s="14"/>
      <c r="AA259" s="14"/>
      <c r="AB259" s="14"/>
      <c r="AC259" s="14"/>
      <c r="AD259" s="14"/>
      <c r="AE259" s="14"/>
      <c r="AT259" s="264" t="s">
        <v>593</v>
      </c>
      <c r="AU259" s="264" t="s">
        <v>79</v>
      </c>
      <c r="AV259" s="14" t="s">
        <v>158</v>
      </c>
      <c r="AW259" s="14" t="s">
        <v>31</v>
      </c>
      <c r="AX259" s="14" t="s">
        <v>77</v>
      </c>
      <c r="AY259" s="264" t="s">
        <v>150</v>
      </c>
    </row>
    <row r="260" s="2" customFormat="1" ht="33" customHeight="1">
      <c r="A260" s="40"/>
      <c r="B260" s="41"/>
      <c r="C260" s="206" t="s">
        <v>450</v>
      </c>
      <c r="D260" s="206" t="s">
        <v>153</v>
      </c>
      <c r="E260" s="207" t="s">
        <v>758</v>
      </c>
      <c r="F260" s="208" t="s">
        <v>759</v>
      </c>
      <c r="G260" s="209" t="s">
        <v>380</v>
      </c>
      <c r="H260" s="210">
        <v>1690</v>
      </c>
      <c r="I260" s="211"/>
      <c r="J260" s="212">
        <f>ROUND(I260*H260,2)</f>
        <v>0</v>
      </c>
      <c r="K260" s="208" t="s">
        <v>157</v>
      </c>
      <c r="L260" s="46"/>
      <c r="M260" s="213" t="s">
        <v>19</v>
      </c>
      <c r="N260" s="214" t="s">
        <v>40</v>
      </c>
      <c r="O260" s="86"/>
      <c r="P260" s="215">
        <f>O260*H260</f>
        <v>0</v>
      </c>
      <c r="Q260" s="215">
        <v>0</v>
      </c>
      <c r="R260" s="215">
        <f>Q260*H260</f>
        <v>0</v>
      </c>
      <c r="S260" s="215">
        <v>0</v>
      </c>
      <c r="T260" s="216">
        <f>S260*H260</f>
        <v>0</v>
      </c>
      <c r="U260" s="40"/>
      <c r="V260" s="40"/>
      <c r="W260" s="40"/>
      <c r="X260" s="40"/>
      <c r="Y260" s="40"/>
      <c r="Z260" s="40"/>
      <c r="AA260" s="40"/>
      <c r="AB260" s="40"/>
      <c r="AC260" s="40"/>
      <c r="AD260" s="40"/>
      <c r="AE260" s="40"/>
      <c r="AR260" s="217" t="s">
        <v>158</v>
      </c>
      <c r="AT260" s="217" t="s">
        <v>153</v>
      </c>
      <c r="AU260" s="217" t="s">
        <v>79</v>
      </c>
      <c r="AY260" s="19" t="s">
        <v>150</v>
      </c>
      <c r="BE260" s="218">
        <f>IF(N260="základní",J260,0)</f>
        <v>0</v>
      </c>
      <c r="BF260" s="218">
        <f>IF(N260="snížená",J260,0)</f>
        <v>0</v>
      </c>
      <c r="BG260" s="218">
        <f>IF(N260="zákl. přenesená",J260,0)</f>
        <v>0</v>
      </c>
      <c r="BH260" s="218">
        <f>IF(N260="sníž. přenesená",J260,0)</f>
        <v>0</v>
      </c>
      <c r="BI260" s="218">
        <f>IF(N260="nulová",J260,0)</f>
        <v>0</v>
      </c>
      <c r="BJ260" s="19" t="s">
        <v>77</v>
      </c>
      <c r="BK260" s="218">
        <f>ROUND(I260*H260,2)</f>
        <v>0</v>
      </c>
      <c r="BL260" s="19" t="s">
        <v>158</v>
      </c>
      <c r="BM260" s="217" t="s">
        <v>456</v>
      </c>
    </row>
    <row r="261" s="2" customFormat="1">
      <c r="A261" s="40"/>
      <c r="B261" s="41"/>
      <c r="C261" s="42"/>
      <c r="D261" s="219" t="s">
        <v>159</v>
      </c>
      <c r="E261" s="42"/>
      <c r="F261" s="220" t="s">
        <v>760</v>
      </c>
      <c r="G261" s="42"/>
      <c r="H261" s="42"/>
      <c r="I261" s="221"/>
      <c r="J261" s="42"/>
      <c r="K261" s="42"/>
      <c r="L261" s="46"/>
      <c r="M261" s="222"/>
      <c r="N261" s="223"/>
      <c r="O261" s="86"/>
      <c r="P261" s="86"/>
      <c r="Q261" s="86"/>
      <c r="R261" s="86"/>
      <c r="S261" s="86"/>
      <c r="T261" s="87"/>
      <c r="U261" s="40"/>
      <c r="V261" s="40"/>
      <c r="W261" s="40"/>
      <c r="X261" s="40"/>
      <c r="Y261" s="40"/>
      <c r="Z261" s="40"/>
      <c r="AA261" s="40"/>
      <c r="AB261" s="40"/>
      <c r="AC261" s="40"/>
      <c r="AD261" s="40"/>
      <c r="AE261" s="40"/>
      <c r="AT261" s="19" t="s">
        <v>159</v>
      </c>
      <c r="AU261" s="19" t="s">
        <v>79</v>
      </c>
    </row>
    <row r="262" s="2" customFormat="1" ht="33" customHeight="1">
      <c r="A262" s="40"/>
      <c r="B262" s="41"/>
      <c r="C262" s="206" t="s">
        <v>345</v>
      </c>
      <c r="D262" s="206" t="s">
        <v>153</v>
      </c>
      <c r="E262" s="207" t="s">
        <v>761</v>
      </c>
      <c r="F262" s="208" t="s">
        <v>762</v>
      </c>
      <c r="G262" s="209" t="s">
        <v>380</v>
      </c>
      <c r="H262" s="210">
        <v>2680</v>
      </c>
      <c r="I262" s="211"/>
      <c r="J262" s="212">
        <f>ROUND(I262*H262,2)</f>
        <v>0</v>
      </c>
      <c r="K262" s="208" t="s">
        <v>157</v>
      </c>
      <c r="L262" s="46"/>
      <c r="M262" s="213" t="s">
        <v>19</v>
      </c>
      <c r="N262" s="214" t="s">
        <v>40</v>
      </c>
      <c r="O262" s="86"/>
      <c r="P262" s="215">
        <f>O262*H262</f>
        <v>0</v>
      </c>
      <c r="Q262" s="215">
        <v>0</v>
      </c>
      <c r="R262" s="215">
        <f>Q262*H262</f>
        <v>0</v>
      </c>
      <c r="S262" s="215">
        <v>0</v>
      </c>
      <c r="T262" s="216">
        <f>S262*H262</f>
        <v>0</v>
      </c>
      <c r="U262" s="40"/>
      <c r="V262" s="40"/>
      <c r="W262" s="40"/>
      <c r="X262" s="40"/>
      <c r="Y262" s="40"/>
      <c r="Z262" s="40"/>
      <c r="AA262" s="40"/>
      <c r="AB262" s="40"/>
      <c r="AC262" s="40"/>
      <c r="AD262" s="40"/>
      <c r="AE262" s="40"/>
      <c r="AR262" s="217" t="s">
        <v>158</v>
      </c>
      <c r="AT262" s="217" t="s">
        <v>153</v>
      </c>
      <c r="AU262" s="217" t="s">
        <v>79</v>
      </c>
      <c r="AY262" s="19" t="s">
        <v>150</v>
      </c>
      <c r="BE262" s="218">
        <f>IF(N262="základní",J262,0)</f>
        <v>0</v>
      </c>
      <c r="BF262" s="218">
        <f>IF(N262="snížená",J262,0)</f>
        <v>0</v>
      </c>
      <c r="BG262" s="218">
        <f>IF(N262="zákl. přenesená",J262,0)</f>
        <v>0</v>
      </c>
      <c r="BH262" s="218">
        <f>IF(N262="sníž. přenesená",J262,0)</f>
        <v>0</v>
      </c>
      <c r="BI262" s="218">
        <f>IF(N262="nulová",J262,0)</f>
        <v>0</v>
      </c>
      <c r="BJ262" s="19" t="s">
        <v>77</v>
      </c>
      <c r="BK262" s="218">
        <f>ROUND(I262*H262,2)</f>
        <v>0</v>
      </c>
      <c r="BL262" s="19" t="s">
        <v>158</v>
      </c>
      <c r="BM262" s="217" t="s">
        <v>459</v>
      </c>
    </row>
    <row r="263" s="2" customFormat="1">
      <c r="A263" s="40"/>
      <c r="B263" s="41"/>
      <c r="C263" s="42"/>
      <c r="D263" s="219" t="s">
        <v>159</v>
      </c>
      <c r="E263" s="42"/>
      <c r="F263" s="220" t="s">
        <v>763</v>
      </c>
      <c r="G263" s="42"/>
      <c r="H263" s="42"/>
      <c r="I263" s="221"/>
      <c r="J263" s="42"/>
      <c r="K263" s="42"/>
      <c r="L263" s="46"/>
      <c r="M263" s="222"/>
      <c r="N263" s="223"/>
      <c r="O263" s="86"/>
      <c r="P263" s="86"/>
      <c r="Q263" s="86"/>
      <c r="R263" s="86"/>
      <c r="S263" s="86"/>
      <c r="T263" s="87"/>
      <c r="U263" s="40"/>
      <c r="V263" s="40"/>
      <c r="W263" s="40"/>
      <c r="X263" s="40"/>
      <c r="Y263" s="40"/>
      <c r="Z263" s="40"/>
      <c r="AA263" s="40"/>
      <c r="AB263" s="40"/>
      <c r="AC263" s="40"/>
      <c r="AD263" s="40"/>
      <c r="AE263" s="40"/>
      <c r="AT263" s="19" t="s">
        <v>159</v>
      </c>
      <c r="AU263" s="19" t="s">
        <v>79</v>
      </c>
    </row>
    <row r="264" s="13" customFormat="1">
      <c r="A264" s="13"/>
      <c r="B264" s="242"/>
      <c r="C264" s="243"/>
      <c r="D264" s="244" t="s">
        <v>593</v>
      </c>
      <c r="E264" s="245" t="s">
        <v>19</v>
      </c>
      <c r="F264" s="246" t="s">
        <v>764</v>
      </c>
      <c r="G264" s="243"/>
      <c r="H264" s="247">
        <v>2680</v>
      </c>
      <c r="I264" s="248"/>
      <c r="J264" s="243"/>
      <c r="K264" s="243"/>
      <c r="L264" s="249"/>
      <c r="M264" s="250"/>
      <c r="N264" s="251"/>
      <c r="O264" s="251"/>
      <c r="P264" s="251"/>
      <c r="Q264" s="251"/>
      <c r="R264" s="251"/>
      <c r="S264" s="251"/>
      <c r="T264" s="252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T264" s="253" t="s">
        <v>593</v>
      </c>
      <c r="AU264" s="253" t="s">
        <v>79</v>
      </c>
      <c r="AV264" s="13" t="s">
        <v>79</v>
      </c>
      <c r="AW264" s="13" t="s">
        <v>31</v>
      </c>
      <c r="AX264" s="13" t="s">
        <v>69</v>
      </c>
      <c r="AY264" s="253" t="s">
        <v>150</v>
      </c>
    </row>
    <row r="265" s="14" customFormat="1">
      <c r="A265" s="14"/>
      <c r="B265" s="254"/>
      <c r="C265" s="255"/>
      <c r="D265" s="244" t="s">
        <v>593</v>
      </c>
      <c r="E265" s="256" t="s">
        <v>19</v>
      </c>
      <c r="F265" s="257" t="s">
        <v>595</v>
      </c>
      <c r="G265" s="255"/>
      <c r="H265" s="258">
        <v>2680</v>
      </c>
      <c r="I265" s="259"/>
      <c r="J265" s="255"/>
      <c r="K265" s="255"/>
      <c r="L265" s="260"/>
      <c r="M265" s="261"/>
      <c r="N265" s="262"/>
      <c r="O265" s="262"/>
      <c r="P265" s="262"/>
      <c r="Q265" s="262"/>
      <c r="R265" s="262"/>
      <c r="S265" s="262"/>
      <c r="T265" s="263"/>
      <c r="U265" s="14"/>
      <c r="V265" s="14"/>
      <c r="W265" s="14"/>
      <c r="X265" s="14"/>
      <c r="Y265" s="14"/>
      <c r="Z265" s="14"/>
      <c r="AA265" s="14"/>
      <c r="AB265" s="14"/>
      <c r="AC265" s="14"/>
      <c r="AD265" s="14"/>
      <c r="AE265" s="14"/>
      <c r="AT265" s="264" t="s">
        <v>593</v>
      </c>
      <c r="AU265" s="264" t="s">
        <v>79</v>
      </c>
      <c r="AV265" s="14" t="s">
        <v>158</v>
      </c>
      <c r="AW265" s="14" t="s">
        <v>31</v>
      </c>
      <c r="AX265" s="14" t="s">
        <v>77</v>
      </c>
      <c r="AY265" s="264" t="s">
        <v>150</v>
      </c>
    </row>
    <row r="266" s="2" customFormat="1" ht="49.05" customHeight="1">
      <c r="A266" s="40"/>
      <c r="B266" s="41"/>
      <c r="C266" s="206" t="s">
        <v>457</v>
      </c>
      <c r="D266" s="206" t="s">
        <v>153</v>
      </c>
      <c r="E266" s="207" t="s">
        <v>765</v>
      </c>
      <c r="F266" s="208" t="s">
        <v>766</v>
      </c>
      <c r="G266" s="209" t="s">
        <v>380</v>
      </c>
      <c r="H266" s="210">
        <v>370</v>
      </c>
      <c r="I266" s="211"/>
      <c r="J266" s="212">
        <f>ROUND(I266*H266,2)</f>
        <v>0</v>
      </c>
      <c r="K266" s="208" t="s">
        <v>157</v>
      </c>
      <c r="L266" s="46"/>
      <c r="M266" s="213" t="s">
        <v>19</v>
      </c>
      <c r="N266" s="214" t="s">
        <v>40</v>
      </c>
      <c r="O266" s="86"/>
      <c r="P266" s="215">
        <f>O266*H266</f>
        <v>0</v>
      </c>
      <c r="Q266" s="215">
        <v>0</v>
      </c>
      <c r="R266" s="215">
        <f>Q266*H266</f>
        <v>0</v>
      </c>
      <c r="S266" s="215">
        <v>0</v>
      </c>
      <c r="T266" s="216">
        <f>S266*H266</f>
        <v>0</v>
      </c>
      <c r="U266" s="40"/>
      <c r="V266" s="40"/>
      <c r="W266" s="40"/>
      <c r="X266" s="40"/>
      <c r="Y266" s="40"/>
      <c r="Z266" s="40"/>
      <c r="AA266" s="40"/>
      <c r="AB266" s="40"/>
      <c r="AC266" s="40"/>
      <c r="AD266" s="40"/>
      <c r="AE266" s="40"/>
      <c r="AR266" s="217" t="s">
        <v>158</v>
      </c>
      <c r="AT266" s="217" t="s">
        <v>153</v>
      </c>
      <c r="AU266" s="217" t="s">
        <v>79</v>
      </c>
      <c r="AY266" s="19" t="s">
        <v>150</v>
      </c>
      <c r="BE266" s="218">
        <f>IF(N266="základní",J266,0)</f>
        <v>0</v>
      </c>
      <c r="BF266" s="218">
        <f>IF(N266="snížená",J266,0)</f>
        <v>0</v>
      </c>
      <c r="BG266" s="218">
        <f>IF(N266="zákl. přenesená",J266,0)</f>
        <v>0</v>
      </c>
      <c r="BH266" s="218">
        <f>IF(N266="sníž. přenesená",J266,0)</f>
        <v>0</v>
      </c>
      <c r="BI266" s="218">
        <f>IF(N266="nulová",J266,0)</f>
        <v>0</v>
      </c>
      <c r="BJ266" s="19" t="s">
        <v>77</v>
      </c>
      <c r="BK266" s="218">
        <f>ROUND(I266*H266,2)</f>
        <v>0</v>
      </c>
      <c r="BL266" s="19" t="s">
        <v>158</v>
      </c>
      <c r="BM266" s="217" t="s">
        <v>462</v>
      </c>
    </row>
    <row r="267" s="2" customFormat="1">
      <c r="A267" s="40"/>
      <c r="B267" s="41"/>
      <c r="C267" s="42"/>
      <c r="D267" s="219" t="s">
        <v>159</v>
      </c>
      <c r="E267" s="42"/>
      <c r="F267" s="220" t="s">
        <v>767</v>
      </c>
      <c r="G267" s="42"/>
      <c r="H267" s="42"/>
      <c r="I267" s="221"/>
      <c r="J267" s="42"/>
      <c r="K267" s="42"/>
      <c r="L267" s="46"/>
      <c r="M267" s="222"/>
      <c r="N267" s="223"/>
      <c r="O267" s="86"/>
      <c r="P267" s="86"/>
      <c r="Q267" s="86"/>
      <c r="R267" s="86"/>
      <c r="S267" s="86"/>
      <c r="T267" s="87"/>
      <c r="U267" s="40"/>
      <c r="V267" s="40"/>
      <c r="W267" s="40"/>
      <c r="X267" s="40"/>
      <c r="Y267" s="40"/>
      <c r="Z267" s="40"/>
      <c r="AA267" s="40"/>
      <c r="AB267" s="40"/>
      <c r="AC267" s="40"/>
      <c r="AD267" s="40"/>
      <c r="AE267" s="40"/>
      <c r="AT267" s="19" t="s">
        <v>159</v>
      </c>
      <c r="AU267" s="19" t="s">
        <v>79</v>
      </c>
    </row>
    <row r="268" s="2" customFormat="1" ht="21.75" customHeight="1">
      <c r="A268" s="40"/>
      <c r="B268" s="41"/>
      <c r="C268" s="206" t="s">
        <v>349</v>
      </c>
      <c r="D268" s="206" t="s">
        <v>153</v>
      </c>
      <c r="E268" s="207" t="s">
        <v>768</v>
      </c>
      <c r="F268" s="208" t="s">
        <v>769</v>
      </c>
      <c r="G268" s="209" t="s">
        <v>375</v>
      </c>
      <c r="H268" s="210">
        <v>101.40000000000001</v>
      </c>
      <c r="I268" s="211"/>
      <c r="J268" s="212">
        <f>ROUND(I268*H268,2)</f>
        <v>0</v>
      </c>
      <c r="K268" s="208" t="s">
        <v>157</v>
      </c>
      <c r="L268" s="46"/>
      <c r="M268" s="213" t="s">
        <v>19</v>
      </c>
      <c r="N268" s="214" t="s">
        <v>40</v>
      </c>
      <c r="O268" s="86"/>
      <c r="P268" s="215">
        <f>O268*H268</f>
        <v>0</v>
      </c>
      <c r="Q268" s="215">
        <v>0</v>
      </c>
      <c r="R268" s="215">
        <f>Q268*H268</f>
        <v>0</v>
      </c>
      <c r="S268" s="215">
        <v>0</v>
      </c>
      <c r="T268" s="216">
        <f>S268*H268</f>
        <v>0</v>
      </c>
      <c r="U268" s="40"/>
      <c r="V268" s="40"/>
      <c r="W268" s="40"/>
      <c r="X268" s="40"/>
      <c r="Y268" s="40"/>
      <c r="Z268" s="40"/>
      <c r="AA268" s="40"/>
      <c r="AB268" s="40"/>
      <c r="AC268" s="40"/>
      <c r="AD268" s="40"/>
      <c r="AE268" s="40"/>
      <c r="AR268" s="217" t="s">
        <v>158</v>
      </c>
      <c r="AT268" s="217" t="s">
        <v>153</v>
      </c>
      <c r="AU268" s="217" t="s">
        <v>79</v>
      </c>
      <c r="AY268" s="19" t="s">
        <v>150</v>
      </c>
      <c r="BE268" s="218">
        <f>IF(N268="základní",J268,0)</f>
        <v>0</v>
      </c>
      <c r="BF268" s="218">
        <f>IF(N268="snížená",J268,0)</f>
        <v>0</v>
      </c>
      <c r="BG268" s="218">
        <f>IF(N268="zákl. přenesená",J268,0)</f>
        <v>0</v>
      </c>
      <c r="BH268" s="218">
        <f>IF(N268="sníž. přenesená",J268,0)</f>
        <v>0</v>
      </c>
      <c r="BI268" s="218">
        <f>IF(N268="nulová",J268,0)</f>
        <v>0</v>
      </c>
      <c r="BJ268" s="19" t="s">
        <v>77</v>
      </c>
      <c r="BK268" s="218">
        <f>ROUND(I268*H268,2)</f>
        <v>0</v>
      </c>
      <c r="BL268" s="19" t="s">
        <v>158</v>
      </c>
      <c r="BM268" s="217" t="s">
        <v>466</v>
      </c>
    </row>
    <row r="269" s="2" customFormat="1">
      <c r="A269" s="40"/>
      <c r="B269" s="41"/>
      <c r="C269" s="42"/>
      <c r="D269" s="219" t="s">
        <v>159</v>
      </c>
      <c r="E269" s="42"/>
      <c r="F269" s="220" t="s">
        <v>770</v>
      </c>
      <c r="G269" s="42"/>
      <c r="H269" s="42"/>
      <c r="I269" s="221"/>
      <c r="J269" s="42"/>
      <c r="K269" s="42"/>
      <c r="L269" s="46"/>
      <c r="M269" s="222"/>
      <c r="N269" s="223"/>
      <c r="O269" s="86"/>
      <c r="P269" s="86"/>
      <c r="Q269" s="86"/>
      <c r="R269" s="86"/>
      <c r="S269" s="86"/>
      <c r="T269" s="87"/>
      <c r="U269" s="40"/>
      <c r="V269" s="40"/>
      <c r="W269" s="40"/>
      <c r="X269" s="40"/>
      <c r="Y269" s="40"/>
      <c r="Z269" s="40"/>
      <c r="AA269" s="40"/>
      <c r="AB269" s="40"/>
      <c r="AC269" s="40"/>
      <c r="AD269" s="40"/>
      <c r="AE269" s="40"/>
      <c r="AT269" s="19" t="s">
        <v>159</v>
      </c>
      <c r="AU269" s="19" t="s">
        <v>79</v>
      </c>
    </row>
    <row r="270" s="2" customFormat="1" ht="21.75" customHeight="1">
      <c r="A270" s="40"/>
      <c r="B270" s="41"/>
      <c r="C270" s="206" t="s">
        <v>463</v>
      </c>
      <c r="D270" s="206" t="s">
        <v>153</v>
      </c>
      <c r="E270" s="207" t="s">
        <v>771</v>
      </c>
      <c r="F270" s="208" t="s">
        <v>772</v>
      </c>
      <c r="G270" s="209" t="s">
        <v>375</v>
      </c>
      <c r="H270" s="210">
        <v>101.40000000000001</v>
      </c>
      <c r="I270" s="211"/>
      <c r="J270" s="212">
        <f>ROUND(I270*H270,2)</f>
        <v>0</v>
      </c>
      <c r="K270" s="208" t="s">
        <v>157</v>
      </c>
      <c r="L270" s="46"/>
      <c r="M270" s="213" t="s">
        <v>19</v>
      </c>
      <c r="N270" s="214" t="s">
        <v>40</v>
      </c>
      <c r="O270" s="86"/>
      <c r="P270" s="215">
        <f>O270*H270</f>
        <v>0</v>
      </c>
      <c r="Q270" s="215">
        <v>0</v>
      </c>
      <c r="R270" s="215">
        <f>Q270*H270</f>
        <v>0</v>
      </c>
      <c r="S270" s="215">
        <v>0</v>
      </c>
      <c r="T270" s="216">
        <f>S270*H270</f>
        <v>0</v>
      </c>
      <c r="U270" s="40"/>
      <c r="V270" s="40"/>
      <c r="W270" s="40"/>
      <c r="X270" s="40"/>
      <c r="Y270" s="40"/>
      <c r="Z270" s="40"/>
      <c r="AA270" s="40"/>
      <c r="AB270" s="40"/>
      <c r="AC270" s="40"/>
      <c r="AD270" s="40"/>
      <c r="AE270" s="40"/>
      <c r="AR270" s="217" t="s">
        <v>158</v>
      </c>
      <c r="AT270" s="217" t="s">
        <v>153</v>
      </c>
      <c r="AU270" s="217" t="s">
        <v>79</v>
      </c>
      <c r="AY270" s="19" t="s">
        <v>150</v>
      </c>
      <c r="BE270" s="218">
        <f>IF(N270="základní",J270,0)</f>
        <v>0</v>
      </c>
      <c r="BF270" s="218">
        <f>IF(N270="snížená",J270,0)</f>
        <v>0</v>
      </c>
      <c r="BG270" s="218">
        <f>IF(N270="zákl. přenesená",J270,0)</f>
        <v>0</v>
      </c>
      <c r="BH270" s="218">
        <f>IF(N270="sníž. přenesená",J270,0)</f>
        <v>0</v>
      </c>
      <c r="BI270" s="218">
        <f>IF(N270="nulová",J270,0)</f>
        <v>0</v>
      </c>
      <c r="BJ270" s="19" t="s">
        <v>77</v>
      </c>
      <c r="BK270" s="218">
        <f>ROUND(I270*H270,2)</f>
        <v>0</v>
      </c>
      <c r="BL270" s="19" t="s">
        <v>158</v>
      </c>
      <c r="BM270" s="217" t="s">
        <v>469</v>
      </c>
    </row>
    <row r="271" s="2" customFormat="1">
      <c r="A271" s="40"/>
      <c r="B271" s="41"/>
      <c r="C271" s="42"/>
      <c r="D271" s="219" t="s">
        <v>159</v>
      </c>
      <c r="E271" s="42"/>
      <c r="F271" s="220" t="s">
        <v>773</v>
      </c>
      <c r="G271" s="42"/>
      <c r="H271" s="42"/>
      <c r="I271" s="221"/>
      <c r="J271" s="42"/>
      <c r="K271" s="42"/>
      <c r="L271" s="46"/>
      <c r="M271" s="222"/>
      <c r="N271" s="223"/>
      <c r="O271" s="86"/>
      <c r="P271" s="86"/>
      <c r="Q271" s="86"/>
      <c r="R271" s="86"/>
      <c r="S271" s="86"/>
      <c r="T271" s="87"/>
      <c r="U271" s="40"/>
      <c r="V271" s="40"/>
      <c r="W271" s="40"/>
      <c r="X271" s="40"/>
      <c r="Y271" s="40"/>
      <c r="Z271" s="40"/>
      <c r="AA271" s="40"/>
      <c r="AB271" s="40"/>
      <c r="AC271" s="40"/>
      <c r="AD271" s="40"/>
      <c r="AE271" s="40"/>
      <c r="AT271" s="19" t="s">
        <v>159</v>
      </c>
      <c r="AU271" s="19" t="s">
        <v>79</v>
      </c>
    </row>
    <row r="272" s="2" customFormat="1" ht="24.15" customHeight="1">
      <c r="A272" s="40"/>
      <c r="B272" s="41"/>
      <c r="C272" s="206" t="s">
        <v>352</v>
      </c>
      <c r="D272" s="206" t="s">
        <v>153</v>
      </c>
      <c r="E272" s="207" t="s">
        <v>774</v>
      </c>
      <c r="F272" s="208" t="s">
        <v>775</v>
      </c>
      <c r="G272" s="209" t="s">
        <v>375</v>
      </c>
      <c r="H272" s="210">
        <v>405.60000000000002</v>
      </c>
      <c r="I272" s="211"/>
      <c r="J272" s="212">
        <f>ROUND(I272*H272,2)</f>
        <v>0</v>
      </c>
      <c r="K272" s="208" t="s">
        <v>157</v>
      </c>
      <c r="L272" s="46"/>
      <c r="M272" s="213" t="s">
        <v>19</v>
      </c>
      <c r="N272" s="214" t="s">
        <v>40</v>
      </c>
      <c r="O272" s="86"/>
      <c r="P272" s="215">
        <f>O272*H272</f>
        <v>0</v>
      </c>
      <c r="Q272" s="215">
        <v>0</v>
      </c>
      <c r="R272" s="215">
        <f>Q272*H272</f>
        <v>0</v>
      </c>
      <c r="S272" s="215">
        <v>0</v>
      </c>
      <c r="T272" s="216">
        <f>S272*H272</f>
        <v>0</v>
      </c>
      <c r="U272" s="40"/>
      <c r="V272" s="40"/>
      <c r="W272" s="40"/>
      <c r="X272" s="40"/>
      <c r="Y272" s="40"/>
      <c r="Z272" s="40"/>
      <c r="AA272" s="40"/>
      <c r="AB272" s="40"/>
      <c r="AC272" s="40"/>
      <c r="AD272" s="40"/>
      <c r="AE272" s="40"/>
      <c r="AR272" s="217" t="s">
        <v>158</v>
      </c>
      <c r="AT272" s="217" t="s">
        <v>153</v>
      </c>
      <c r="AU272" s="217" t="s">
        <v>79</v>
      </c>
      <c r="AY272" s="19" t="s">
        <v>150</v>
      </c>
      <c r="BE272" s="218">
        <f>IF(N272="základní",J272,0)</f>
        <v>0</v>
      </c>
      <c r="BF272" s="218">
        <f>IF(N272="snížená",J272,0)</f>
        <v>0</v>
      </c>
      <c r="BG272" s="218">
        <f>IF(N272="zákl. přenesená",J272,0)</f>
        <v>0</v>
      </c>
      <c r="BH272" s="218">
        <f>IF(N272="sníž. přenesená",J272,0)</f>
        <v>0</v>
      </c>
      <c r="BI272" s="218">
        <f>IF(N272="nulová",J272,0)</f>
        <v>0</v>
      </c>
      <c r="BJ272" s="19" t="s">
        <v>77</v>
      </c>
      <c r="BK272" s="218">
        <f>ROUND(I272*H272,2)</f>
        <v>0</v>
      </c>
      <c r="BL272" s="19" t="s">
        <v>158</v>
      </c>
      <c r="BM272" s="217" t="s">
        <v>473</v>
      </c>
    </row>
    <row r="273" s="2" customFormat="1">
      <c r="A273" s="40"/>
      <c r="B273" s="41"/>
      <c r="C273" s="42"/>
      <c r="D273" s="219" t="s">
        <v>159</v>
      </c>
      <c r="E273" s="42"/>
      <c r="F273" s="220" t="s">
        <v>776</v>
      </c>
      <c r="G273" s="42"/>
      <c r="H273" s="42"/>
      <c r="I273" s="221"/>
      <c r="J273" s="42"/>
      <c r="K273" s="42"/>
      <c r="L273" s="46"/>
      <c r="M273" s="222"/>
      <c r="N273" s="223"/>
      <c r="O273" s="86"/>
      <c r="P273" s="86"/>
      <c r="Q273" s="86"/>
      <c r="R273" s="86"/>
      <c r="S273" s="86"/>
      <c r="T273" s="87"/>
      <c r="U273" s="40"/>
      <c r="V273" s="40"/>
      <c r="W273" s="40"/>
      <c r="X273" s="40"/>
      <c r="Y273" s="40"/>
      <c r="Z273" s="40"/>
      <c r="AA273" s="40"/>
      <c r="AB273" s="40"/>
      <c r="AC273" s="40"/>
      <c r="AD273" s="40"/>
      <c r="AE273" s="40"/>
      <c r="AT273" s="19" t="s">
        <v>159</v>
      </c>
      <c r="AU273" s="19" t="s">
        <v>79</v>
      </c>
    </row>
    <row r="274" s="15" customFormat="1">
      <c r="A274" s="15"/>
      <c r="B274" s="265"/>
      <c r="C274" s="266"/>
      <c r="D274" s="244" t="s">
        <v>593</v>
      </c>
      <c r="E274" s="267" t="s">
        <v>19</v>
      </c>
      <c r="F274" s="268" t="s">
        <v>777</v>
      </c>
      <c r="G274" s="266"/>
      <c r="H274" s="267" t="s">
        <v>19</v>
      </c>
      <c r="I274" s="269"/>
      <c r="J274" s="266"/>
      <c r="K274" s="266"/>
      <c r="L274" s="270"/>
      <c r="M274" s="271"/>
      <c r="N274" s="272"/>
      <c r="O274" s="272"/>
      <c r="P274" s="272"/>
      <c r="Q274" s="272"/>
      <c r="R274" s="272"/>
      <c r="S274" s="272"/>
      <c r="T274" s="273"/>
      <c r="U274" s="15"/>
      <c r="V274" s="15"/>
      <c r="W274" s="15"/>
      <c r="X274" s="15"/>
      <c r="Y274" s="15"/>
      <c r="Z274" s="15"/>
      <c r="AA274" s="15"/>
      <c r="AB274" s="15"/>
      <c r="AC274" s="15"/>
      <c r="AD274" s="15"/>
      <c r="AE274" s="15"/>
      <c r="AT274" s="274" t="s">
        <v>593</v>
      </c>
      <c r="AU274" s="274" t="s">
        <v>79</v>
      </c>
      <c r="AV274" s="15" t="s">
        <v>77</v>
      </c>
      <c r="AW274" s="15" t="s">
        <v>31</v>
      </c>
      <c r="AX274" s="15" t="s">
        <v>69</v>
      </c>
      <c r="AY274" s="274" t="s">
        <v>150</v>
      </c>
    </row>
    <row r="275" s="13" customFormat="1">
      <c r="A275" s="13"/>
      <c r="B275" s="242"/>
      <c r="C275" s="243"/>
      <c r="D275" s="244" t="s">
        <v>593</v>
      </c>
      <c r="E275" s="245" t="s">
        <v>19</v>
      </c>
      <c r="F275" s="246" t="s">
        <v>778</v>
      </c>
      <c r="G275" s="243"/>
      <c r="H275" s="247">
        <v>405.60000000000002</v>
      </c>
      <c r="I275" s="248"/>
      <c r="J275" s="243"/>
      <c r="K275" s="243"/>
      <c r="L275" s="249"/>
      <c r="M275" s="250"/>
      <c r="N275" s="251"/>
      <c r="O275" s="251"/>
      <c r="P275" s="251"/>
      <c r="Q275" s="251"/>
      <c r="R275" s="251"/>
      <c r="S275" s="251"/>
      <c r="T275" s="252"/>
      <c r="U275" s="13"/>
      <c r="V275" s="13"/>
      <c r="W275" s="13"/>
      <c r="X275" s="13"/>
      <c r="Y275" s="13"/>
      <c r="Z275" s="13"/>
      <c r="AA275" s="13"/>
      <c r="AB275" s="13"/>
      <c r="AC275" s="13"/>
      <c r="AD275" s="13"/>
      <c r="AE275" s="13"/>
      <c r="AT275" s="253" t="s">
        <v>593</v>
      </c>
      <c r="AU275" s="253" t="s">
        <v>79</v>
      </c>
      <c r="AV275" s="13" t="s">
        <v>79</v>
      </c>
      <c r="AW275" s="13" t="s">
        <v>31</v>
      </c>
      <c r="AX275" s="13" t="s">
        <v>69</v>
      </c>
      <c r="AY275" s="253" t="s">
        <v>150</v>
      </c>
    </row>
    <row r="276" s="14" customFormat="1">
      <c r="A276" s="14"/>
      <c r="B276" s="254"/>
      <c r="C276" s="255"/>
      <c r="D276" s="244" t="s">
        <v>593</v>
      </c>
      <c r="E276" s="256" t="s">
        <v>19</v>
      </c>
      <c r="F276" s="257" t="s">
        <v>595</v>
      </c>
      <c r="G276" s="255"/>
      <c r="H276" s="258">
        <v>405.60000000000002</v>
      </c>
      <c r="I276" s="259"/>
      <c r="J276" s="255"/>
      <c r="K276" s="255"/>
      <c r="L276" s="260"/>
      <c r="M276" s="261"/>
      <c r="N276" s="262"/>
      <c r="O276" s="262"/>
      <c r="P276" s="262"/>
      <c r="Q276" s="262"/>
      <c r="R276" s="262"/>
      <c r="S276" s="262"/>
      <c r="T276" s="263"/>
      <c r="U276" s="14"/>
      <c r="V276" s="14"/>
      <c r="W276" s="14"/>
      <c r="X276" s="14"/>
      <c r="Y276" s="14"/>
      <c r="Z276" s="14"/>
      <c r="AA276" s="14"/>
      <c r="AB276" s="14"/>
      <c r="AC276" s="14"/>
      <c r="AD276" s="14"/>
      <c r="AE276" s="14"/>
      <c r="AT276" s="264" t="s">
        <v>593</v>
      </c>
      <c r="AU276" s="264" t="s">
        <v>79</v>
      </c>
      <c r="AV276" s="14" t="s">
        <v>158</v>
      </c>
      <c r="AW276" s="14" t="s">
        <v>31</v>
      </c>
      <c r="AX276" s="14" t="s">
        <v>77</v>
      </c>
      <c r="AY276" s="264" t="s">
        <v>150</v>
      </c>
    </row>
    <row r="277" s="12" customFormat="1" ht="22.8" customHeight="1">
      <c r="A277" s="12"/>
      <c r="B277" s="190"/>
      <c r="C277" s="191"/>
      <c r="D277" s="192" t="s">
        <v>68</v>
      </c>
      <c r="E277" s="204" t="s">
        <v>79</v>
      </c>
      <c r="F277" s="204" t="s">
        <v>779</v>
      </c>
      <c r="G277" s="191"/>
      <c r="H277" s="191"/>
      <c r="I277" s="194"/>
      <c r="J277" s="205">
        <f>BK277</f>
        <v>0</v>
      </c>
      <c r="K277" s="191"/>
      <c r="L277" s="196"/>
      <c r="M277" s="197"/>
      <c r="N277" s="198"/>
      <c r="O277" s="198"/>
      <c r="P277" s="199">
        <f>SUM(P278:P288)</f>
        <v>0</v>
      </c>
      <c r="Q277" s="198"/>
      <c r="R277" s="199">
        <f>SUM(R278:R288)</f>
        <v>105.13152000000001</v>
      </c>
      <c r="S277" s="198"/>
      <c r="T277" s="200">
        <f>SUM(T278:T288)</f>
        <v>0</v>
      </c>
      <c r="U277" s="12"/>
      <c r="V277" s="12"/>
      <c r="W277" s="12"/>
      <c r="X277" s="12"/>
      <c r="Y277" s="12"/>
      <c r="Z277" s="12"/>
      <c r="AA277" s="12"/>
      <c r="AB277" s="12"/>
      <c r="AC277" s="12"/>
      <c r="AD277" s="12"/>
      <c r="AE277" s="12"/>
      <c r="AR277" s="201" t="s">
        <v>77</v>
      </c>
      <c r="AT277" s="202" t="s">
        <v>68</v>
      </c>
      <c r="AU277" s="202" t="s">
        <v>77</v>
      </c>
      <c r="AY277" s="201" t="s">
        <v>150</v>
      </c>
      <c r="BK277" s="203">
        <f>SUM(BK278:BK288)</f>
        <v>0</v>
      </c>
    </row>
    <row r="278" s="2" customFormat="1" ht="55.5" customHeight="1">
      <c r="A278" s="40"/>
      <c r="B278" s="41"/>
      <c r="C278" s="206" t="s">
        <v>470</v>
      </c>
      <c r="D278" s="206" t="s">
        <v>153</v>
      </c>
      <c r="E278" s="207" t="s">
        <v>780</v>
      </c>
      <c r="F278" s="208" t="s">
        <v>781</v>
      </c>
      <c r="G278" s="209" t="s">
        <v>380</v>
      </c>
      <c r="H278" s="210">
        <v>883.20000000000005</v>
      </c>
      <c r="I278" s="211"/>
      <c r="J278" s="212">
        <f>ROUND(I278*H278,2)</f>
        <v>0</v>
      </c>
      <c r="K278" s="208" t="s">
        <v>157</v>
      </c>
      <c r="L278" s="46"/>
      <c r="M278" s="213" t="s">
        <v>19</v>
      </c>
      <c r="N278" s="214" t="s">
        <v>40</v>
      </c>
      <c r="O278" s="86"/>
      <c r="P278" s="215">
        <f>O278*H278</f>
        <v>0</v>
      </c>
      <c r="Q278" s="215">
        <v>0</v>
      </c>
      <c r="R278" s="215">
        <f>Q278*H278</f>
        <v>0</v>
      </c>
      <c r="S278" s="215">
        <v>0</v>
      </c>
      <c r="T278" s="216">
        <f>S278*H278</f>
        <v>0</v>
      </c>
      <c r="U278" s="40"/>
      <c r="V278" s="40"/>
      <c r="W278" s="40"/>
      <c r="X278" s="40"/>
      <c r="Y278" s="40"/>
      <c r="Z278" s="40"/>
      <c r="AA278" s="40"/>
      <c r="AB278" s="40"/>
      <c r="AC278" s="40"/>
      <c r="AD278" s="40"/>
      <c r="AE278" s="40"/>
      <c r="AR278" s="217" t="s">
        <v>158</v>
      </c>
      <c r="AT278" s="217" t="s">
        <v>153</v>
      </c>
      <c r="AU278" s="217" t="s">
        <v>79</v>
      </c>
      <c r="AY278" s="19" t="s">
        <v>150</v>
      </c>
      <c r="BE278" s="218">
        <f>IF(N278="základní",J278,0)</f>
        <v>0</v>
      </c>
      <c r="BF278" s="218">
        <f>IF(N278="snížená",J278,0)</f>
        <v>0</v>
      </c>
      <c r="BG278" s="218">
        <f>IF(N278="zákl. přenesená",J278,0)</f>
        <v>0</v>
      </c>
      <c r="BH278" s="218">
        <f>IF(N278="sníž. přenesená",J278,0)</f>
        <v>0</v>
      </c>
      <c r="BI278" s="218">
        <f>IF(N278="nulová",J278,0)</f>
        <v>0</v>
      </c>
      <c r="BJ278" s="19" t="s">
        <v>77</v>
      </c>
      <c r="BK278" s="218">
        <f>ROUND(I278*H278,2)</f>
        <v>0</v>
      </c>
      <c r="BL278" s="19" t="s">
        <v>158</v>
      </c>
      <c r="BM278" s="217" t="s">
        <v>782</v>
      </c>
    </row>
    <row r="279" s="2" customFormat="1">
      <c r="A279" s="40"/>
      <c r="B279" s="41"/>
      <c r="C279" s="42"/>
      <c r="D279" s="219" t="s">
        <v>159</v>
      </c>
      <c r="E279" s="42"/>
      <c r="F279" s="220" t="s">
        <v>783</v>
      </c>
      <c r="G279" s="42"/>
      <c r="H279" s="42"/>
      <c r="I279" s="221"/>
      <c r="J279" s="42"/>
      <c r="K279" s="42"/>
      <c r="L279" s="46"/>
      <c r="M279" s="222"/>
      <c r="N279" s="223"/>
      <c r="O279" s="86"/>
      <c r="P279" s="86"/>
      <c r="Q279" s="86"/>
      <c r="R279" s="86"/>
      <c r="S279" s="86"/>
      <c r="T279" s="87"/>
      <c r="U279" s="40"/>
      <c r="V279" s="40"/>
      <c r="W279" s="40"/>
      <c r="X279" s="40"/>
      <c r="Y279" s="40"/>
      <c r="Z279" s="40"/>
      <c r="AA279" s="40"/>
      <c r="AB279" s="40"/>
      <c r="AC279" s="40"/>
      <c r="AD279" s="40"/>
      <c r="AE279" s="40"/>
      <c r="AT279" s="19" t="s">
        <v>159</v>
      </c>
      <c r="AU279" s="19" t="s">
        <v>79</v>
      </c>
    </row>
    <row r="280" s="13" customFormat="1">
      <c r="A280" s="13"/>
      <c r="B280" s="242"/>
      <c r="C280" s="243"/>
      <c r="D280" s="244" t="s">
        <v>593</v>
      </c>
      <c r="E280" s="245" t="s">
        <v>19</v>
      </c>
      <c r="F280" s="246" t="s">
        <v>784</v>
      </c>
      <c r="G280" s="243"/>
      <c r="H280" s="247">
        <v>883.20000000000005</v>
      </c>
      <c r="I280" s="248"/>
      <c r="J280" s="243"/>
      <c r="K280" s="243"/>
      <c r="L280" s="249"/>
      <c r="M280" s="250"/>
      <c r="N280" s="251"/>
      <c r="O280" s="251"/>
      <c r="P280" s="251"/>
      <c r="Q280" s="251"/>
      <c r="R280" s="251"/>
      <c r="S280" s="251"/>
      <c r="T280" s="252"/>
      <c r="U280" s="13"/>
      <c r="V280" s="13"/>
      <c r="W280" s="13"/>
      <c r="X280" s="13"/>
      <c r="Y280" s="13"/>
      <c r="Z280" s="13"/>
      <c r="AA280" s="13"/>
      <c r="AB280" s="13"/>
      <c r="AC280" s="13"/>
      <c r="AD280" s="13"/>
      <c r="AE280" s="13"/>
      <c r="AT280" s="253" t="s">
        <v>593</v>
      </c>
      <c r="AU280" s="253" t="s">
        <v>79</v>
      </c>
      <c r="AV280" s="13" t="s">
        <v>79</v>
      </c>
      <c r="AW280" s="13" t="s">
        <v>31</v>
      </c>
      <c r="AX280" s="13" t="s">
        <v>69</v>
      </c>
      <c r="AY280" s="253" t="s">
        <v>150</v>
      </c>
    </row>
    <row r="281" s="14" customFormat="1">
      <c r="A281" s="14"/>
      <c r="B281" s="254"/>
      <c r="C281" s="255"/>
      <c r="D281" s="244" t="s">
        <v>593</v>
      </c>
      <c r="E281" s="256" t="s">
        <v>19</v>
      </c>
      <c r="F281" s="257" t="s">
        <v>595</v>
      </c>
      <c r="G281" s="255"/>
      <c r="H281" s="258">
        <v>883.20000000000005</v>
      </c>
      <c r="I281" s="259"/>
      <c r="J281" s="255"/>
      <c r="K281" s="255"/>
      <c r="L281" s="260"/>
      <c r="M281" s="261"/>
      <c r="N281" s="262"/>
      <c r="O281" s="262"/>
      <c r="P281" s="262"/>
      <c r="Q281" s="262"/>
      <c r="R281" s="262"/>
      <c r="S281" s="262"/>
      <c r="T281" s="263"/>
      <c r="U281" s="14"/>
      <c r="V281" s="14"/>
      <c r="W281" s="14"/>
      <c r="X281" s="14"/>
      <c r="Y281" s="14"/>
      <c r="Z281" s="14"/>
      <c r="AA281" s="14"/>
      <c r="AB281" s="14"/>
      <c r="AC281" s="14"/>
      <c r="AD281" s="14"/>
      <c r="AE281" s="14"/>
      <c r="AT281" s="264" t="s">
        <v>593</v>
      </c>
      <c r="AU281" s="264" t="s">
        <v>79</v>
      </c>
      <c r="AV281" s="14" t="s">
        <v>158</v>
      </c>
      <c r="AW281" s="14" t="s">
        <v>31</v>
      </c>
      <c r="AX281" s="14" t="s">
        <v>77</v>
      </c>
      <c r="AY281" s="264" t="s">
        <v>150</v>
      </c>
    </row>
    <row r="282" s="2" customFormat="1" ht="24.15" customHeight="1">
      <c r="A282" s="40"/>
      <c r="B282" s="41"/>
      <c r="C282" s="228" t="s">
        <v>358</v>
      </c>
      <c r="D282" s="228" t="s">
        <v>254</v>
      </c>
      <c r="E282" s="229" t="s">
        <v>785</v>
      </c>
      <c r="F282" s="230" t="s">
        <v>786</v>
      </c>
      <c r="G282" s="231" t="s">
        <v>380</v>
      </c>
      <c r="H282" s="232">
        <v>1046.1500000000001</v>
      </c>
      <c r="I282" s="233"/>
      <c r="J282" s="234">
        <f>ROUND(I282*H282,2)</f>
        <v>0</v>
      </c>
      <c r="K282" s="230" t="s">
        <v>157</v>
      </c>
      <c r="L282" s="235"/>
      <c r="M282" s="236" t="s">
        <v>19</v>
      </c>
      <c r="N282" s="237" t="s">
        <v>40</v>
      </c>
      <c r="O282" s="86"/>
      <c r="P282" s="215">
        <f>O282*H282</f>
        <v>0</v>
      </c>
      <c r="Q282" s="215">
        <v>0</v>
      </c>
      <c r="R282" s="215">
        <f>Q282*H282</f>
        <v>0</v>
      </c>
      <c r="S282" s="215">
        <v>0</v>
      </c>
      <c r="T282" s="216">
        <f>S282*H282</f>
        <v>0</v>
      </c>
      <c r="U282" s="40"/>
      <c r="V282" s="40"/>
      <c r="W282" s="40"/>
      <c r="X282" s="40"/>
      <c r="Y282" s="40"/>
      <c r="Z282" s="40"/>
      <c r="AA282" s="40"/>
      <c r="AB282" s="40"/>
      <c r="AC282" s="40"/>
      <c r="AD282" s="40"/>
      <c r="AE282" s="40"/>
      <c r="AR282" s="217" t="s">
        <v>171</v>
      </c>
      <c r="AT282" s="217" t="s">
        <v>254</v>
      </c>
      <c r="AU282" s="217" t="s">
        <v>79</v>
      </c>
      <c r="AY282" s="19" t="s">
        <v>150</v>
      </c>
      <c r="BE282" s="218">
        <f>IF(N282="základní",J282,0)</f>
        <v>0</v>
      </c>
      <c r="BF282" s="218">
        <f>IF(N282="snížená",J282,0)</f>
        <v>0</v>
      </c>
      <c r="BG282" s="218">
        <f>IF(N282="zákl. přenesená",J282,0)</f>
        <v>0</v>
      </c>
      <c r="BH282" s="218">
        <f>IF(N282="sníž. přenesená",J282,0)</f>
        <v>0</v>
      </c>
      <c r="BI282" s="218">
        <f>IF(N282="nulová",J282,0)</f>
        <v>0</v>
      </c>
      <c r="BJ282" s="19" t="s">
        <v>77</v>
      </c>
      <c r="BK282" s="218">
        <f>ROUND(I282*H282,2)</f>
        <v>0</v>
      </c>
      <c r="BL282" s="19" t="s">
        <v>158</v>
      </c>
      <c r="BM282" s="217" t="s">
        <v>787</v>
      </c>
    </row>
    <row r="283" s="13" customFormat="1">
      <c r="A283" s="13"/>
      <c r="B283" s="242"/>
      <c r="C283" s="243"/>
      <c r="D283" s="244" t="s">
        <v>593</v>
      </c>
      <c r="E283" s="245" t="s">
        <v>19</v>
      </c>
      <c r="F283" s="246" t="s">
        <v>788</v>
      </c>
      <c r="G283" s="243"/>
      <c r="H283" s="247">
        <v>1046.1500000000001</v>
      </c>
      <c r="I283" s="248"/>
      <c r="J283" s="243"/>
      <c r="K283" s="243"/>
      <c r="L283" s="249"/>
      <c r="M283" s="250"/>
      <c r="N283" s="251"/>
      <c r="O283" s="251"/>
      <c r="P283" s="251"/>
      <c r="Q283" s="251"/>
      <c r="R283" s="251"/>
      <c r="S283" s="251"/>
      <c r="T283" s="252"/>
      <c r="U283" s="13"/>
      <c r="V283" s="13"/>
      <c r="W283" s="13"/>
      <c r="X283" s="13"/>
      <c r="Y283" s="13"/>
      <c r="Z283" s="13"/>
      <c r="AA283" s="13"/>
      <c r="AB283" s="13"/>
      <c r="AC283" s="13"/>
      <c r="AD283" s="13"/>
      <c r="AE283" s="13"/>
      <c r="AT283" s="253" t="s">
        <v>593</v>
      </c>
      <c r="AU283" s="253" t="s">
        <v>79</v>
      </c>
      <c r="AV283" s="13" t="s">
        <v>79</v>
      </c>
      <c r="AW283" s="13" t="s">
        <v>31</v>
      </c>
      <c r="AX283" s="13" t="s">
        <v>69</v>
      </c>
      <c r="AY283" s="253" t="s">
        <v>150</v>
      </c>
    </row>
    <row r="284" s="14" customFormat="1">
      <c r="A284" s="14"/>
      <c r="B284" s="254"/>
      <c r="C284" s="255"/>
      <c r="D284" s="244" t="s">
        <v>593</v>
      </c>
      <c r="E284" s="256" t="s">
        <v>19</v>
      </c>
      <c r="F284" s="257" t="s">
        <v>595</v>
      </c>
      <c r="G284" s="255"/>
      <c r="H284" s="258">
        <v>1046.1500000000001</v>
      </c>
      <c r="I284" s="259"/>
      <c r="J284" s="255"/>
      <c r="K284" s="255"/>
      <c r="L284" s="260"/>
      <c r="M284" s="261"/>
      <c r="N284" s="262"/>
      <c r="O284" s="262"/>
      <c r="P284" s="262"/>
      <c r="Q284" s="262"/>
      <c r="R284" s="262"/>
      <c r="S284" s="262"/>
      <c r="T284" s="263"/>
      <c r="U284" s="14"/>
      <c r="V284" s="14"/>
      <c r="W284" s="14"/>
      <c r="X284" s="14"/>
      <c r="Y284" s="14"/>
      <c r="Z284" s="14"/>
      <c r="AA284" s="14"/>
      <c r="AB284" s="14"/>
      <c r="AC284" s="14"/>
      <c r="AD284" s="14"/>
      <c r="AE284" s="14"/>
      <c r="AT284" s="264" t="s">
        <v>593</v>
      </c>
      <c r="AU284" s="264" t="s">
        <v>79</v>
      </c>
      <c r="AV284" s="14" t="s">
        <v>158</v>
      </c>
      <c r="AW284" s="14" t="s">
        <v>31</v>
      </c>
      <c r="AX284" s="14" t="s">
        <v>77</v>
      </c>
      <c r="AY284" s="264" t="s">
        <v>150</v>
      </c>
    </row>
    <row r="285" s="2" customFormat="1" ht="55.5" customHeight="1">
      <c r="A285" s="40"/>
      <c r="B285" s="41"/>
      <c r="C285" s="206" t="s">
        <v>789</v>
      </c>
      <c r="D285" s="206" t="s">
        <v>153</v>
      </c>
      <c r="E285" s="207" t="s">
        <v>790</v>
      </c>
      <c r="F285" s="208" t="s">
        <v>791</v>
      </c>
      <c r="G285" s="209" t="s">
        <v>310</v>
      </c>
      <c r="H285" s="210">
        <v>384</v>
      </c>
      <c r="I285" s="211"/>
      <c r="J285" s="212">
        <f>ROUND(I285*H285,2)</f>
        <v>0</v>
      </c>
      <c r="K285" s="208" t="s">
        <v>157</v>
      </c>
      <c r="L285" s="46"/>
      <c r="M285" s="213" t="s">
        <v>19</v>
      </c>
      <c r="N285" s="214" t="s">
        <v>40</v>
      </c>
      <c r="O285" s="86"/>
      <c r="P285" s="215">
        <f>O285*H285</f>
        <v>0</v>
      </c>
      <c r="Q285" s="215">
        <v>0.27378000000000002</v>
      </c>
      <c r="R285" s="215">
        <f>Q285*H285</f>
        <v>105.13152000000001</v>
      </c>
      <c r="S285" s="215">
        <v>0</v>
      </c>
      <c r="T285" s="216">
        <f>S285*H285</f>
        <v>0</v>
      </c>
      <c r="U285" s="40"/>
      <c r="V285" s="40"/>
      <c r="W285" s="40"/>
      <c r="X285" s="40"/>
      <c r="Y285" s="40"/>
      <c r="Z285" s="40"/>
      <c r="AA285" s="40"/>
      <c r="AB285" s="40"/>
      <c r="AC285" s="40"/>
      <c r="AD285" s="40"/>
      <c r="AE285" s="40"/>
      <c r="AR285" s="217" t="s">
        <v>158</v>
      </c>
      <c r="AT285" s="217" t="s">
        <v>153</v>
      </c>
      <c r="AU285" s="217" t="s">
        <v>79</v>
      </c>
      <c r="AY285" s="19" t="s">
        <v>150</v>
      </c>
      <c r="BE285" s="218">
        <f>IF(N285="základní",J285,0)</f>
        <v>0</v>
      </c>
      <c r="BF285" s="218">
        <f>IF(N285="snížená",J285,0)</f>
        <v>0</v>
      </c>
      <c r="BG285" s="218">
        <f>IF(N285="zákl. přenesená",J285,0)</f>
        <v>0</v>
      </c>
      <c r="BH285" s="218">
        <f>IF(N285="sníž. přenesená",J285,0)</f>
        <v>0</v>
      </c>
      <c r="BI285" s="218">
        <f>IF(N285="nulová",J285,0)</f>
        <v>0</v>
      </c>
      <c r="BJ285" s="19" t="s">
        <v>77</v>
      </c>
      <c r="BK285" s="218">
        <f>ROUND(I285*H285,2)</f>
        <v>0</v>
      </c>
      <c r="BL285" s="19" t="s">
        <v>158</v>
      </c>
      <c r="BM285" s="217" t="s">
        <v>792</v>
      </c>
    </row>
    <row r="286" s="2" customFormat="1">
      <c r="A286" s="40"/>
      <c r="B286" s="41"/>
      <c r="C286" s="42"/>
      <c r="D286" s="219" t="s">
        <v>159</v>
      </c>
      <c r="E286" s="42"/>
      <c r="F286" s="220" t="s">
        <v>793</v>
      </c>
      <c r="G286" s="42"/>
      <c r="H286" s="42"/>
      <c r="I286" s="221"/>
      <c r="J286" s="42"/>
      <c r="K286" s="42"/>
      <c r="L286" s="46"/>
      <c r="M286" s="222"/>
      <c r="N286" s="223"/>
      <c r="O286" s="86"/>
      <c r="P286" s="86"/>
      <c r="Q286" s="86"/>
      <c r="R286" s="86"/>
      <c r="S286" s="86"/>
      <c r="T286" s="87"/>
      <c r="U286" s="40"/>
      <c r="V286" s="40"/>
      <c r="W286" s="40"/>
      <c r="X286" s="40"/>
      <c r="Y286" s="40"/>
      <c r="Z286" s="40"/>
      <c r="AA286" s="40"/>
      <c r="AB286" s="40"/>
      <c r="AC286" s="40"/>
      <c r="AD286" s="40"/>
      <c r="AE286" s="40"/>
      <c r="AT286" s="19" t="s">
        <v>159</v>
      </c>
      <c r="AU286" s="19" t="s">
        <v>79</v>
      </c>
    </row>
    <row r="287" s="13" customFormat="1">
      <c r="A287" s="13"/>
      <c r="B287" s="242"/>
      <c r="C287" s="243"/>
      <c r="D287" s="244" t="s">
        <v>593</v>
      </c>
      <c r="E287" s="245" t="s">
        <v>19</v>
      </c>
      <c r="F287" s="246" t="s">
        <v>794</v>
      </c>
      <c r="G287" s="243"/>
      <c r="H287" s="247">
        <v>384</v>
      </c>
      <c r="I287" s="248"/>
      <c r="J287" s="243"/>
      <c r="K287" s="243"/>
      <c r="L287" s="249"/>
      <c r="M287" s="250"/>
      <c r="N287" s="251"/>
      <c r="O287" s="251"/>
      <c r="P287" s="251"/>
      <c r="Q287" s="251"/>
      <c r="R287" s="251"/>
      <c r="S287" s="251"/>
      <c r="T287" s="252"/>
      <c r="U287" s="13"/>
      <c r="V287" s="13"/>
      <c r="W287" s="13"/>
      <c r="X287" s="13"/>
      <c r="Y287" s="13"/>
      <c r="Z287" s="13"/>
      <c r="AA287" s="13"/>
      <c r="AB287" s="13"/>
      <c r="AC287" s="13"/>
      <c r="AD287" s="13"/>
      <c r="AE287" s="13"/>
      <c r="AT287" s="253" t="s">
        <v>593</v>
      </c>
      <c r="AU287" s="253" t="s">
        <v>79</v>
      </c>
      <c r="AV287" s="13" t="s">
        <v>79</v>
      </c>
      <c r="AW287" s="13" t="s">
        <v>31</v>
      </c>
      <c r="AX287" s="13" t="s">
        <v>69</v>
      </c>
      <c r="AY287" s="253" t="s">
        <v>150</v>
      </c>
    </row>
    <row r="288" s="14" customFormat="1">
      <c r="A288" s="14"/>
      <c r="B288" s="254"/>
      <c r="C288" s="255"/>
      <c r="D288" s="244" t="s">
        <v>593</v>
      </c>
      <c r="E288" s="256" t="s">
        <v>19</v>
      </c>
      <c r="F288" s="257" t="s">
        <v>595</v>
      </c>
      <c r="G288" s="255"/>
      <c r="H288" s="258">
        <v>384</v>
      </c>
      <c r="I288" s="259"/>
      <c r="J288" s="255"/>
      <c r="K288" s="255"/>
      <c r="L288" s="260"/>
      <c r="M288" s="261"/>
      <c r="N288" s="262"/>
      <c r="O288" s="262"/>
      <c r="P288" s="262"/>
      <c r="Q288" s="262"/>
      <c r="R288" s="262"/>
      <c r="S288" s="262"/>
      <c r="T288" s="263"/>
      <c r="U288" s="14"/>
      <c r="V288" s="14"/>
      <c r="W288" s="14"/>
      <c r="X288" s="14"/>
      <c r="Y288" s="14"/>
      <c r="Z288" s="14"/>
      <c r="AA288" s="14"/>
      <c r="AB288" s="14"/>
      <c r="AC288" s="14"/>
      <c r="AD288" s="14"/>
      <c r="AE288" s="14"/>
      <c r="AT288" s="264" t="s">
        <v>593</v>
      </c>
      <c r="AU288" s="264" t="s">
        <v>79</v>
      </c>
      <c r="AV288" s="14" t="s">
        <v>158</v>
      </c>
      <c r="AW288" s="14" t="s">
        <v>31</v>
      </c>
      <c r="AX288" s="14" t="s">
        <v>77</v>
      </c>
      <c r="AY288" s="264" t="s">
        <v>150</v>
      </c>
    </row>
    <row r="289" s="12" customFormat="1" ht="22.8" customHeight="1">
      <c r="A289" s="12"/>
      <c r="B289" s="190"/>
      <c r="C289" s="191"/>
      <c r="D289" s="192" t="s">
        <v>68</v>
      </c>
      <c r="E289" s="204" t="s">
        <v>164</v>
      </c>
      <c r="F289" s="204" t="s">
        <v>795</v>
      </c>
      <c r="G289" s="191"/>
      <c r="H289" s="191"/>
      <c r="I289" s="194"/>
      <c r="J289" s="205">
        <f>BK289</f>
        <v>0</v>
      </c>
      <c r="K289" s="191"/>
      <c r="L289" s="196"/>
      <c r="M289" s="197"/>
      <c r="N289" s="198"/>
      <c r="O289" s="198"/>
      <c r="P289" s="199">
        <f>SUM(P290:P302)</f>
        <v>0</v>
      </c>
      <c r="Q289" s="198"/>
      <c r="R289" s="199">
        <f>SUM(R290:R302)</f>
        <v>0</v>
      </c>
      <c r="S289" s="198"/>
      <c r="T289" s="200">
        <f>SUM(T290:T302)</f>
        <v>0</v>
      </c>
      <c r="U289" s="12"/>
      <c r="V289" s="12"/>
      <c r="W289" s="12"/>
      <c r="X289" s="12"/>
      <c r="Y289" s="12"/>
      <c r="Z289" s="12"/>
      <c r="AA289" s="12"/>
      <c r="AB289" s="12"/>
      <c r="AC289" s="12"/>
      <c r="AD289" s="12"/>
      <c r="AE289" s="12"/>
      <c r="AR289" s="201" t="s">
        <v>77</v>
      </c>
      <c r="AT289" s="202" t="s">
        <v>68</v>
      </c>
      <c r="AU289" s="202" t="s">
        <v>77</v>
      </c>
      <c r="AY289" s="201" t="s">
        <v>150</v>
      </c>
      <c r="BK289" s="203">
        <f>SUM(BK290:BK302)</f>
        <v>0</v>
      </c>
    </row>
    <row r="290" s="2" customFormat="1" ht="44.25" customHeight="1">
      <c r="A290" s="40"/>
      <c r="B290" s="41"/>
      <c r="C290" s="206" t="s">
        <v>362</v>
      </c>
      <c r="D290" s="206" t="s">
        <v>153</v>
      </c>
      <c r="E290" s="207" t="s">
        <v>796</v>
      </c>
      <c r="F290" s="208" t="s">
        <v>797</v>
      </c>
      <c r="G290" s="209" t="s">
        <v>252</v>
      </c>
      <c r="H290" s="210">
        <v>6</v>
      </c>
      <c r="I290" s="211"/>
      <c r="J290" s="212">
        <f>ROUND(I290*H290,2)</f>
        <v>0</v>
      </c>
      <c r="K290" s="208" t="s">
        <v>157</v>
      </c>
      <c r="L290" s="46"/>
      <c r="M290" s="213" t="s">
        <v>19</v>
      </c>
      <c r="N290" s="214" t="s">
        <v>40</v>
      </c>
      <c r="O290" s="86"/>
      <c r="P290" s="215">
        <f>O290*H290</f>
        <v>0</v>
      </c>
      <c r="Q290" s="215">
        <v>0</v>
      </c>
      <c r="R290" s="215">
        <f>Q290*H290</f>
        <v>0</v>
      </c>
      <c r="S290" s="215">
        <v>0</v>
      </c>
      <c r="T290" s="216">
        <f>S290*H290</f>
        <v>0</v>
      </c>
      <c r="U290" s="40"/>
      <c r="V290" s="40"/>
      <c r="W290" s="40"/>
      <c r="X290" s="40"/>
      <c r="Y290" s="40"/>
      <c r="Z290" s="40"/>
      <c r="AA290" s="40"/>
      <c r="AB290" s="40"/>
      <c r="AC290" s="40"/>
      <c r="AD290" s="40"/>
      <c r="AE290" s="40"/>
      <c r="AR290" s="217" t="s">
        <v>158</v>
      </c>
      <c r="AT290" s="217" t="s">
        <v>153</v>
      </c>
      <c r="AU290" s="217" t="s">
        <v>79</v>
      </c>
      <c r="AY290" s="19" t="s">
        <v>150</v>
      </c>
      <c r="BE290" s="218">
        <f>IF(N290="základní",J290,0)</f>
        <v>0</v>
      </c>
      <c r="BF290" s="218">
        <f>IF(N290="snížená",J290,0)</f>
        <v>0</v>
      </c>
      <c r="BG290" s="218">
        <f>IF(N290="zákl. přenesená",J290,0)</f>
        <v>0</v>
      </c>
      <c r="BH290" s="218">
        <f>IF(N290="sníž. přenesená",J290,0)</f>
        <v>0</v>
      </c>
      <c r="BI290" s="218">
        <f>IF(N290="nulová",J290,0)</f>
        <v>0</v>
      </c>
      <c r="BJ290" s="19" t="s">
        <v>77</v>
      </c>
      <c r="BK290" s="218">
        <f>ROUND(I290*H290,2)</f>
        <v>0</v>
      </c>
      <c r="BL290" s="19" t="s">
        <v>158</v>
      </c>
      <c r="BM290" s="217" t="s">
        <v>798</v>
      </c>
    </row>
    <row r="291" s="2" customFormat="1">
      <c r="A291" s="40"/>
      <c r="B291" s="41"/>
      <c r="C291" s="42"/>
      <c r="D291" s="219" t="s">
        <v>159</v>
      </c>
      <c r="E291" s="42"/>
      <c r="F291" s="220" t="s">
        <v>799</v>
      </c>
      <c r="G291" s="42"/>
      <c r="H291" s="42"/>
      <c r="I291" s="221"/>
      <c r="J291" s="42"/>
      <c r="K291" s="42"/>
      <c r="L291" s="46"/>
      <c r="M291" s="222"/>
      <c r="N291" s="223"/>
      <c r="O291" s="86"/>
      <c r="P291" s="86"/>
      <c r="Q291" s="86"/>
      <c r="R291" s="86"/>
      <c r="S291" s="86"/>
      <c r="T291" s="87"/>
      <c r="U291" s="40"/>
      <c r="V291" s="40"/>
      <c r="W291" s="40"/>
      <c r="X291" s="40"/>
      <c r="Y291" s="40"/>
      <c r="Z291" s="40"/>
      <c r="AA291" s="40"/>
      <c r="AB291" s="40"/>
      <c r="AC291" s="40"/>
      <c r="AD291" s="40"/>
      <c r="AE291" s="40"/>
      <c r="AT291" s="19" t="s">
        <v>159</v>
      </c>
      <c r="AU291" s="19" t="s">
        <v>79</v>
      </c>
    </row>
    <row r="292" s="2" customFormat="1" ht="37.8" customHeight="1">
      <c r="A292" s="40"/>
      <c r="B292" s="41"/>
      <c r="C292" s="228" t="s">
        <v>800</v>
      </c>
      <c r="D292" s="228" t="s">
        <v>254</v>
      </c>
      <c r="E292" s="229" t="s">
        <v>801</v>
      </c>
      <c r="F292" s="230" t="s">
        <v>802</v>
      </c>
      <c r="G292" s="231" t="s">
        <v>252</v>
      </c>
      <c r="H292" s="232">
        <v>6</v>
      </c>
      <c r="I292" s="233"/>
      <c r="J292" s="234">
        <f>ROUND(I292*H292,2)</f>
        <v>0</v>
      </c>
      <c r="K292" s="230" t="s">
        <v>157</v>
      </c>
      <c r="L292" s="235"/>
      <c r="M292" s="236" t="s">
        <v>19</v>
      </c>
      <c r="N292" s="237" t="s">
        <v>40</v>
      </c>
      <c r="O292" s="86"/>
      <c r="P292" s="215">
        <f>O292*H292</f>
        <v>0</v>
      </c>
      <c r="Q292" s="215">
        <v>0</v>
      </c>
      <c r="R292" s="215">
        <f>Q292*H292</f>
        <v>0</v>
      </c>
      <c r="S292" s="215">
        <v>0</v>
      </c>
      <c r="T292" s="216">
        <f>S292*H292</f>
        <v>0</v>
      </c>
      <c r="U292" s="40"/>
      <c r="V292" s="40"/>
      <c r="W292" s="40"/>
      <c r="X292" s="40"/>
      <c r="Y292" s="40"/>
      <c r="Z292" s="40"/>
      <c r="AA292" s="40"/>
      <c r="AB292" s="40"/>
      <c r="AC292" s="40"/>
      <c r="AD292" s="40"/>
      <c r="AE292" s="40"/>
      <c r="AR292" s="217" t="s">
        <v>171</v>
      </c>
      <c r="AT292" s="217" t="s">
        <v>254</v>
      </c>
      <c r="AU292" s="217" t="s">
        <v>79</v>
      </c>
      <c r="AY292" s="19" t="s">
        <v>150</v>
      </c>
      <c r="BE292" s="218">
        <f>IF(N292="základní",J292,0)</f>
        <v>0</v>
      </c>
      <c r="BF292" s="218">
        <f>IF(N292="snížená",J292,0)</f>
        <v>0</v>
      </c>
      <c r="BG292" s="218">
        <f>IF(N292="zákl. přenesená",J292,0)</f>
        <v>0</v>
      </c>
      <c r="BH292" s="218">
        <f>IF(N292="sníž. přenesená",J292,0)</f>
        <v>0</v>
      </c>
      <c r="BI292" s="218">
        <f>IF(N292="nulová",J292,0)</f>
        <v>0</v>
      </c>
      <c r="BJ292" s="19" t="s">
        <v>77</v>
      </c>
      <c r="BK292" s="218">
        <f>ROUND(I292*H292,2)</f>
        <v>0</v>
      </c>
      <c r="BL292" s="19" t="s">
        <v>158</v>
      </c>
      <c r="BM292" s="217" t="s">
        <v>803</v>
      </c>
    </row>
    <row r="293" s="2" customFormat="1" ht="24.15" customHeight="1">
      <c r="A293" s="40"/>
      <c r="B293" s="41"/>
      <c r="C293" s="228" t="s">
        <v>366</v>
      </c>
      <c r="D293" s="228" t="s">
        <v>254</v>
      </c>
      <c r="E293" s="229" t="s">
        <v>804</v>
      </c>
      <c r="F293" s="230" t="s">
        <v>805</v>
      </c>
      <c r="G293" s="231" t="s">
        <v>252</v>
      </c>
      <c r="H293" s="232">
        <v>2</v>
      </c>
      <c r="I293" s="233"/>
      <c r="J293" s="234">
        <f>ROUND(I293*H293,2)</f>
        <v>0</v>
      </c>
      <c r="K293" s="230" t="s">
        <v>157</v>
      </c>
      <c r="L293" s="235"/>
      <c r="M293" s="236" t="s">
        <v>19</v>
      </c>
      <c r="N293" s="237" t="s">
        <v>40</v>
      </c>
      <c r="O293" s="86"/>
      <c r="P293" s="215">
        <f>O293*H293</f>
        <v>0</v>
      </c>
      <c r="Q293" s="215">
        <v>0</v>
      </c>
      <c r="R293" s="215">
        <f>Q293*H293</f>
        <v>0</v>
      </c>
      <c r="S293" s="215">
        <v>0</v>
      </c>
      <c r="T293" s="216">
        <f>S293*H293</f>
        <v>0</v>
      </c>
      <c r="U293" s="40"/>
      <c r="V293" s="40"/>
      <c r="W293" s="40"/>
      <c r="X293" s="40"/>
      <c r="Y293" s="40"/>
      <c r="Z293" s="40"/>
      <c r="AA293" s="40"/>
      <c r="AB293" s="40"/>
      <c r="AC293" s="40"/>
      <c r="AD293" s="40"/>
      <c r="AE293" s="40"/>
      <c r="AR293" s="217" t="s">
        <v>171</v>
      </c>
      <c r="AT293" s="217" t="s">
        <v>254</v>
      </c>
      <c r="AU293" s="217" t="s">
        <v>79</v>
      </c>
      <c r="AY293" s="19" t="s">
        <v>150</v>
      </c>
      <c r="BE293" s="218">
        <f>IF(N293="základní",J293,0)</f>
        <v>0</v>
      </c>
      <c r="BF293" s="218">
        <f>IF(N293="snížená",J293,0)</f>
        <v>0</v>
      </c>
      <c r="BG293" s="218">
        <f>IF(N293="zákl. přenesená",J293,0)</f>
        <v>0</v>
      </c>
      <c r="BH293" s="218">
        <f>IF(N293="sníž. přenesená",J293,0)</f>
        <v>0</v>
      </c>
      <c r="BI293" s="218">
        <f>IF(N293="nulová",J293,0)</f>
        <v>0</v>
      </c>
      <c r="BJ293" s="19" t="s">
        <v>77</v>
      </c>
      <c r="BK293" s="218">
        <f>ROUND(I293*H293,2)</f>
        <v>0</v>
      </c>
      <c r="BL293" s="19" t="s">
        <v>158</v>
      </c>
      <c r="BM293" s="217" t="s">
        <v>806</v>
      </c>
    </row>
    <row r="294" s="2" customFormat="1" ht="24.15" customHeight="1">
      <c r="A294" s="40"/>
      <c r="B294" s="41"/>
      <c r="C294" s="206" t="s">
        <v>807</v>
      </c>
      <c r="D294" s="206" t="s">
        <v>153</v>
      </c>
      <c r="E294" s="207" t="s">
        <v>808</v>
      </c>
      <c r="F294" s="208" t="s">
        <v>809</v>
      </c>
      <c r="G294" s="209" t="s">
        <v>310</v>
      </c>
      <c r="H294" s="210">
        <v>16</v>
      </c>
      <c r="I294" s="211"/>
      <c r="J294" s="212">
        <f>ROUND(I294*H294,2)</f>
        <v>0</v>
      </c>
      <c r="K294" s="208" t="s">
        <v>157</v>
      </c>
      <c r="L294" s="46"/>
      <c r="M294" s="213" t="s">
        <v>19</v>
      </c>
      <c r="N294" s="214" t="s">
        <v>40</v>
      </c>
      <c r="O294" s="86"/>
      <c r="P294" s="215">
        <f>O294*H294</f>
        <v>0</v>
      </c>
      <c r="Q294" s="215">
        <v>0</v>
      </c>
      <c r="R294" s="215">
        <f>Q294*H294</f>
        <v>0</v>
      </c>
      <c r="S294" s="215">
        <v>0</v>
      </c>
      <c r="T294" s="216">
        <f>S294*H294</f>
        <v>0</v>
      </c>
      <c r="U294" s="40"/>
      <c r="V294" s="40"/>
      <c r="W294" s="40"/>
      <c r="X294" s="40"/>
      <c r="Y294" s="40"/>
      <c r="Z294" s="40"/>
      <c r="AA294" s="40"/>
      <c r="AB294" s="40"/>
      <c r="AC294" s="40"/>
      <c r="AD294" s="40"/>
      <c r="AE294" s="40"/>
      <c r="AR294" s="217" t="s">
        <v>158</v>
      </c>
      <c r="AT294" s="217" t="s">
        <v>153</v>
      </c>
      <c r="AU294" s="217" t="s">
        <v>79</v>
      </c>
      <c r="AY294" s="19" t="s">
        <v>150</v>
      </c>
      <c r="BE294" s="218">
        <f>IF(N294="základní",J294,0)</f>
        <v>0</v>
      </c>
      <c r="BF294" s="218">
        <f>IF(N294="snížená",J294,0)</f>
        <v>0</v>
      </c>
      <c r="BG294" s="218">
        <f>IF(N294="zákl. přenesená",J294,0)</f>
        <v>0</v>
      </c>
      <c r="BH294" s="218">
        <f>IF(N294="sníž. přenesená",J294,0)</f>
        <v>0</v>
      </c>
      <c r="BI294" s="218">
        <f>IF(N294="nulová",J294,0)</f>
        <v>0</v>
      </c>
      <c r="BJ294" s="19" t="s">
        <v>77</v>
      </c>
      <c r="BK294" s="218">
        <f>ROUND(I294*H294,2)</f>
        <v>0</v>
      </c>
      <c r="BL294" s="19" t="s">
        <v>158</v>
      </c>
      <c r="BM294" s="217" t="s">
        <v>810</v>
      </c>
    </row>
    <row r="295" s="2" customFormat="1">
      <c r="A295" s="40"/>
      <c r="B295" s="41"/>
      <c r="C295" s="42"/>
      <c r="D295" s="219" t="s">
        <v>159</v>
      </c>
      <c r="E295" s="42"/>
      <c r="F295" s="220" t="s">
        <v>811</v>
      </c>
      <c r="G295" s="42"/>
      <c r="H295" s="42"/>
      <c r="I295" s="221"/>
      <c r="J295" s="42"/>
      <c r="K295" s="42"/>
      <c r="L295" s="46"/>
      <c r="M295" s="222"/>
      <c r="N295" s="223"/>
      <c r="O295" s="86"/>
      <c r="P295" s="86"/>
      <c r="Q295" s="86"/>
      <c r="R295" s="86"/>
      <c r="S295" s="86"/>
      <c r="T295" s="87"/>
      <c r="U295" s="40"/>
      <c r="V295" s="40"/>
      <c r="W295" s="40"/>
      <c r="X295" s="40"/>
      <c r="Y295" s="40"/>
      <c r="Z295" s="40"/>
      <c r="AA295" s="40"/>
      <c r="AB295" s="40"/>
      <c r="AC295" s="40"/>
      <c r="AD295" s="40"/>
      <c r="AE295" s="40"/>
      <c r="AT295" s="19" t="s">
        <v>159</v>
      </c>
      <c r="AU295" s="19" t="s">
        <v>79</v>
      </c>
    </row>
    <row r="296" s="2" customFormat="1" ht="24.15" customHeight="1">
      <c r="A296" s="40"/>
      <c r="B296" s="41"/>
      <c r="C296" s="228" t="s">
        <v>259</v>
      </c>
      <c r="D296" s="228" t="s">
        <v>254</v>
      </c>
      <c r="E296" s="229" t="s">
        <v>812</v>
      </c>
      <c r="F296" s="230" t="s">
        <v>813</v>
      </c>
      <c r="G296" s="231" t="s">
        <v>310</v>
      </c>
      <c r="H296" s="232">
        <v>16.800000000000001</v>
      </c>
      <c r="I296" s="233"/>
      <c r="J296" s="234">
        <f>ROUND(I296*H296,2)</f>
        <v>0</v>
      </c>
      <c r="K296" s="230" t="s">
        <v>157</v>
      </c>
      <c r="L296" s="235"/>
      <c r="M296" s="236" t="s">
        <v>19</v>
      </c>
      <c r="N296" s="237" t="s">
        <v>40</v>
      </c>
      <c r="O296" s="86"/>
      <c r="P296" s="215">
        <f>O296*H296</f>
        <v>0</v>
      </c>
      <c r="Q296" s="215">
        <v>0</v>
      </c>
      <c r="R296" s="215">
        <f>Q296*H296</f>
        <v>0</v>
      </c>
      <c r="S296" s="215">
        <v>0</v>
      </c>
      <c r="T296" s="216">
        <f>S296*H296</f>
        <v>0</v>
      </c>
      <c r="U296" s="40"/>
      <c r="V296" s="40"/>
      <c r="W296" s="40"/>
      <c r="X296" s="40"/>
      <c r="Y296" s="40"/>
      <c r="Z296" s="40"/>
      <c r="AA296" s="40"/>
      <c r="AB296" s="40"/>
      <c r="AC296" s="40"/>
      <c r="AD296" s="40"/>
      <c r="AE296" s="40"/>
      <c r="AR296" s="217" t="s">
        <v>171</v>
      </c>
      <c r="AT296" s="217" t="s">
        <v>254</v>
      </c>
      <c r="AU296" s="217" t="s">
        <v>79</v>
      </c>
      <c r="AY296" s="19" t="s">
        <v>150</v>
      </c>
      <c r="BE296" s="218">
        <f>IF(N296="základní",J296,0)</f>
        <v>0</v>
      </c>
      <c r="BF296" s="218">
        <f>IF(N296="snížená",J296,0)</f>
        <v>0</v>
      </c>
      <c r="BG296" s="218">
        <f>IF(N296="zákl. přenesená",J296,0)</f>
        <v>0</v>
      </c>
      <c r="BH296" s="218">
        <f>IF(N296="sníž. přenesená",J296,0)</f>
        <v>0</v>
      </c>
      <c r="BI296" s="218">
        <f>IF(N296="nulová",J296,0)</f>
        <v>0</v>
      </c>
      <c r="BJ296" s="19" t="s">
        <v>77</v>
      </c>
      <c r="BK296" s="218">
        <f>ROUND(I296*H296,2)</f>
        <v>0</v>
      </c>
      <c r="BL296" s="19" t="s">
        <v>158</v>
      </c>
      <c r="BM296" s="217" t="s">
        <v>814</v>
      </c>
    </row>
    <row r="297" s="13" customFormat="1">
      <c r="A297" s="13"/>
      <c r="B297" s="242"/>
      <c r="C297" s="243"/>
      <c r="D297" s="244" t="s">
        <v>593</v>
      </c>
      <c r="E297" s="245" t="s">
        <v>19</v>
      </c>
      <c r="F297" s="246" t="s">
        <v>815</v>
      </c>
      <c r="G297" s="243"/>
      <c r="H297" s="247">
        <v>16.800000000000001</v>
      </c>
      <c r="I297" s="248"/>
      <c r="J297" s="243"/>
      <c r="K297" s="243"/>
      <c r="L297" s="249"/>
      <c r="M297" s="250"/>
      <c r="N297" s="251"/>
      <c r="O297" s="251"/>
      <c r="P297" s="251"/>
      <c r="Q297" s="251"/>
      <c r="R297" s="251"/>
      <c r="S297" s="251"/>
      <c r="T297" s="252"/>
      <c r="U297" s="13"/>
      <c r="V297" s="13"/>
      <c r="W297" s="13"/>
      <c r="X297" s="13"/>
      <c r="Y297" s="13"/>
      <c r="Z297" s="13"/>
      <c r="AA297" s="13"/>
      <c r="AB297" s="13"/>
      <c r="AC297" s="13"/>
      <c r="AD297" s="13"/>
      <c r="AE297" s="13"/>
      <c r="AT297" s="253" t="s">
        <v>593</v>
      </c>
      <c r="AU297" s="253" t="s">
        <v>79</v>
      </c>
      <c r="AV297" s="13" t="s">
        <v>79</v>
      </c>
      <c r="AW297" s="13" t="s">
        <v>31</v>
      </c>
      <c r="AX297" s="13" t="s">
        <v>69</v>
      </c>
      <c r="AY297" s="253" t="s">
        <v>150</v>
      </c>
    </row>
    <row r="298" s="14" customFormat="1">
      <c r="A298" s="14"/>
      <c r="B298" s="254"/>
      <c r="C298" s="255"/>
      <c r="D298" s="244" t="s">
        <v>593</v>
      </c>
      <c r="E298" s="256" t="s">
        <v>19</v>
      </c>
      <c r="F298" s="257" t="s">
        <v>595</v>
      </c>
      <c r="G298" s="255"/>
      <c r="H298" s="258">
        <v>16.800000000000001</v>
      </c>
      <c r="I298" s="259"/>
      <c r="J298" s="255"/>
      <c r="K298" s="255"/>
      <c r="L298" s="260"/>
      <c r="M298" s="261"/>
      <c r="N298" s="262"/>
      <c r="O298" s="262"/>
      <c r="P298" s="262"/>
      <c r="Q298" s="262"/>
      <c r="R298" s="262"/>
      <c r="S298" s="262"/>
      <c r="T298" s="263"/>
      <c r="U298" s="14"/>
      <c r="V298" s="14"/>
      <c r="W298" s="14"/>
      <c r="X298" s="14"/>
      <c r="Y298" s="14"/>
      <c r="Z298" s="14"/>
      <c r="AA298" s="14"/>
      <c r="AB298" s="14"/>
      <c r="AC298" s="14"/>
      <c r="AD298" s="14"/>
      <c r="AE298" s="14"/>
      <c r="AT298" s="264" t="s">
        <v>593</v>
      </c>
      <c r="AU298" s="264" t="s">
        <v>79</v>
      </c>
      <c r="AV298" s="14" t="s">
        <v>158</v>
      </c>
      <c r="AW298" s="14" t="s">
        <v>31</v>
      </c>
      <c r="AX298" s="14" t="s">
        <v>77</v>
      </c>
      <c r="AY298" s="264" t="s">
        <v>150</v>
      </c>
    </row>
    <row r="299" s="2" customFormat="1" ht="37.8" customHeight="1">
      <c r="A299" s="40"/>
      <c r="B299" s="41"/>
      <c r="C299" s="206" t="s">
        <v>816</v>
      </c>
      <c r="D299" s="206" t="s">
        <v>153</v>
      </c>
      <c r="E299" s="207" t="s">
        <v>817</v>
      </c>
      <c r="F299" s="208" t="s">
        <v>818</v>
      </c>
      <c r="G299" s="209" t="s">
        <v>375</v>
      </c>
      <c r="H299" s="210">
        <v>0.10000000000000001</v>
      </c>
      <c r="I299" s="211"/>
      <c r="J299" s="212">
        <f>ROUND(I299*H299,2)</f>
        <v>0</v>
      </c>
      <c r="K299" s="208" t="s">
        <v>157</v>
      </c>
      <c r="L299" s="46"/>
      <c r="M299" s="213" t="s">
        <v>19</v>
      </c>
      <c r="N299" s="214" t="s">
        <v>40</v>
      </c>
      <c r="O299" s="86"/>
      <c r="P299" s="215">
        <f>O299*H299</f>
        <v>0</v>
      </c>
      <c r="Q299" s="215">
        <v>0</v>
      </c>
      <c r="R299" s="215">
        <f>Q299*H299</f>
        <v>0</v>
      </c>
      <c r="S299" s="215">
        <v>0</v>
      </c>
      <c r="T299" s="216">
        <f>S299*H299</f>
        <v>0</v>
      </c>
      <c r="U299" s="40"/>
      <c r="V299" s="40"/>
      <c r="W299" s="40"/>
      <c r="X299" s="40"/>
      <c r="Y299" s="40"/>
      <c r="Z299" s="40"/>
      <c r="AA299" s="40"/>
      <c r="AB299" s="40"/>
      <c r="AC299" s="40"/>
      <c r="AD299" s="40"/>
      <c r="AE299" s="40"/>
      <c r="AR299" s="217" t="s">
        <v>158</v>
      </c>
      <c r="AT299" s="217" t="s">
        <v>153</v>
      </c>
      <c r="AU299" s="217" t="s">
        <v>79</v>
      </c>
      <c r="AY299" s="19" t="s">
        <v>150</v>
      </c>
      <c r="BE299" s="218">
        <f>IF(N299="základní",J299,0)</f>
        <v>0</v>
      </c>
      <c r="BF299" s="218">
        <f>IF(N299="snížená",J299,0)</f>
        <v>0</v>
      </c>
      <c r="BG299" s="218">
        <f>IF(N299="zákl. přenesená",J299,0)</f>
        <v>0</v>
      </c>
      <c r="BH299" s="218">
        <f>IF(N299="sníž. přenesená",J299,0)</f>
        <v>0</v>
      </c>
      <c r="BI299" s="218">
        <f>IF(N299="nulová",J299,0)</f>
        <v>0</v>
      </c>
      <c r="BJ299" s="19" t="s">
        <v>77</v>
      </c>
      <c r="BK299" s="218">
        <f>ROUND(I299*H299,2)</f>
        <v>0</v>
      </c>
      <c r="BL299" s="19" t="s">
        <v>158</v>
      </c>
      <c r="BM299" s="217" t="s">
        <v>819</v>
      </c>
    </row>
    <row r="300" s="2" customFormat="1">
      <c r="A300" s="40"/>
      <c r="B300" s="41"/>
      <c r="C300" s="42"/>
      <c r="D300" s="219" t="s">
        <v>159</v>
      </c>
      <c r="E300" s="42"/>
      <c r="F300" s="220" t="s">
        <v>820</v>
      </c>
      <c r="G300" s="42"/>
      <c r="H300" s="42"/>
      <c r="I300" s="221"/>
      <c r="J300" s="42"/>
      <c r="K300" s="42"/>
      <c r="L300" s="46"/>
      <c r="M300" s="222"/>
      <c r="N300" s="223"/>
      <c r="O300" s="86"/>
      <c r="P300" s="86"/>
      <c r="Q300" s="86"/>
      <c r="R300" s="86"/>
      <c r="S300" s="86"/>
      <c r="T300" s="87"/>
      <c r="U300" s="40"/>
      <c r="V300" s="40"/>
      <c r="W300" s="40"/>
      <c r="X300" s="40"/>
      <c r="Y300" s="40"/>
      <c r="Z300" s="40"/>
      <c r="AA300" s="40"/>
      <c r="AB300" s="40"/>
      <c r="AC300" s="40"/>
      <c r="AD300" s="40"/>
      <c r="AE300" s="40"/>
      <c r="AT300" s="19" t="s">
        <v>159</v>
      </c>
      <c r="AU300" s="19" t="s">
        <v>79</v>
      </c>
    </row>
    <row r="301" s="13" customFormat="1">
      <c r="A301" s="13"/>
      <c r="B301" s="242"/>
      <c r="C301" s="243"/>
      <c r="D301" s="244" t="s">
        <v>593</v>
      </c>
      <c r="E301" s="245" t="s">
        <v>19</v>
      </c>
      <c r="F301" s="246" t="s">
        <v>821</v>
      </c>
      <c r="G301" s="243"/>
      <c r="H301" s="247">
        <v>0.10000000000000001</v>
      </c>
      <c r="I301" s="248"/>
      <c r="J301" s="243"/>
      <c r="K301" s="243"/>
      <c r="L301" s="249"/>
      <c r="M301" s="250"/>
      <c r="N301" s="251"/>
      <c r="O301" s="251"/>
      <c r="P301" s="251"/>
      <c r="Q301" s="251"/>
      <c r="R301" s="251"/>
      <c r="S301" s="251"/>
      <c r="T301" s="252"/>
      <c r="U301" s="13"/>
      <c r="V301" s="13"/>
      <c r="W301" s="13"/>
      <c r="X301" s="13"/>
      <c r="Y301" s="13"/>
      <c r="Z301" s="13"/>
      <c r="AA301" s="13"/>
      <c r="AB301" s="13"/>
      <c r="AC301" s="13"/>
      <c r="AD301" s="13"/>
      <c r="AE301" s="13"/>
      <c r="AT301" s="253" t="s">
        <v>593</v>
      </c>
      <c r="AU301" s="253" t="s">
        <v>79</v>
      </c>
      <c r="AV301" s="13" t="s">
        <v>79</v>
      </c>
      <c r="AW301" s="13" t="s">
        <v>31</v>
      </c>
      <c r="AX301" s="13" t="s">
        <v>69</v>
      </c>
      <c r="AY301" s="253" t="s">
        <v>150</v>
      </c>
    </row>
    <row r="302" s="14" customFormat="1">
      <c r="A302" s="14"/>
      <c r="B302" s="254"/>
      <c r="C302" s="255"/>
      <c r="D302" s="244" t="s">
        <v>593</v>
      </c>
      <c r="E302" s="256" t="s">
        <v>19</v>
      </c>
      <c r="F302" s="257" t="s">
        <v>595</v>
      </c>
      <c r="G302" s="255"/>
      <c r="H302" s="258">
        <v>0.10000000000000001</v>
      </c>
      <c r="I302" s="259"/>
      <c r="J302" s="255"/>
      <c r="K302" s="255"/>
      <c r="L302" s="260"/>
      <c r="M302" s="261"/>
      <c r="N302" s="262"/>
      <c r="O302" s="262"/>
      <c r="P302" s="262"/>
      <c r="Q302" s="262"/>
      <c r="R302" s="262"/>
      <c r="S302" s="262"/>
      <c r="T302" s="263"/>
      <c r="U302" s="14"/>
      <c r="V302" s="14"/>
      <c r="W302" s="14"/>
      <c r="X302" s="14"/>
      <c r="Y302" s="14"/>
      <c r="Z302" s="14"/>
      <c r="AA302" s="14"/>
      <c r="AB302" s="14"/>
      <c r="AC302" s="14"/>
      <c r="AD302" s="14"/>
      <c r="AE302" s="14"/>
      <c r="AT302" s="264" t="s">
        <v>593</v>
      </c>
      <c r="AU302" s="264" t="s">
        <v>79</v>
      </c>
      <c r="AV302" s="14" t="s">
        <v>158</v>
      </c>
      <c r="AW302" s="14" t="s">
        <v>31</v>
      </c>
      <c r="AX302" s="14" t="s">
        <v>77</v>
      </c>
      <c r="AY302" s="264" t="s">
        <v>150</v>
      </c>
    </row>
    <row r="303" s="12" customFormat="1" ht="22.8" customHeight="1">
      <c r="A303" s="12"/>
      <c r="B303" s="190"/>
      <c r="C303" s="191"/>
      <c r="D303" s="192" t="s">
        <v>68</v>
      </c>
      <c r="E303" s="204" t="s">
        <v>149</v>
      </c>
      <c r="F303" s="204" t="s">
        <v>822</v>
      </c>
      <c r="G303" s="191"/>
      <c r="H303" s="191"/>
      <c r="I303" s="194"/>
      <c r="J303" s="205">
        <f>BK303</f>
        <v>0</v>
      </c>
      <c r="K303" s="191"/>
      <c r="L303" s="196"/>
      <c r="M303" s="197"/>
      <c r="N303" s="198"/>
      <c r="O303" s="198"/>
      <c r="P303" s="199">
        <f>SUM(P304:P331)</f>
        <v>0</v>
      </c>
      <c r="Q303" s="198"/>
      <c r="R303" s="199">
        <f>SUM(R304:R331)</f>
        <v>0</v>
      </c>
      <c r="S303" s="198"/>
      <c r="T303" s="200">
        <f>SUM(T304:T331)</f>
        <v>0</v>
      </c>
      <c r="U303" s="12"/>
      <c r="V303" s="12"/>
      <c r="W303" s="12"/>
      <c r="X303" s="12"/>
      <c r="Y303" s="12"/>
      <c r="Z303" s="12"/>
      <c r="AA303" s="12"/>
      <c r="AB303" s="12"/>
      <c r="AC303" s="12"/>
      <c r="AD303" s="12"/>
      <c r="AE303" s="12"/>
      <c r="AR303" s="201" t="s">
        <v>77</v>
      </c>
      <c r="AT303" s="202" t="s">
        <v>68</v>
      </c>
      <c r="AU303" s="202" t="s">
        <v>77</v>
      </c>
      <c r="AY303" s="201" t="s">
        <v>150</v>
      </c>
      <c r="BK303" s="203">
        <f>SUM(BK304:BK331)</f>
        <v>0</v>
      </c>
    </row>
    <row r="304" s="2" customFormat="1" ht="66.75" customHeight="1">
      <c r="A304" s="40"/>
      <c r="B304" s="41"/>
      <c r="C304" s="206" t="s">
        <v>376</v>
      </c>
      <c r="D304" s="206" t="s">
        <v>153</v>
      </c>
      <c r="E304" s="207" t="s">
        <v>823</v>
      </c>
      <c r="F304" s="208" t="s">
        <v>824</v>
      </c>
      <c r="G304" s="209" t="s">
        <v>380</v>
      </c>
      <c r="H304" s="210">
        <v>1624</v>
      </c>
      <c r="I304" s="211"/>
      <c r="J304" s="212">
        <f>ROUND(I304*H304,2)</f>
        <v>0</v>
      </c>
      <c r="K304" s="208" t="s">
        <v>157</v>
      </c>
      <c r="L304" s="46"/>
      <c r="M304" s="213" t="s">
        <v>19</v>
      </c>
      <c r="N304" s="214" t="s">
        <v>40</v>
      </c>
      <c r="O304" s="86"/>
      <c r="P304" s="215">
        <f>O304*H304</f>
        <v>0</v>
      </c>
      <c r="Q304" s="215">
        <v>0</v>
      </c>
      <c r="R304" s="215">
        <f>Q304*H304</f>
        <v>0</v>
      </c>
      <c r="S304" s="215">
        <v>0</v>
      </c>
      <c r="T304" s="216">
        <f>S304*H304</f>
        <v>0</v>
      </c>
      <c r="U304" s="40"/>
      <c r="V304" s="40"/>
      <c r="W304" s="40"/>
      <c r="X304" s="40"/>
      <c r="Y304" s="40"/>
      <c r="Z304" s="40"/>
      <c r="AA304" s="40"/>
      <c r="AB304" s="40"/>
      <c r="AC304" s="40"/>
      <c r="AD304" s="40"/>
      <c r="AE304" s="40"/>
      <c r="AR304" s="217" t="s">
        <v>158</v>
      </c>
      <c r="AT304" s="217" t="s">
        <v>153</v>
      </c>
      <c r="AU304" s="217" t="s">
        <v>79</v>
      </c>
      <c r="AY304" s="19" t="s">
        <v>150</v>
      </c>
      <c r="BE304" s="218">
        <f>IF(N304="základní",J304,0)</f>
        <v>0</v>
      </c>
      <c r="BF304" s="218">
        <f>IF(N304="snížená",J304,0)</f>
        <v>0</v>
      </c>
      <c r="BG304" s="218">
        <f>IF(N304="zákl. přenesená",J304,0)</f>
        <v>0</v>
      </c>
      <c r="BH304" s="218">
        <f>IF(N304="sníž. přenesená",J304,0)</f>
        <v>0</v>
      </c>
      <c r="BI304" s="218">
        <f>IF(N304="nulová",J304,0)</f>
        <v>0</v>
      </c>
      <c r="BJ304" s="19" t="s">
        <v>77</v>
      </c>
      <c r="BK304" s="218">
        <f>ROUND(I304*H304,2)</f>
        <v>0</v>
      </c>
      <c r="BL304" s="19" t="s">
        <v>158</v>
      </c>
      <c r="BM304" s="217" t="s">
        <v>825</v>
      </c>
    </row>
    <row r="305" s="2" customFormat="1">
      <c r="A305" s="40"/>
      <c r="B305" s="41"/>
      <c r="C305" s="42"/>
      <c r="D305" s="219" t="s">
        <v>159</v>
      </c>
      <c r="E305" s="42"/>
      <c r="F305" s="220" t="s">
        <v>826</v>
      </c>
      <c r="G305" s="42"/>
      <c r="H305" s="42"/>
      <c r="I305" s="221"/>
      <c r="J305" s="42"/>
      <c r="K305" s="42"/>
      <c r="L305" s="46"/>
      <c r="M305" s="222"/>
      <c r="N305" s="223"/>
      <c r="O305" s="86"/>
      <c r="P305" s="86"/>
      <c r="Q305" s="86"/>
      <c r="R305" s="86"/>
      <c r="S305" s="86"/>
      <c r="T305" s="87"/>
      <c r="U305" s="40"/>
      <c r="V305" s="40"/>
      <c r="W305" s="40"/>
      <c r="X305" s="40"/>
      <c r="Y305" s="40"/>
      <c r="Z305" s="40"/>
      <c r="AA305" s="40"/>
      <c r="AB305" s="40"/>
      <c r="AC305" s="40"/>
      <c r="AD305" s="40"/>
      <c r="AE305" s="40"/>
      <c r="AT305" s="19" t="s">
        <v>159</v>
      </c>
      <c r="AU305" s="19" t="s">
        <v>79</v>
      </c>
    </row>
    <row r="306" s="13" customFormat="1">
      <c r="A306" s="13"/>
      <c r="B306" s="242"/>
      <c r="C306" s="243"/>
      <c r="D306" s="244" t="s">
        <v>593</v>
      </c>
      <c r="E306" s="245" t="s">
        <v>19</v>
      </c>
      <c r="F306" s="246" t="s">
        <v>827</v>
      </c>
      <c r="G306" s="243"/>
      <c r="H306" s="247">
        <v>1624</v>
      </c>
      <c r="I306" s="248"/>
      <c r="J306" s="243"/>
      <c r="K306" s="243"/>
      <c r="L306" s="249"/>
      <c r="M306" s="250"/>
      <c r="N306" s="251"/>
      <c r="O306" s="251"/>
      <c r="P306" s="251"/>
      <c r="Q306" s="251"/>
      <c r="R306" s="251"/>
      <c r="S306" s="251"/>
      <c r="T306" s="252"/>
      <c r="U306" s="13"/>
      <c r="V306" s="13"/>
      <c r="W306" s="13"/>
      <c r="X306" s="13"/>
      <c r="Y306" s="13"/>
      <c r="Z306" s="13"/>
      <c r="AA306" s="13"/>
      <c r="AB306" s="13"/>
      <c r="AC306" s="13"/>
      <c r="AD306" s="13"/>
      <c r="AE306" s="13"/>
      <c r="AT306" s="253" t="s">
        <v>593</v>
      </c>
      <c r="AU306" s="253" t="s">
        <v>79</v>
      </c>
      <c r="AV306" s="13" t="s">
        <v>79</v>
      </c>
      <c r="AW306" s="13" t="s">
        <v>31</v>
      </c>
      <c r="AX306" s="13" t="s">
        <v>69</v>
      </c>
      <c r="AY306" s="253" t="s">
        <v>150</v>
      </c>
    </row>
    <row r="307" s="14" customFormat="1">
      <c r="A307" s="14"/>
      <c r="B307" s="254"/>
      <c r="C307" s="255"/>
      <c r="D307" s="244" t="s">
        <v>593</v>
      </c>
      <c r="E307" s="256" t="s">
        <v>19</v>
      </c>
      <c r="F307" s="257" t="s">
        <v>595</v>
      </c>
      <c r="G307" s="255"/>
      <c r="H307" s="258">
        <v>1624</v>
      </c>
      <c r="I307" s="259"/>
      <c r="J307" s="255"/>
      <c r="K307" s="255"/>
      <c r="L307" s="260"/>
      <c r="M307" s="261"/>
      <c r="N307" s="262"/>
      <c r="O307" s="262"/>
      <c r="P307" s="262"/>
      <c r="Q307" s="262"/>
      <c r="R307" s="262"/>
      <c r="S307" s="262"/>
      <c r="T307" s="263"/>
      <c r="U307" s="14"/>
      <c r="V307" s="14"/>
      <c r="W307" s="14"/>
      <c r="X307" s="14"/>
      <c r="Y307" s="14"/>
      <c r="Z307" s="14"/>
      <c r="AA307" s="14"/>
      <c r="AB307" s="14"/>
      <c r="AC307" s="14"/>
      <c r="AD307" s="14"/>
      <c r="AE307" s="14"/>
      <c r="AT307" s="264" t="s">
        <v>593</v>
      </c>
      <c r="AU307" s="264" t="s">
        <v>79</v>
      </c>
      <c r="AV307" s="14" t="s">
        <v>158</v>
      </c>
      <c r="AW307" s="14" t="s">
        <v>31</v>
      </c>
      <c r="AX307" s="14" t="s">
        <v>77</v>
      </c>
      <c r="AY307" s="264" t="s">
        <v>150</v>
      </c>
    </row>
    <row r="308" s="2" customFormat="1" ht="21.75" customHeight="1">
      <c r="A308" s="40"/>
      <c r="B308" s="41"/>
      <c r="C308" s="228" t="s">
        <v>828</v>
      </c>
      <c r="D308" s="228" t="s">
        <v>254</v>
      </c>
      <c r="E308" s="229" t="s">
        <v>829</v>
      </c>
      <c r="F308" s="230" t="s">
        <v>830</v>
      </c>
      <c r="G308" s="231" t="s">
        <v>258</v>
      </c>
      <c r="H308" s="232">
        <v>28.745000000000001</v>
      </c>
      <c r="I308" s="233"/>
      <c r="J308" s="234">
        <f>ROUND(I308*H308,2)</f>
        <v>0</v>
      </c>
      <c r="K308" s="230" t="s">
        <v>157</v>
      </c>
      <c r="L308" s="235"/>
      <c r="M308" s="236" t="s">
        <v>19</v>
      </c>
      <c r="N308" s="237" t="s">
        <v>40</v>
      </c>
      <c r="O308" s="86"/>
      <c r="P308" s="215">
        <f>O308*H308</f>
        <v>0</v>
      </c>
      <c r="Q308" s="215">
        <v>0</v>
      </c>
      <c r="R308" s="215">
        <f>Q308*H308</f>
        <v>0</v>
      </c>
      <c r="S308" s="215">
        <v>0</v>
      </c>
      <c r="T308" s="216">
        <f>S308*H308</f>
        <v>0</v>
      </c>
      <c r="U308" s="40"/>
      <c r="V308" s="40"/>
      <c r="W308" s="40"/>
      <c r="X308" s="40"/>
      <c r="Y308" s="40"/>
      <c r="Z308" s="40"/>
      <c r="AA308" s="40"/>
      <c r="AB308" s="40"/>
      <c r="AC308" s="40"/>
      <c r="AD308" s="40"/>
      <c r="AE308" s="40"/>
      <c r="AR308" s="217" t="s">
        <v>171</v>
      </c>
      <c r="AT308" s="217" t="s">
        <v>254</v>
      </c>
      <c r="AU308" s="217" t="s">
        <v>79</v>
      </c>
      <c r="AY308" s="19" t="s">
        <v>150</v>
      </c>
      <c r="BE308" s="218">
        <f>IF(N308="základní",J308,0)</f>
        <v>0</v>
      </c>
      <c r="BF308" s="218">
        <f>IF(N308="snížená",J308,0)</f>
        <v>0</v>
      </c>
      <c r="BG308" s="218">
        <f>IF(N308="zákl. přenesená",J308,0)</f>
        <v>0</v>
      </c>
      <c r="BH308" s="218">
        <f>IF(N308="sníž. přenesená",J308,0)</f>
        <v>0</v>
      </c>
      <c r="BI308" s="218">
        <f>IF(N308="nulová",J308,0)</f>
        <v>0</v>
      </c>
      <c r="BJ308" s="19" t="s">
        <v>77</v>
      </c>
      <c r="BK308" s="218">
        <f>ROUND(I308*H308,2)</f>
        <v>0</v>
      </c>
      <c r="BL308" s="19" t="s">
        <v>158</v>
      </c>
      <c r="BM308" s="217" t="s">
        <v>831</v>
      </c>
    </row>
    <row r="309" s="13" customFormat="1">
      <c r="A309" s="13"/>
      <c r="B309" s="242"/>
      <c r="C309" s="243"/>
      <c r="D309" s="244" t="s">
        <v>593</v>
      </c>
      <c r="E309" s="245" t="s">
        <v>19</v>
      </c>
      <c r="F309" s="246" t="s">
        <v>832</v>
      </c>
      <c r="G309" s="243"/>
      <c r="H309" s="247">
        <v>28.745000000000001</v>
      </c>
      <c r="I309" s="248"/>
      <c r="J309" s="243"/>
      <c r="K309" s="243"/>
      <c r="L309" s="249"/>
      <c r="M309" s="250"/>
      <c r="N309" s="251"/>
      <c r="O309" s="251"/>
      <c r="P309" s="251"/>
      <c r="Q309" s="251"/>
      <c r="R309" s="251"/>
      <c r="S309" s="251"/>
      <c r="T309" s="252"/>
      <c r="U309" s="13"/>
      <c r="V309" s="13"/>
      <c r="W309" s="13"/>
      <c r="X309" s="13"/>
      <c r="Y309" s="13"/>
      <c r="Z309" s="13"/>
      <c r="AA309" s="13"/>
      <c r="AB309" s="13"/>
      <c r="AC309" s="13"/>
      <c r="AD309" s="13"/>
      <c r="AE309" s="13"/>
      <c r="AT309" s="253" t="s">
        <v>593</v>
      </c>
      <c r="AU309" s="253" t="s">
        <v>79</v>
      </c>
      <c r="AV309" s="13" t="s">
        <v>79</v>
      </c>
      <c r="AW309" s="13" t="s">
        <v>31</v>
      </c>
      <c r="AX309" s="13" t="s">
        <v>69</v>
      </c>
      <c r="AY309" s="253" t="s">
        <v>150</v>
      </c>
    </row>
    <row r="310" s="14" customFormat="1">
      <c r="A310" s="14"/>
      <c r="B310" s="254"/>
      <c r="C310" s="255"/>
      <c r="D310" s="244" t="s">
        <v>593</v>
      </c>
      <c r="E310" s="256" t="s">
        <v>19</v>
      </c>
      <c r="F310" s="257" t="s">
        <v>595</v>
      </c>
      <c r="G310" s="255"/>
      <c r="H310" s="258">
        <v>28.745000000000001</v>
      </c>
      <c r="I310" s="259"/>
      <c r="J310" s="255"/>
      <c r="K310" s="255"/>
      <c r="L310" s="260"/>
      <c r="M310" s="261"/>
      <c r="N310" s="262"/>
      <c r="O310" s="262"/>
      <c r="P310" s="262"/>
      <c r="Q310" s="262"/>
      <c r="R310" s="262"/>
      <c r="S310" s="262"/>
      <c r="T310" s="263"/>
      <c r="U310" s="14"/>
      <c r="V310" s="14"/>
      <c r="W310" s="14"/>
      <c r="X310" s="14"/>
      <c r="Y310" s="14"/>
      <c r="Z310" s="14"/>
      <c r="AA310" s="14"/>
      <c r="AB310" s="14"/>
      <c r="AC310" s="14"/>
      <c r="AD310" s="14"/>
      <c r="AE310" s="14"/>
      <c r="AT310" s="264" t="s">
        <v>593</v>
      </c>
      <c r="AU310" s="264" t="s">
        <v>79</v>
      </c>
      <c r="AV310" s="14" t="s">
        <v>158</v>
      </c>
      <c r="AW310" s="14" t="s">
        <v>31</v>
      </c>
      <c r="AX310" s="14" t="s">
        <v>77</v>
      </c>
      <c r="AY310" s="264" t="s">
        <v>150</v>
      </c>
    </row>
    <row r="311" s="2" customFormat="1" ht="33" customHeight="1">
      <c r="A311" s="40"/>
      <c r="B311" s="41"/>
      <c r="C311" s="206" t="s">
        <v>381</v>
      </c>
      <c r="D311" s="206" t="s">
        <v>153</v>
      </c>
      <c r="E311" s="207" t="s">
        <v>833</v>
      </c>
      <c r="F311" s="208" t="s">
        <v>834</v>
      </c>
      <c r="G311" s="209" t="s">
        <v>380</v>
      </c>
      <c r="H311" s="210">
        <v>1624</v>
      </c>
      <c r="I311" s="211"/>
      <c r="J311" s="212">
        <f>ROUND(I311*H311,2)</f>
        <v>0</v>
      </c>
      <c r="K311" s="208" t="s">
        <v>157</v>
      </c>
      <c r="L311" s="46"/>
      <c r="M311" s="213" t="s">
        <v>19</v>
      </c>
      <c r="N311" s="214" t="s">
        <v>40</v>
      </c>
      <c r="O311" s="86"/>
      <c r="P311" s="215">
        <f>O311*H311</f>
        <v>0</v>
      </c>
      <c r="Q311" s="215">
        <v>0</v>
      </c>
      <c r="R311" s="215">
        <f>Q311*H311</f>
        <v>0</v>
      </c>
      <c r="S311" s="215">
        <v>0</v>
      </c>
      <c r="T311" s="216">
        <f>S311*H311</f>
        <v>0</v>
      </c>
      <c r="U311" s="40"/>
      <c r="V311" s="40"/>
      <c r="W311" s="40"/>
      <c r="X311" s="40"/>
      <c r="Y311" s="40"/>
      <c r="Z311" s="40"/>
      <c r="AA311" s="40"/>
      <c r="AB311" s="40"/>
      <c r="AC311" s="40"/>
      <c r="AD311" s="40"/>
      <c r="AE311" s="40"/>
      <c r="AR311" s="217" t="s">
        <v>158</v>
      </c>
      <c r="AT311" s="217" t="s">
        <v>153</v>
      </c>
      <c r="AU311" s="217" t="s">
        <v>79</v>
      </c>
      <c r="AY311" s="19" t="s">
        <v>150</v>
      </c>
      <c r="BE311" s="218">
        <f>IF(N311="základní",J311,0)</f>
        <v>0</v>
      </c>
      <c r="BF311" s="218">
        <f>IF(N311="snížená",J311,0)</f>
        <v>0</v>
      </c>
      <c r="BG311" s="218">
        <f>IF(N311="zákl. přenesená",J311,0)</f>
        <v>0</v>
      </c>
      <c r="BH311" s="218">
        <f>IF(N311="sníž. přenesená",J311,0)</f>
        <v>0</v>
      </c>
      <c r="BI311" s="218">
        <f>IF(N311="nulová",J311,0)</f>
        <v>0</v>
      </c>
      <c r="BJ311" s="19" t="s">
        <v>77</v>
      </c>
      <c r="BK311" s="218">
        <f>ROUND(I311*H311,2)</f>
        <v>0</v>
      </c>
      <c r="BL311" s="19" t="s">
        <v>158</v>
      </c>
      <c r="BM311" s="217" t="s">
        <v>835</v>
      </c>
    </row>
    <row r="312" s="2" customFormat="1">
      <c r="A312" s="40"/>
      <c r="B312" s="41"/>
      <c r="C312" s="42"/>
      <c r="D312" s="219" t="s">
        <v>159</v>
      </c>
      <c r="E312" s="42"/>
      <c r="F312" s="220" t="s">
        <v>836</v>
      </c>
      <c r="G312" s="42"/>
      <c r="H312" s="42"/>
      <c r="I312" s="221"/>
      <c r="J312" s="42"/>
      <c r="K312" s="42"/>
      <c r="L312" s="46"/>
      <c r="M312" s="222"/>
      <c r="N312" s="223"/>
      <c r="O312" s="86"/>
      <c r="P312" s="86"/>
      <c r="Q312" s="86"/>
      <c r="R312" s="86"/>
      <c r="S312" s="86"/>
      <c r="T312" s="87"/>
      <c r="U312" s="40"/>
      <c r="V312" s="40"/>
      <c r="W312" s="40"/>
      <c r="X312" s="40"/>
      <c r="Y312" s="40"/>
      <c r="Z312" s="40"/>
      <c r="AA312" s="40"/>
      <c r="AB312" s="40"/>
      <c r="AC312" s="40"/>
      <c r="AD312" s="40"/>
      <c r="AE312" s="40"/>
      <c r="AT312" s="19" t="s">
        <v>159</v>
      </c>
      <c r="AU312" s="19" t="s">
        <v>79</v>
      </c>
    </row>
    <row r="313" s="13" customFormat="1">
      <c r="A313" s="13"/>
      <c r="B313" s="242"/>
      <c r="C313" s="243"/>
      <c r="D313" s="244" t="s">
        <v>593</v>
      </c>
      <c r="E313" s="245" t="s">
        <v>19</v>
      </c>
      <c r="F313" s="246" t="s">
        <v>837</v>
      </c>
      <c r="G313" s="243"/>
      <c r="H313" s="247">
        <v>1624</v>
      </c>
      <c r="I313" s="248"/>
      <c r="J313" s="243"/>
      <c r="K313" s="243"/>
      <c r="L313" s="249"/>
      <c r="M313" s="250"/>
      <c r="N313" s="251"/>
      <c r="O313" s="251"/>
      <c r="P313" s="251"/>
      <c r="Q313" s="251"/>
      <c r="R313" s="251"/>
      <c r="S313" s="251"/>
      <c r="T313" s="252"/>
      <c r="U313" s="13"/>
      <c r="V313" s="13"/>
      <c r="W313" s="13"/>
      <c r="X313" s="13"/>
      <c r="Y313" s="13"/>
      <c r="Z313" s="13"/>
      <c r="AA313" s="13"/>
      <c r="AB313" s="13"/>
      <c r="AC313" s="13"/>
      <c r="AD313" s="13"/>
      <c r="AE313" s="13"/>
      <c r="AT313" s="253" t="s">
        <v>593</v>
      </c>
      <c r="AU313" s="253" t="s">
        <v>79</v>
      </c>
      <c r="AV313" s="13" t="s">
        <v>79</v>
      </c>
      <c r="AW313" s="13" t="s">
        <v>31</v>
      </c>
      <c r="AX313" s="13" t="s">
        <v>69</v>
      </c>
      <c r="AY313" s="253" t="s">
        <v>150</v>
      </c>
    </row>
    <row r="314" s="14" customFormat="1">
      <c r="A314" s="14"/>
      <c r="B314" s="254"/>
      <c r="C314" s="255"/>
      <c r="D314" s="244" t="s">
        <v>593</v>
      </c>
      <c r="E314" s="256" t="s">
        <v>19</v>
      </c>
      <c r="F314" s="257" t="s">
        <v>595</v>
      </c>
      <c r="G314" s="255"/>
      <c r="H314" s="258">
        <v>1624</v>
      </c>
      <c r="I314" s="259"/>
      <c r="J314" s="255"/>
      <c r="K314" s="255"/>
      <c r="L314" s="260"/>
      <c r="M314" s="261"/>
      <c r="N314" s="262"/>
      <c r="O314" s="262"/>
      <c r="P314" s="262"/>
      <c r="Q314" s="262"/>
      <c r="R314" s="262"/>
      <c r="S314" s="262"/>
      <c r="T314" s="263"/>
      <c r="U314" s="14"/>
      <c r="V314" s="14"/>
      <c r="W314" s="14"/>
      <c r="X314" s="14"/>
      <c r="Y314" s="14"/>
      <c r="Z314" s="14"/>
      <c r="AA314" s="14"/>
      <c r="AB314" s="14"/>
      <c r="AC314" s="14"/>
      <c r="AD314" s="14"/>
      <c r="AE314" s="14"/>
      <c r="AT314" s="264" t="s">
        <v>593</v>
      </c>
      <c r="AU314" s="264" t="s">
        <v>79</v>
      </c>
      <c r="AV314" s="14" t="s">
        <v>158</v>
      </c>
      <c r="AW314" s="14" t="s">
        <v>31</v>
      </c>
      <c r="AX314" s="14" t="s">
        <v>77</v>
      </c>
      <c r="AY314" s="264" t="s">
        <v>150</v>
      </c>
    </row>
    <row r="315" s="2" customFormat="1" ht="49.05" customHeight="1">
      <c r="A315" s="40"/>
      <c r="B315" s="41"/>
      <c r="C315" s="206" t="s">
        <v>838</v>
      </c>
      <c r="D315" s="206" t="s">
        <v>153</v>
      </c>
      <c r="E315" s="207" t="s">
        <v>839</v>
      </c>
      <c r="F315" s="208" t="s">
        <v>840</v>
      </c>
      <c r="G315" s="209" t="s">
        <v>380</v>
      </c>
      <c r="H315" s="210">
        <v>1374</v>
      </c>
      <c r="I315" s="211"/>
      <c r="J315" s="212">
        <f>ROUND(I315*H315,2)</f>
        <v>0</v>
      </c>
      <c r="K315" s="208" t="s">
        <v>157</v>
      </c>
      <c r="L315" s="46"/>
      <c r="M315" s="213" t="s">
        <v>19</v>
      </c>
      <c r="N315" s="214" t="s">
        <v>40</v>
      </c>
      <c r="O315" s="86"/>
      <c r="P315" s="215">
        <f>O315*H315</f>
        <v>0</v>
      </c>
      <c r="Q315" s="215">
        <v>0</v>
      </c>
      <c r="R315" s="215">
        <f>Q315*H315</f>
        <v>0</v>
      </c>
      <c r="S315" s="215">
        <v>0</v>
      </c>
      <c r="T315" s="216">
        <f>S315*H315</f>
        <v>0</v>
      </c>
      <c r="U315" s="40"/>
      <c r="V315" s="40"/>
      <c r="W315" s="40"/>
      <c r="X315" s="40"/>
      <c r="Y315" s="40"/>
      <c r="Z315" s="40"/>
      <c r="AA315" s="40"/>
      <c r="AB315" s="40"/>
      <c r="AC315" s="40"/>
      <c r="AD315" s="40"/>
      <c r="AE315" s="40"/>
      <c r="AR315" s="217" t="s">
        <v>158</v>
      </c>
      <c r="AT315" s="217" t="s">
        <v>153</v>
      </c>
      <c r="AU315" s="217" t="s">
        <v>79</v>
      </c>
      <c r="AY315" s="19" t="s">
        <v>150</v>
      </c>
      <c r="BE315" s="218">
        <f>IF(N315="základní",J315,0)</f>
        <v>0</v>
      </c>
      <c r="BF315" s="218">
        <f>IF(N315="snížená",J315,0)</f>
        <v>0</v>
      </c>
      <c r="BG315" s="218">
        <f>IF(N315="zákl. přenesená",J315,0)</f>
        <v>0</v>
      </c>
      <c r="BH315" s="218">
        <f>IF(N315="sníž. přenesená",J315,0)</f>
        <v>0</v>
      </c>
      <c r="BI315" s="218">
        <f>IF(N315="nulová",J315,0)</f>
        <v>0</v>
      </c>
      <c r="BJ315" s="19" t="s">
        <v>77</v>
      </c>
      <c r="BK315" s="218">
        <f>ROUND(I315*H315,2)</f>
        <v>0</v>
      </c>
      <c r="BL315" s="19" t="s">
        <v>158</v>
      </c>
      <c r="BM315" s="217" t="s">
        <v>841</v>
      </c>
    </row>
    <row r="316" s="2" customFormat="1">
      <c r="A316" s="40"/>
      <c r="B316" s="41"/>
      <c r="C316" s="42"/>
      <c r="D316" s="219" t="s">
        <v>159</v>
      </c>
      <c r="E316" s="42"/>
      <c r="F316" s="220" t="s">
        <v>842</v>
      </c>
      <c r="G316" s="42"/>
      <c r="H316" s="42"/>
      <c r="I316" s="221"/>
      <c r="J316" s="42"/>
      <c r="K316" s="42"/>
      <c r="L316" s="46"/>
      <c r="M316" s="222"/>
      <c r="N316" s="223"/>
      <c r="O316" s="86"/>
      <c r="P316" s="86"/>
      <c r="Q316" s="86"/>
      <c r="R316" s="86"/>
      <c r="S316" s="86"/>
      <c r="T316" s="87"/>
      <c r="U316" s="40"/>
      <c r="V316" s="40"/>
      <c r="W316" s="40"/>
      <c r="X316" s="40"/>
      <c r="Y316" s="40"/>
      <c r="Z316" s="40"/>
      <c r="AA316" s="40"/>
      <c r="AB316" s="40"/>
      <c r="AC316" s="40"/>
      <c r="AD316" s="40"/>
      <c r="AE316" s="40"/>
      <c r="AT316" s="19" t="s">
        <v>159</v>
      </c>
      <c r="AU316" s="19" t="s">
        <v>79</v>
      </c>
    </row>
    <row r="317" s="2" customFormat="1" ht="37.8" customHeight="1">
      <c r="A317" s="40"/>
      <c r="B317" s="41"/>
      <c r="C317" s="206" t="s">
        <v>385</v>
      </c>
      <c r="D317" s="206" t="s">
        <v>153</v>
      </c>
      <c r="E317" s="207" t="s">
        <v>843</v>
      </c>
      <c r="F317" s="208" t="s">
        <v>844</v>
      </c>
      <c r="G317" s="209" t="s">
        <v>380</v>
      </c>
      <c r="H317" s="210">
        <v>1582</v>
      </c>
      <c r="I317" s="211"/>
      <c r="J317" s="212">
        <f>ROUND(I317*H317,2)</f>
        <v>0</v>
      </c>
      <c r="K317" s="208" t="s">
        <v>157</v>
      </c>
      <c r="L317" s="46"/>
      <c r="M317" s="213" t="s">
        <v>19</v>
      </c>
      <c r="N317" s="214" t="s">
        <v>40</v>
      </c>
      <c r="O317" s="86"/>
      <c r="P317" s="215">
        <f>O317*H317</f>
        <v>0</v>
      </c>
      <c r="Q317" s="215">
        <v>0</v>
      </c>
      <c r="R317" s="215">
        <f>Q317*H317</f>
        <v>0</v>
      </c>
      <c r="S317" s="215">
        <v>0</v>
      </c>
      <c r="T317" s="216">
        <f>S317*H317</f>
        <v>0</v>
      </c>
      <c r="U317" s="40"/>
      <c r="V317" s="40"/>
      <c r="W317" s="40"/>
      <c r="X317" s="40"/>
      <c r="Y317" s="40"/>
      <c r="Z317" s="40"/>
      <c r="AA317" s="40"/>
      <c r="AB317" s="40"/>
      <c r="AC317" s="40"/>
      <c r="AD317" s="40"/>
      <c r="AE317" s="40"/>
      <c r="AR317" s="217" t="s">
        <v>158</v>
      </c>
      <c r="AT317" s="217" t="s">
        <v>153</v>
      </c>
      <c r="AU317" s="217" t="s">
        <v>79</v>
      </c>
      <c r="AY317" s="19" t="s">
        <v>150</v>
      </c>
      <c r="BE317" s="218">
        <f>IF(N317="základní",J317,0)</f>
        <v>0</v>
      </c>
      <c r="BF317" s="218">
        <f>IF(N317="snížená",J317,0)</f>
        <v>0</v>
      </c>
      <c r="BG317" s="218">
        <f>IF(N317="zákl. přenesená",J317,0)</f>
        <v>0</v>
      </c>
      <c r="BH317" s="218">
        <f>IF(N317="sníž. přenesená",J317,0)</f>
        <v>0</v>
      </c>
      <c r="BI317" s="218">
        <f>IF(N317="nulová",J317,0)</f>
        <v>0</v>
      </c>
      <c r="BJ317" s="19" t="s">
        <v>77</v>
      </c>
      <c r="BK317" s="218">
        <f>ROUND(I317*H317,2)</f>
        <v>0</v>
      </c>
      <c r="BL317" s="19" t="s">
        <v>158</v>
      </c>
      <c r="BM317" s="217" t="s">
        <v>845</v>
      </c>
    </row>
    <row r="318" s="2" customFormat="1">
      <c r="A318" s="40"/>
      <c r="B318" s="41"/>
      <c r="C318" s="42"/>
      <c r="D318" s="219" t="s">
        <v>159</v>
      </c>
      <c r="E318" s="42"/>
      <c r="F318" s="220" t="s">
        <v>846</v>
      </c>
      <c r="G318" s="42"/>
      <c r="H318" s="42"/>
      <c r="I318" s="221"/>
      <c r="J318" s="42"/>
      <c r="K318" s="42"/>
      <c r="L318" s="46"/>
      <c r="M318" s="222"/>
      <c r="N318" s="223"/>
      <c r="O318" s="86"/>
      <c r="P318" s="86"/>
      <c r="Q318" s="86"/>
      <c r="R318" s="86"/>
      <c r="S318" s="86"/>
      <c r="T318" s="87"/>
      <c r="U318" s="40"/>
      <c r="V318" s="40"/>
      <c r="W318" s="40"/>
      <c r="X318" s="40"/>
      <c r="Y318" s="40"/>
      <c r="Z318" s="40"/>
      <c r="AA318" s="40"/>
      <c r="AB318" s="40"/>
      <c r="AC318" s="40"/>
      <c r="AD318" s="40"/>
      <c r="AE318" s="40"/>
      <c r="AT318" s="19" t="s">
        <v>159</v>
      </c>
      <c r="AU318" s="19" t="s">
        <v>79</v>
      </c>
    </row>
    <row r="319" s="2" customFormat="1" ht="24.15" customHeight="1">
      <c r="A319" s="40"/>
      <c r="B319" s="41"/>
      <c r="C319" s="206" t="s">
        <v>847</v>
      </c>
      <c r="D319" s="206" t="s">
        <v>153</v>
      </c>
      <c r="E319" s="207" t="s">
        <v>848</v>
      </c>
      <c r="F319" s="208" t="s">
        <v>849</v>
      </c>
      <c r="G319" s="209" t="s">
        <v>375</v>
      </c>
      <c r="H319" s="210">
        <v>342</v>
      </c>
      <c r="I319" s="211"/>
      <c r="J319" s="212">
        <f>ROUND(I319*H319,2)</f>
        <v>0</v>
      </c>
      <c r="K319" s="208" t="s">
        <v>157</v>
      </c>
      <c r="L319" s="46"/>
      <c r="M319" s="213" t="s">
        <v>19</v>
      </c>
      <c r="N319" s="214" t="s">
        <v>40</v>
      </c>
      <c r="O319" s="86"/>
      <c r="P319" s="215">
        <f>O319*H319</f>
        <v>0</v>
      </c>
      <c r="Q319" s="215">
        <v>0</v>
      </c>
      <c r="R319" s="215">
        <f>Q319*H319</f>
        <v>0</v>
      </c>
      <c r="S319" s="215">
        <v>0</v>
      </c>
      <c r="T319" s="216">
        <f>S319*H319</f>
        <v>0</v>
      </c>
      <c r="U319" s="40"/>
      <c r="V319" s="40"/>
      <c r="W319" s="40"/>
      <c r="X319" s="40"/>
      <c r="Y319" s="40"/>
      <c r="Z319" s="40"/>
      <c r="AA319" s="40"/>
      <c r="AB319" s="40"/>
      <c r="AC319" s="40"/>
      <c r="AD319" s="40"/>
      <c r="AE319" s="40"/>
      <c r="AR319" s="217" t="s">
        <v>158</v>
      </c>
      <c r="AT319" s="217" t="s">
        <v>153</v>
      </c>
      <c r="AU319" s="217" t="s">
        <v>79</v>
      </c>
      <c r="AY319" s="19" t="s">
        <v>150</v>
      </c>
      <c r="BE319" s="218">
        <f>IF(N319="základní",J319,0)</f>
        <v>0</v>
      </c>
      <c r="BF319" s="218">
        <f>IF(N319="snížená",J319,0)</f>
        <v>0</v>
      </c>
      <c r="BG319" s="218">
        <f>IF(N319="zákl. přenesená",J319,0)</f>
        <v>0</v>
      </c>
      <c r="BH319" s="218">
        <f>IF(N319="sníž. přenesená",J319,0)</f>
        <v>0</v>
      </c>
      <c r="BI319" s="218">
        <f>IF(N319="nulová",J319,0)</f>
        <v>0</v>
      </c>
      <c r="BJ319" s="19" t="s">
        <v>77</v>
      </c>
      <c r="BK319" s="218">
        <f>ROUND(I319*H319,2)</f>
        <v>0</v>
      </c>
      <c r="BL319" s="19" t="s">
        <v>158</v>
      </c>
      <c r="BM319" s="217" t="s">
        <v>850</v>
      </c>
    </row>
    <row r="320" s="2" customFormat="1">
      <c r="A320" s="40"/>
      <c r="B320" s="41"/>
      <c r="C320" s="42"/>
      <c r="D320" s="219" t="s">
        <v>159</v>
      </c>
      <c r="E320" s="42"/>
      <c r="F320" s="220" t="s">
        <v>851</v>
      </c>
      <c r="G320" s="42"/>
      <c r="H320" s="42"/>
      <c r="I320" s="221"/>
      <c r="J320" s="42"/>
      <c r="K320" s="42"/>
      <c r="L320" s="46"/>
      <c r="M320" s="222"/>
      <c r="N320" s="223"/>
      <c r="O320" s="86"/>
      <c r="P320" s="86"/>
      <c r="Q320" s="86"/>
      <c r="R320" s="86"/>
      <c r="S320" s="86"/>
      <c r="T320" s="87"/>
      <c r="U320" s="40"/>
      <c r="V320" s="40"/>
      <c r="W320" s="40"/>
      <c r="X320" s="40"/>
      <c r="Y320" s="40"/>
      <c r="Z320" s="40"/>
      <c r="AA320" s="40"/>
      <c r="AB320" s="40"/>
      <c r="AC320" s="40"/>
      <c r="AD320" s="40"/>
      <c r="AE320" s="40"/>
      <c r="AT320" s="19" t="s">
        <v>159</v>
      </c>
      <c r="AU320" s="19" t="s">
        <v>79</v>
      </c>
    </row>
    <row r="321" s="2" customFormat="1" ht="24.15" customHeight="1">
      <c r="A321" s="40"/>
      <c r="B321" s="41"/>
      <c r="C321" s="228" t="s">
        <v>388</v>
      </c>
      <c r="D321" s="228" t="s">
        <v>254</v>
      </c>
      <c r="E321" s="229" t="s">
        <v>852</v>
      </c>
      <c r="F321" s="230" t="s">
        <v>853</v>
      </c>
      <c r="G321" s="231" t="s">
        <v>258</v>
      </c>
      <c r="H321" s="232">
        <v>684</v>
      </c>
      <c r="I321" s="233"/>
      <c r="J321" s="234">
        <f>ROUND(I321*H321,2)</f>
        <v>0</v>
      </c>
      <c r="K321" s="230" t="s">
        <v>157</v>
      </c>
      <c r="L321" s="235"/>
      <c r="M321" s="236" t="s">
        <v>19</v>
      </c>
      <c r="N321" s="237" t="s">
        <v>40</v>
      </c>
      <c r="O321" s="86"/>
      <c r="P321" s="215">
        <f>O321*H321</f>
        <v>0</v>
      </c>
      <c r="Q321" s="215">
        <v>0</v>
      </c>
      <c r="R321" s="215">
        <f>Q321*H321</f>
        <v>0</v>
      </c>
      <c r="S321" s="215">
        <v>0</v>
      </c>
      <c r="T321" s="216">
        <f>S321*H321</f>
        <v>0</v>
      </c>
      <c r="U321" s="40"/>
      <c r="V321" s="40"/>
      <c r="W321" s="40"/>
      <c r="X321" s="40"/>
      <c r="Y321" s="40"/>
      <c r="Z321" s="40"/>
      <c r="AA321" s="40"/>
      <c r="AB321" s="40"/>
      <c r="AC321" s="40"/>
      <c r="AD321" s="40"/>
      <c r="AE321" s="40"/>
      <c r="AR321" s="217" t="s">
        <v>171</v>
      </c>
      <c r="AT321" s="217" t="s">
        <v>254</v>
      </c>
      <c r="AU321" s="217" t="s">
        <v>79</v>
      </c>
      <c r="AY321" s="19" t="s">
        <v>150</v>
      </c>
      <c r="BE321" s="218">
        <f>IF(N321="základní",J321,0)</f>
        <v>0</v>
      </c>
      <c r="BF321" s="218">
        <f>IF(N321="snížená",J321,0)</f>
        <v>0</v>
      </c>
      <c r="BG321" s="218">
        <f>IF(N321="zákl. přenesená",J321,0)</f>
        <v>0</v>
      </c>
      <c r="BH321" s="218">
        <f>IF(N321="sníž. přenesená",J321,0)</f>
        <v>0</v>
      </c>
      <c r="BI321" s="218">
        <f>IF(N321="nulová",J321,0)</f>
        <v>0</v>
      </c>
      <c r="BJ321" s="19" t="s">
        <v>77</v>
      </c>
      <c r="BK321" s="218">
        <f>ROUND(I321*H321,2)</f>
        <v>0</v>
      </c>
      <c r="BL321" s="19" t="s">
        <v>158</v>
      </c>
      <c r="BM321" s="217" t="s">
        <v>854</v>
      </c>
    </row>
    <row r="322" s="13" customFormat="1">
      <c r="A322" s="13"/>
      <c r="B322" s="242"/>
      <c r="C322" s="243"/>
      <c r="D322" s="244" t="s">
        <v>593</v>
      </c>
      <c r="E322" s="245" t="s">
        <v>19</v>
      </c>
      <c r="F322" s="246" t="s">
        <v>855</v>
      </c>
      <c r="G322" s="243"/>
      <c r="H322" s="247">
        <v>684</v>
      </c>
      <c r="I322" s="248"/>
      <c r="J322" s="243"/>
      <c r="K322" s="243"/>
      <c r="L322" s="249"/>
      <c r="M322" s="250"/>
      <c r="N322" s="251"/>
      <c r="O322" s="251"/>
      <c r="P322" s="251"/>
      <c r="Q322" s="251"/>
      <c r="R322" s="251"/>
      <c r="S322" s="251"/>
      <c r="T322" s="252"/>
      <c r="U322" s="13"/>
      <c r="V322" s="13"/>
      <c r="W322" s="13"/>
      <c r="X322" s="13"/>
      <c r="Y322" s="13"/>
      <c r="Z322" s="13"/>
      <c r="AA322" s="13"/>
      <c r="AB322" s="13"/>
      <c r="AC322" s="13"/>
      <c r="AD322" s="13"/>
      <c r="AE322" s="13"/>
      <c r="AT322" s="253" t="s">
        <v>593</v>
      </c>
      <c r="AU322" s="253" t="s">
        <v>79</v>
      </c>
      <c r="AV322" s="13" t="s">
        <v>79</v>
      </c>
      <c r="AW322" s="13" t="s">
        <v>31</v>
      </c>
      <c r="AX322" s="13" t="s">
        <v>69</v>
      </c>
      <c r="AY322" s="253" t="s">
        <v>150</v>
      </c>
    </row>
    <row r="323" s="14" customFormat="1">
      <c r="A323" s="14"/>
      <c r="B323" s="254"/>
      <c r="C323" s="255"/>
      <c r="D323" s="244" t="s">
        <v>593</v>
      </c>
      <c r="E323" s="256" t="s">
        <v>19</v>
      </c>
      <c r="F323" s="257" t="s">
        <v>595</v>
      </c>
      <c r="G323" s="255"/>
      <c r="H323" s="258">
        <v>684</v>
      </c>
      <c r="I323" s="259"/>
      <c r="J323" s="255"/>
      <c r="K323" s="255"/>
      <c r="L323" s="260"/>
      <c r="M323" s="261"/>
      <c r="N323" s="262"/>
      <c r="O323" s="262"/>
      <c r="P323" s="262"/>
      <c r="Q323" s="262"/>
      <c r="R323" s="262"/>
      <c r="S323" s="262"/>
      <c r="T323" s="263"/>
      <c r="U323" s="14"/>
      <c r="V323" s="14"/>
      <c r="W323" s="14"/>
      <c r="X323" s="14"/>
      <c r="Y323" s="14"/>
      <c r="Z323" s="14"/>
      <c r="AA323" s="14"/>
      <c r="AB323" s="14"/>
      <c r="AC323" s="14"/>
      <c r="AD323" s="14"/>
      <c r="AE323" s="14"/>
      <c r="AT323" s="264" t="s">
        <v>593</v>
      </c>
      <c r="AU323" s="264" t="s">
        <v>79</v>
      </c>
      <c r="AV323" s="14" t="s">
        <v>158</v>
      </c>
      <c r="AW323" s="14" t="s">
        <v>31</v>
      </c>
      <c r="AX323" s="14" t="s">
        <v>77</v>
      </c>
      <c r="AY323" s="264" t="s">
        <v>150</v>
      </c>
    </row>
    <row r="324" s="2" customFormat="1" ht="24.15" customHeight="1">
      <c r="A324" s="40"/>
      <c r="B324" s="41"/>
      <c r="C324" s="206" t="s">
        <v>856</v>
      </c>
      <c r="D324" s="206" t="s">
        <v>153</v>
      </c>
      <c r="E324" s="207" t="s">
        <v>857</v>
      </c>
      <c r="F324" s="208" t="s">
        <v>858</v>
      </c>
      <c r="G324" s="209" t="s">
        <v>380</v>
      </c>
      <c r="H324" s="210">
        <v>2772</v>
      </c>
      <c r="I324" s="211"/>
      <c r="J324" s="212">
        <f>ROUND(I324*H324,2)</f>
        <v>0</v>
      </c>
      <c r="K324" s="208" t="s">
        <v>157</v>
      </c>
      <c r="L324" s="46"/>
      <c r="M324" s="213" t="s">
        <v>19</v>
      </c>
      <c r="N324" s="214" t="s">
        <v>40</v>
      </c>
      <c r="O324" s="86"/>
      <c r="P324" s="215">
        <f>O324*H324</f>
        <v>0</v>
      </c>
      <c r="Q324" s="215">
        <v>0</v>
      </c>
      <c r="R324" s="215">
        <f>Q324*H324</f>
        <v>0</v>
      </c>
      <c r="S324" s="215">
        <v>0</v>
      </c>
      <c r="T324" s="216">
        <f>S324*H324</f>
        <v>0</v>
      </c>
      <c r="U324" s="40"/>
      <c r="V324" s="40"/>
      <c r="W324" s="40"/>
      <c r="X324" s="40"/>
      <c r="Y324" s="40"/>
      <c r="Z324" s="40"/>
      <c r="AA324" s="40"/>
      <c r="AB324" s="40"/>
      <c r="AC324" s="40"/>
      <c r="AD324" s="40"/>
      <c r="AE324" s="40"/>
      <c r="AR324" s="217" t="s">
        <v>158</v>
      </c>
      <c r="AT324" s="217" t="s">
        <v>153</v>
      </c>
      <c r="AU324" s="217" t="s">
        <v>79</v>
      </c>
      <c r="AY324" s="19" t="s">
        <v>150</v>
      </c>
      <c r="BE324" s="218">
        <f>IF(N324="základní",J324,0)</f>
        <v>0</v>
      </c>
      <c r="BF324" s="218">
        <f>IF(N324="snížená",J324,0)</f>
        <v>0</v>
      </c>
      <c r="BG324" s="218">
        <f>IF(N324="zákl. přenesená",J324,0)</f>
        <v>0</v>
      </c>
      <c r="BH324" s="218">
        <f>IF(N324="sníž. přenesená",J324,0)</f>
        <v>0</v>
      </c>
      <c r="BI324" s="218">
        <f>IF(N324="nulová",J324,0)</f>
        <v>0</v>
      </c>
      <c r="BJ324" s="19" t="s">
        <v>77</v>
      </c>
      <c r="BK324" s="218">
        <f>ROUND(I324*H324,2)</f>
        <v>0</v>
      </c>
      <c r="BL324" s="19" t="s">
        <v>158</v>
      </c>
      <c r="BM324" s="217" t="s">
        <v>859</v>
      </c>
    </row>
    <row r="325" s="2" customFormat="1">
      <c r="A325" s="40"/>
      <c r="B325" s="41"/>
      <c r="C325" s="42"/>
      <c r="D325" s="219" t="s">
        <v>159</v>
      </c>
      <c r="E325" s="42"/>
      <c r="F325" s="220" t="s">
        <v>860</v>
      </c>
      <c r="G325" s="42"/>
      <c r="H325" s="42"/>
      <c r="I325" s="221"/>
      <c r="J325" s="42"/>
      <c r="K325" s="42"/>
      <c r="L325" s="46"/>
      <c r="M325" s="222"/>
      <c r="N325" s="223"/>
      <c r="O325" s="86"/>
      <c r="P325" s="86"/>
      <c r="Q325" s="86"/>
      <c r="R325" s="86"/>
      <c r="S325" s="86"/>
      <c r="T325" s="87"/>
      <c r="U325" s="40"/>
      <c r="V325" s="40"/>
      <c r="W325" s="40"/>
      <c r="X325" s="40"/>
      <c r="Y325" s="40"/>
      <c r="Z325" s="40"/>
      <c r="AA325" s="40"/>
      <c r="AB325" s="40"/>
      <c r="AC325" s="40"/>
      <c r="AD325" s="40"/>
      <c r="AE325" s="40"/>
      <c r="AT325" s="19" t="s">
        <v>159</v>
      </c>
      <c r="AU325" s="19" t="s">
        <v>79</v>
      </c>
    </row>
    <row r="326" s="13" customFormat="1">
      <c r="A326" s="13"/>
      <c r="B326" s="242"/>
      <c r="C326" s="243"/>
      <c r="D326" s="244" t="s">
        <v>593</v>
      </c>
      <c r="E326" s="245" t="s">
        <v>19</v>
      </c>
      <c r="F326" s="246" t="s">
        <v>861</v>
      </c>
      <c r="G326" s="243"/>
      <c r="H326" s="247">
        <v>2772</v>
      </c>
      <c r="I326" s="248"/>
      <c r="J326" s="243"/>
      <c r="K326" s="243"/>
      <c r="L326" s="249"/>
      <c r="M326" s="250"/>
      <c r="N326" s="251"/>
      <c r="O326" s="251"/>
      <c r="P326" s="251"/>
      <c r="Q326" s="251"/>
      <c r="R326" s="251"/>
      <c r="S326" s="251"/>
      <c r="T326" s="252"/>
      <c r="U326" s="13"/>
      <c r="V326" s="13"/>
      <c r="W326" s="13"/>
      <c r="X326" s="13"/>
      <c r="Y326" s="13"/>
      <c r="Z326" s="13"/>
      <c r="AA326" s="13"/>
      <c r="AB326" s="13"/>
      <c r="AC326" s="13"/>
      <c r="AD326" s="13"/>
      <c r="AE326" s="13"/>
      <c r="AT326" s="253" t="s">
        <v>593</v>
      </c>
      <c r="AU326" s="253" t="s">
        <v>79</v>
      </c>
      <c r="AV326" s="13" t="s">
        <v>79</v>
      </c>
      <c r="AW326" s="13" t="s">
        <v>31</v>
      </c>
      <c r="AX326" s="13" t="s">
        <v>69</v>
      </c>
      <c r="AY326" s="253" t="s">
        <v>150</v>
      </c>
    </row>
    <row r="327" s="14" customFormat="1">
      <c r="A327" s="14"/>
      <c r="B327" s="254"/>
      <c r="C327" s="255"/>
      <c r="D327" s="244" t="s">
        <v>593</v>
      </c>
      <c r="E327" s="256" t="s">
        <v>19</v>
      </c>
      <c r="F327" s="257" t="s">
        <v>595</v>
      </c>
      <c r="G327" s="255"/>
      <c r="H327" s="258">
        <v>2772</v>
      </c>
      <c r="I327" s="259"/>
      <c r="J327" s="255"/>
      <c r="K327" s="255"/>
      <c r="L327" s="260"/>
      <c r="M327" s="261"/>
      <c r="N327" s="262"/>
      <c r="O327" s="262"/>
      <c r="P327" s="262"/>
      <c r="Q327" s="262"/>
      <c r="R327" s="262"/>
      <c r="S327" s="262"/>
      <c r="T327" s="263"/>
      <c r="U327" s="14"/>
      <c r="V327" s="14"/>
      <c r="W327" s="14"/>
      <c r="X327" s="14"/>
      <c r="Y327" s="14"/>
      <c r="Z327" s="14"/>
      <c r="AA327" s="14"/>
      <c r="AB327" s="14"/>
      <c r="AC327" s="14"/>
      <c r="AD327" s="14"/>
      <c r="AE327" s="14"/>
      <c r="AT327" s="264" t="s">
        <v>593</v>
      </c>
      <c r="AU327" s="264" t="s">
        <v>79</v>
      </c>
      <c r="AV327" s="14" t="s">
        <v>158</v>
      </c>
      <c r="AW327" s="14" t="s">
        <v>31</v>
      </c>
      <c r="AX327" s="14" t="s">
        <v>77</v>
      </c>
      <c r="AY327" s="264" t="s">
        <v>150</v>
      </c>
    </row>
    <row r="328" s="2" customFormat="1" ht="49.05" customHeight="1">
      <c r="A328" s="40"/>
      <c r="B328" s="41"/>
      <c r="C328" s="206" t="s">
        <v>393</v>
      </c>
      <c r="D328" s="206" t="s">
        <v>153</v>
      </c>
      <c r="E328" s="207" t="s">
        <v>862</v>
      </c>
      <c r="F328" s="208" t="s">
        <v>863</v>
      </c>
      <c r="G328" s="209" t="s">
        <v>380</v>
      </c>
      <c r="H328" s="210">
        <v>1390</v>
      </c>
      <c r="I328" s="211"/>
      <c r="J328" s="212">
        <f>ROUND(I328*H328,2)</f>
        <v>0</v>
      </c>
      <c r="K328" s="208" t="s">
        <v>157</v>
      </c>
      <c r="L328" s="46"/>
      <c r="M328" s="213" t="s">
        <v>19</v>
      </c>
      <c r="N328" s="214" t="s">
        <v>40</v>
      </c>
      <c r="O328" s="86"/>
      <c r="P328" s="215">
        <f>O328*H328</f>
        <v>0</v>
      </c>
      <c r="Q328" s="215">
        <v>0</v>
      </c>
      <c r="R328" s="215">
        <f>Q328*H328</f>
        <v>0</v>
      </c>
      <c r="S328" s="215">
        <v>0</v>
      </c>
      <c r="T328" s="216">
        <f>S328*H328</f>
        <v>0</v>
      </c>
      <c r="U328" s="40"/>
      <c r="V328" s="40"/>
      <c r="W328" s="40"/>
      <c r="X328" s="40"/>
      <c r="Y328" s="40"/>
      <c r="Z328" s="40"/>
      <c r="AA328" s="40"/>
      <c r="AB328" s="40"/>
      <c r="AC328" s="40"/>
      <c r="AD328" s="40"/>
      <c r="AE328" s="40"/>
      <c r="AR328" s="217" t="s">
        <v>158</v>
      </c>
      <c r="AT328" s="217" t="s">
        <v>153</v>
      </c>
      <c r="AU328" s="217" t="s">
        <v>79</v>
      </c>
      <c r="AY328" s="19" t="s">
        <v>150</v>
      </c>
      <c r="BE328" s="218">
        <f>IF(N328="základní",J328,0)</f>
        <v>0</v>
      </c>
      <c r="BF328" s="218">
        <f>IF(N328="snížená",J328,0)</f>
        <v>0</v>
      </c>
      <c r="BG328" s="218">
        <f>IF(N328="zákl. přenesená",J328,0)</f>
        <v>0</v>
      </c>
      <c r="BH328" s="218">
        <f>IF(N328="sníž. přenesená",J328,0)</f>
        <v>0</v>
      </c>
      <c r="BI328" s="218">
        <f>IF(N328="nulová",J328,0)</f>
        <v>0</v>
      </c>
      <c r="BJ328" s="19" t="s">
        <v>77</v>
      </c>
      <c r="BK328" s="218">
        <f>ROUND(I328*H328,2)</f>
        <v>0</v>
      </c>
      <c r="BL328" s="19" t="s">
        <v>158</v>
      </c>
      <c r="BM328" s="217" t="s">
        <v>864</v>
      </c>
    </row>
    <row r="329" s="2" customFormat="1">
      <c r="A329" s="40"/>
      <c r="B329" s="41"/>
      <c r="C329" s="42"/>
      <c r="D329" s="219" t="s">
        <v>159</v>
      </c>
      <c r="E329" s="42"/>
      <c r="F329" s="220" t="s">
        <v>865</v>
      </c>
      <c r="G329" s="42"/>
      <c r="H329" s="42"/>
      <c r="I329" s="221"/>
      <c r="J329" s="42"/>
      <c r="K329" s="42"/>
      <c r="L329" s="46"/>
      <c r="M329" s="222"/>
      <c r="N329" s="223"/>
      <c r="O329" s="86"/>
      <c r="P329" s="86"/>
      <c r="Q329" s="86"/>
      <c r="R329" s="86"/>
      <c r="S329" s="86"/>
      <c r="T329" s="87"/>
      <c r="U329" s="40"/>
      <c r="V329" s="40"/>
      <c r="W329" s="40"/>
      <c r="X329" s="40"/>
      <c r="Y329" s="40"/>
      <c r="Z329" s="40"/>
      <c r="AA329" s="40"/>
      <c r="AB329" s="40"/>
      <c r="AC329" s="40"/>
      <c r="AD329" s="40"/>
      <c r="AE329" s="40"/>
      <c r="AT329" s="19" t="s">
        <v>159</v>
      </c>
      <c r="AU329" s="19" t="s">
        <v>79</v>
      </c>
    </row>
    <row r="330" s="2" customFormat="1" ht="44.25" customHeight="1">
      <c r="A330" s="40"/>
      <c r="B330" s="41"/>
      <c r="C330" s="206" t="s">
        <v>866</v>
      </c>
      <c r="D330" s="206" t="s">
        <v>153</v>
      </c>
      <c r="E330" s="207" t="s">
        <v>867</v>
      </c>
      <c r="F330" s="208" t="s">
        <v>868</v>
      </c>
      <c r="G330" s="209" t="s">
        <v>380</v>
      </c>
      <c r="H330" s="210">
        <v>1382</v>
      </c>
      <c r="I330" s="211"/>
      <c r="J330" s="212">
        <f>ROUND(I330*H330,2)</f>
        <v>0</v>
      </c>
      <c r="K330" s="208" t="s">
        <v>157</v>
      </c>
      <c r="L330" s="46"/>
      <c r="M330" s="213" t="s">
        <v>19</v>
      </c>
      <c r="N330" s="214" t="s">
        <v>40</v>
      </c>
      <c r="O330" s="86"/>
      <c r="P330" s="215">
        <f>O330*H330</f>
        <v>0</v>
      </c>
      <c r="Q330" s="215">
        <v>0</v>
      </c>
      <c r="R330" s="215">
        <f>Q330*H330</f>
        <v>0</v>
      </c>
      <c r="S330" s="215">
        <v>0</v>
      </c>
      <c r="T330" s="216">
        <f>S330*H330</f>
        <v>0</v>
      </c>
      <c r="U330" s="40"/>
      <c r="V330" s="40"/>
      <c r="W330" s="40"/>
      <c r="X330" s="40"/>
      <c r="Y330" s="40"/>
      <c r="Z330" s="40"/>
      <c r="AA330" s="40"/>
      <c r="AB330" s="40"/>
      <c r="AC330" s="40"/>
      <c r="AD330" s="40"/>
      <c r="AE330" s="40"/>
      <c r="AR330" s="217" t="s">
        <v>158</v>
      </c>
      <c r="AT330" s="217" t="s">
        <v>153</v>
      </c>
      <c r="AU330" s="217" t="s">
        <v>79</v>
      </c>
      <c r="AY330" s="19" t="s">
        <v>150</v>
      </c>
      <c r="BE330" s="218">
        <f>IF(N330="základní",J330,0)</f>
        <v>0</v>
      </c>
      <c r="BF330" s="218">
        <f>IF(N330="snížená",J330,0)</f>
        <v>0</v>
      </c>
      <c r="BG330" s="218">
        <f>IF(N330="zákl. přenesená",J330,0)</f>
        <v>0</v>
      </c>
      <c r="BH330" s="218">
        <f>IF(N330="sníž. přenesená",J330,0)</f>
        <v>0</v>
      </c>
      <c r="BI330" s="218">
        <f>IF(N330="nulová",J330,0)</f>
        <v>0</v>
      </c>
      <c r="BJ330" s="19" t="s">
        <v>77</v>
      </c>
      <c r="BK330" s="218">
        <f>ROUND(I330*H330,2)</f>
        <v>0</v>
      </c>
      <c r="BL330" s="19" t="s">
        <v>158</v>
      </c>
      <c r="BM330" s="217" t="s">
        <v>869</v>
      </c>
    </row>
    <row r="331" s="2" customFormat="1">
      <c r="A331" s="40"/>
      <c r="B331" s="41"/>
      <c r="C331" s="42"/>
      <c r="D331" s="219" t="s">
        <v>159</v>
      </c>
      <c r="E331" s="42"/>
      <c r="F331" s="220" t="s">
        <v>870</v>
      </c>
      <c r="G331" s="42"/>
      <c r="H331" s="42"/>
      <c r="I331" s="221"/>
      <c r="J331" s="42"/>
      <c r="K331" s="42"/>
      <c r="L331" s="46"/>
      <c r="M331" s="222"/>
      <c r="N331" s="223"/>
      <c r="O331" s="86"/>
      <c r="P331" s="86"/>
      <c r="Q331" s="86"/>
      <c r="R331" s="86"/>
      <c r="S331" s="86"/>
      <c r="T331" s="87"/>
      <c r="U331" s="40"/>
      <c r="V331" s="40"/>
      <c r="W331" s="40"/>
      <c r="X331" s="40"/>
      <c r="Y331" s="40"/>
      <c r="Z331" s="40"/>
      <c r="AA331" s="40"/>
      <c r="AB331" s="40"/>
      <c r="AC331" s="40"/>
      <c r="AD331" s="40"/>
      <c r="AE331" s="40"/>
      <c r="AT331" s="19" t="s">
        <v>159</v>
      </c>
      <c r="AU331" s="19" t="s">
        <v>79</v>
      </c>
    </row>
    <row r="332" s="12" customFormat="1" ht="22.8" customHeight="1">
      <c r="A332" s="12"/>
      <c r="B332" s="190"/>
      <c r="C332" s="191"/>
      <c r="D332" s="192" t="s">
        <v>68</v>
      </c>
      <c r="E332" s="204" t="s">
        <v>171</v>
      </c>
      <c r="F332" s="204" t="s">
        <v>871</v>
      </c>
      <c r="G332" s="191"/>
      <c r="H332" s="191"/>
      <c r="I332" s="194"/>
      <c r="J332" s="205">
        <f>BK332</f>
        <v>0</v>
      </c>
      <c r="K332" s="191"/>
      <c r="L332" s="196"/>
      <c r="M332" s="197"/>
      <c r="N332" s="198"/>
      <c r="O332" s="198"/>
      <c r="P332" s="199">
        <f>SUM(P333:P334)</f>
        <v>0</v>
      </c>
      <c r="Q332" s="198"/>
      <c r="R332" s="199">
        <f>SUM(R333:R334)</f>
        <v>0</v>
      </c>
      <c r="S332" s="198"/>
      <c r="T332" s="200">
        <f>SUM(T333:T334)</f>
        <v>0</v>
      </c>
      <c r="U332" s="12"/>
      <c r="V332" s="12"/>
      <c r="W332" s="12"/>
      <c r="X332" s="12"/>
      <c r="Y332" s="12"/>
      <c r="Z332" s="12"/>
      <c r="AA332" s="12"/>
      <c r="AB332" s="12"/>
      <c r="AC332" s="12"/>
      <c r="AD332" s="12"/>
      <c r="AE332" s="12"/>
      <c r="AR332" s="201" t="s">
        <v>77</v>
      </c>
      <c r="AT332" s="202" t="s">
        <v>68</v>
      </c>
      <c r="AU332" s="202" t="s">
        <v>77</v>
      </c>
      <c r="AY332" s="201" t="s">
        <v>150</v>
      </c>
      <c r="BK332" s="203">
        <f>SUM(BK333:BK334)</f>
        <v>0</v>
      </c>
    </row>
    <row r="333" s="2" customFormat="1" ht="33" customHeight="1">
      <c r="A333" s="40"/>
      <c r="B333" s="41"/>
      <c r="C333" s="206" t="s">
        <v>397</v>
      </c>
      <c r="D333" s="206" t="s">
        <v>153</v>
      </c>
      <c r="E333" s="207" t="s">
        <v>872</v>
      </c>
      <c r="F333" s="208" t="s">
        <v>873</v>
      </c>
      <c r="G333" s="209" t="s">
        <v>252</v>
      </c>
      <c r="H333" s="210">
        <v>4</v>
      </c>
      <c r="I333" s="211"/>
      <c r="J333" s="212">
        <f>ROUND(I333*H333,2)</f>
        <v>0</v>
      </c>
      <c r="K333" s="208" t="s">
        <v>19</v>
      </c>
      <c r="L333" s="46"/>
      <c r="M333" s="213" t="s">
        <v>19</v>
      </c>
      <c r="N333" s="214" t="s">
        <v>40</v>
      </c>
      <c r="O333" s="86"/>
      <c r="P333" s="215">
        <f>O333*H333</f>
        <v>0</v>
      </c>
      <c r="Q333" s="215">
        <v>0</v>
      </c>
      <c r="R333" s="215">
        <f>Q333*H333</f>
        <v>0</v>
      </c>
      <c r="S333" s="215">
        <v>0</v>
      </c>
      <c r="T333" s="216">
        <f>S333*H333</f>
        <v>0</v>
      </c>
      <c r="U333" s="40"/>
      <c r="V333" s="40"/>
      <c r="W333" s="40"/>
      <c r="X333" s="40"/>
      <c r="Y333" s="40"/>
      <c r="Z333" s="40"/>
      <c r="AA333" s="40"/>
      <c r="AB333" s="40"/>
      <c r="AC333" s="40"/>
      <c r="AD333" s="40"/>
      <c r="AE333" s="40"/>
      <c r="AR333" s="217" t="s">
        <v>158</v>
      </c>
      <c r="AT333" s="217" t="s">
        <v>153</v>
      </c>
      <c r="AU333" s="217" t="s">
        <v>79</v>
      </c>
      <c r="AY333" s="19" t="s">
        <v>150</v>
      </c>
      <c r="BE333" s="218">
        <f>IF(N333="základní",J333,0)</f>
        <v>0</v>
      </c>
      <c r="BF333" s="218">
        <f>IF(N333="snížená",J333,0)</f>
        <v>0</v>
      </c>
      <c r="BG333" s="218">
        <f>IF(N333="zákl. přenesená",J333,0)</f>
        <v>0</v>
      </c>
      <c r="BH333" s="218">
        <f>IF(N333="sníž. přenesená",J333,0)</f>
        <v>0</v>
      </c>
      <c r="BI333" s="218">
        <f>IF(N333="nulová",J333,0)</f>
        <v>0</v>
      </c>
      <c r="BJ333" s="19" t="s">
        <v>77</v>
      </c>
      <c r="BK333" s="218">
        <f>ROUND(I333*H333,2)</f>
        <v>0</v>
      </c>
      <c r="BL333" s="19" t="s">
        <v>158</v>
      </c>
      <c r="BM333" s="217" t="s">
        <v>874</v>
      </c>
    </row>
    <row r="334" s="2" customFormat="1" ht="24.15" customHeight="1">
      <c r="A334" s="40"/>
      <c r="B334" s="41"/>
      <c r="C334" s="206" t="s">
        <v>875</v>
      </c>
      <c r="D334" s="206" t="s">
        <v>153</v>
      </c>
      <c r="E334" s="207" t="s">
        <v>876</v>
      </c>
      <c r="F334" s="208" t="s">
        <v>877</v>
      </c>
      <c r="G334" s="209" t="s">
        <v>252</v>
      </c>
      <c r="H334" s="210">
        <v>8</v>
      </c>
      <c r="I334" s="211"/>
      <c r="J334" s="212">
        <f>ROUND(I334*H334,2)</f>
        <v>0</v>
      </c>
      <c r="K334" s="208" t="s">
        <v>19</v>
      </c>
      <c r="L334" s="46"/>
      <c r="M334" s="213" t="s">
        <v>19</v>
      </c>
      <c r="N334" s="214" t="s">
        <v>40</v>
      </c>
      <c r="O334" s="86"/>
      <c r="P334" s="215">
        <f>O334*H334</f>
        <v>0</v>
      </c>
      <c r="Q334" s="215">
        <v>0</v>
      </c>
      <c r="R334" s="215">
        <f>Q334*H334</f>
        <v>0</v>
      </c>
      <c r="S334" s="215">
        <v>0</v>
      </c>
      <c r="T334" s="216">
        <f>S334*H334</f>
        <v>0</v>
      </c>
      <c r="U334" s="40"/>
      <c r="V334" s="40"/>
      <c r="W334" s="40"/>
      <c r="X334" s="40"/>
      <c r="Y334" s="40"/>
      <c r="Z334" s="40"/>
      <c r="AA334" s="40"/>
      <c r="AB334" s="40"/>
      <c r="AC334" s="40"/>
      <c r="AD334" s="40"/>
      <c r="AE334" s="40"/>
      <c r="AR334" s="217" t="s">
        <v>158</v>
      </c>
      <c r="AT334" s="217" t="s">
        <v>153</v>
      </c>
      <c r="AU334" s="217" t="s">
        <v>79</v>
      </c>
      <c r="AY334" s="19" t="s">
        <v>150</v>
      </c>
      <c r="BE334" s="218">
        <f>IF(N334="základní",J334,0)</f>
        <v>0</v>
      </c>
      <c r="BF334" s="218">
        <f>IF(N334="snížená",J334,0)</f>
        <v>0</v>
      </c>
      <c r="BG334" s="218">
        <f>IF(N334="zákl. přenesená",J334,0)</f>
        <v>0</v>
      </c>
      <c r="BH334" s="218">
        <f>IF(N334="sníž. přenesená",J334,0)</f>
        <v>0</v>
      </c>
      <c r="BI334" s="218">
        <f>IF(N334="nulová",J334,0)</f>
        <v>0</v>
      </c>
      <c r="BJ334" s="19" t="s">
        <v>77</v>
      </c>
      <c r="BK334" s="218">
        <f>ROUND(I334*H334,2)</f>
        <v>0</v>
      </c>
      <c r="BL334" s="19" t="s">
        <v>158</v>
      </c>
      <c r="BM334" s="217" t="s">
        <v>878</v>
      </c>
    </row>
    <row r="335" s="12" customFormat="1" ht="22.8" customHeight="1">
      <c r="A335" s="12"/>
      <c r="B335" s="190"/>
      <c r="C335" s="191"/>
      <c r="D335" s="192" t="s">
        <v>68</v>
      </c>
      <c r="E335" s="204" t="s">
        <v>190</v>
      </c>
      <c r="F335" s="204" t="s">
        <v>879</v>
      </c>
      <c r="G335" s="191"/>
      <c r="H335" s="191"/>
      <c r="I335" s="194"/>
      <c r="J335" s="205">
        <f>BK335</f>
        <v>0</v>
      </c>
      <c r="K335" s="191"/>
      <c r="L335" s="196"/>
      <c r="M335" s="197"/>
      <c r="N335" s="198"/>
      <c r="O335" s="198"/>
      <c r="P335" s="199">
        <f>SUM(P336:P399)</f>
        <v>0</v>
      </c>
      <c r="Q335" s="198"/>
      <c r="R335" s="199">
        <f>SUM(R336:R399)</f>
        <v>0.0114</v>
      </c>
      <c r="S335" s="198"/>
      <c r="T335" s="200">
        <f>SUM(T336:T399)</f>
        <v>0</v>
      </c>
      <c r="U335" s="12"/>
      <c r="V335" s="12"/>
      <c r="W335" s="12"/>
      <c r="X335" s="12"/>
      <c r="Y335" s="12"/>
      <c r="Z335" s="12"/>
      <c r="AA335" s="12"/>
      <c r="AB335" s="12"/>
      <c r="AC335" s="12"/>
      <c r="AD335" s="12"/>
      <c r="AE335" s="12"/>
      <c r="AR335" s="201" t="s">
        <v>77</v>
      </c>
      <c r="AT335" s="202" t="s">
        <v>68</v>
      </c>
      <c r="AU335" s="202" t="s">
        <v>77</v>
      </c>
      <c r="AY335" s="201" t="s">
        <v>150</v>
      </c>
      <c r="BK335" s="203">
        <f>SUM(BK336:BK399)</f>
        <v>0</v>
      </c>
    </row>
    <row r="336" s="2" customFormat="1" ht="24.15" customHeight="1">
      <c r="A336" s="40"/>
      <c r="B336" s="41"/>
      <c r="C336" s="206" t="s">
        <v>402</v>
      </c>
      <c r="D336" s="206" t="s">
        <v>153</v>
      </c>
      <c r="E336" s="207" t="s">
        <v>880</v>
      </c>
      <c r="F336" s="208" t="s">
        <v>881</v>
      </c>
      <c r="G336" s="209" t="s">
        <v>252</v>
      </c>
      <c r="H336" s="210">
        <v>2</v>
      </c>
      <c r="I336" s="211"/>
      <c r="J336" s="212">
        <f>ROUND(I336*H336,2)</f>
        <v>0</v>
      </c>
      <c r="K336" s="208" t="s">
        <v>157</v>
      </c>
      <c r="L336" s="46"/>
      <c r="M336" s="213" t="s">
        <v>19</v>
      </c>
      <c r="N336" s="214" t="s">
        <v>40</v>
      </c>
      <c r="O336" s="86"/>
      <c r="P336" s="215">
        <f>O336*H336</f>
        <v>0</v>
      </c>
      <c r="Q336" s="215">
        <v>0.00069999999999999999</v>
      </c>
      <c r="R336" s="215">
        <f>Q336*H336</f>
        <v>0.0014</v>
      </c>
      <c r="S336" s="215">
        <v>0</v>
      </c>
      <c r="T336" s="216">
        <f>S336*H336</f>
        <v>0</v>
      </c>
      <c r="U336" s="40"/>
      <c r="V336" s="40"/>
      <c r="W336" s="40"/>
      <c r="X336" s="40"/>
      <c r="Y336" s="40"/>
      <c r="Z336" s="40"/>
      <c r="AA336" s="40"/>
      <c r="AB336" s="40"/>
      <c r="AC336" s="40"/>
      <c r="AD336" s="40"/>
      <c r="AE336" s="40"/>
      <c r="AR336" s="217" t="s">
        <v>158</v>
      </c>
      <c r="AT336" s="217" t="s">
        <v>153</v>
      </c>
      <c r="AU336" s="217" t="s">
        <v>79</v>
      </c>
      <c r="AY336" s="19" t="s">
        <v>150</v>
      </c>
      <c r="BE336" s="218">
        <f>IF(N336="základní",J336,0)</f>
        <v>0</v>
      </c>
      <c r="BF336" s="218">
        <f>IF(N336="snížená",J336,0)</f>
        <v>0</v>
      </c>
      <c r="BG336" s="218">
        <f>IF(N336="zákl. přenesená",J336,0)</f>
        <v>0</v>
      </c>
      <c r="BH336" s="218">
        <f>IF(N336="sníž. přenesená",J336,0)</f>
        <v>0</v>
      </c>
      <c r="BI336" s="218">
        <f>IF(N336="nulová",J336,0)</f>
        <v>0</v>
      </c>
      <c r="BJ336" s="19" t="s">
        <v>77</v>
      </c>
      <c r="BK336" s="218">
        <f>ROUND(I336*H336,2)</f>
        <v>0</v>
      </c>
      <c r="BL336" s="19" t="s">
        <v>158</v>
      </c>
      <c r="BM336" s="217" t="s">
        <v>882</v>
      </c>
    </row>
    <row r="337" s="2" customFormat="1">
      <c r="A337" s="40"/>
      <c r="B337" s="41"/>
      <c r="C337" s="42"/>
      <c r="D337" s="219" t="s">
        <v>159</v>
      </c>
      <c r="E337" s="42"/>
      <c r="F337" s="220" t="s">
        <v>883</v>
      </c>
      <c r="G337" s="42"/>
      <c r="H337" s="42"/>
      <c r="I337" s="221"/>
      <c r="J337" s="42"/>
      <c r="K337" s="42"/>
      <c r="L337" s="46"/>
      <c r="M337" s="222"/>
      <c r="N337" s="223"/>
      <c r="O337" s="86"/>
      <c r="P337" s="86"/>
      <c r="Q337" s="86"/>
      <c r="R337" s="86"/>
      <c r="S337" s="86"/>
      <c r="T337" s="87"/>
      <c r="U337" s="40"/>
      <c r="V337" s="40"/>
      <c r="W337" s="40"/>
      <c r="X337" s="40"/>
      <c r="Y337" s="40"/>
      <c r="Z337" s="40"/>
      <c r="AA337" s="40"/>
      <c r="AB337" s="40"/>
      <c r="AC337" s="40"/>
      <c r="AD337" s="40"/>
      <c r="AE337" s="40"/>
      <c r="AT337" s="19" t="s">
        <v>159</v>
      </c>
      <c r="AU337" s="19" t="s">
        <v>79</v>
      </c>
    </row>
    <row r="338" s="13" customFormat="1">
      <c r="A338" s="13"/>
      <c r="B338" s="242"/>
      <c r="C338" s="243"/>
      <c r="D338" s="244" t="s">
        <v>593</v>
      </c>
      <c r="E338" s="245" t="s">
        <v>19</v>
      </c>
      <c r="F338" s="246" t="s">
        <v>884</v>
      </c>
      <c r="G338" s="243"/>
      <c r="H338" s="247">
        <v>1</v>
      </c>
      <c r="I338" s="248"/>
      <c r="J338" s="243"/>
      <c r="K338" s="243"/>
      <c r="L338" s="249"/>
      <c r="M338" s="250"/>
      <c r="N338" s="251"/>
      <c r="O338" s="251"/>
      <c r="P338" s="251"/>
      <c r="Q338" s="251"/>
      <c r="R338" s="251"/>
      <c r="S338" s="251"/>
      <c r="T338" s="252"/>
      <c r="U338" s="13"/>
      <c r="V338" s="13"/>
      <c r="W338" s="13"/>
      <c r="X338" s="13"/>
      <c r="Y338" s="13"/>
      <c r="Z338" s="13"/>
      <c r="AA338" s="13"/>
      <c r="AB338" s="13"/>
      <c r="AC338" s="13"/>
      <c r="AD338" s="13"/>
      <c r="AE338" s="13"/>
      <c r="AT338" s="253" t="s">
        <v>593</v>
      </c>
      <c r="AU338" s="253" t="s">
        <v>79</v>
      </c>
      <c r="AV338" s="13" t="s">
        <v>79</v>
      </c>
      <c r="AW338" s="13" t="s">
        <v>31</v>
      </c>
      <c r="AX338" s="13" t="s">
        <v>69</v>
      </c>
      <c r="AY338" s="253" t="s">
        <v>150</v>
      </c>
    </row>
    <row r="339" s="13" customFormat="1">
      <c r="A339" s="13"/>
      <c r="B339" s="242"/>
      <c r="C339" s="243"/>
      <c r="D339" s="244" t="s">
        <v>593</v>
      </c>
      <c r="E339" s="245" t="s">
        <v>19</v>
      </c>
      <c r="F339" s="246" t="s">
        <v>885</v>
      </c>
      <c r="G339" s="243"/>
      <c r="H339" s="247">
        <v>1</v>
      </c>
      <c r="I339" s="248"/>
      <c r="J339" s="243"/>
      <c r="K339" s="243"/>
      <c r="L339" s="249"/>
      <c r="M339" s="250"/>
      <c r="N339" s="251"/>
      <c r="O339" s="251"/>
      <c r="P339" s="251"/>
      <c r="Q339" s="251"/>
      <c r="R339" s="251"/>
      <c r="S339" s="251"/>
      <c r="T339" s="252"/>
      <c r="U339" s="13"/>
      <c r="V339" s="13"/>
      <c r="W339" s="13"/>
      <c r="X339" s="13"/>
      <c r="Y339" s="13"/>
      <c r="Z339" s="13"/>
      <c r="AA339" s="13"/>
      <c r="AB339" s="13"/>
      <c r="AC339" s="13"/>
      <c r="AD339" s="13"/>
      <c r="AE339" s="13"/>
      <c r="AT339" s="253" t="s">
        <v>593</v>
      </c>
      <c r="AU339" s="253" t="s">
        <v>79</v>
      </c>
      <c r="AV339" s="13" t="s">
        <v>79</v>
      </c>
      <c r="AW339" s="13" t="s">
        <v>31</v>
      </c>
      <c r="AX339" s="13" t="s">
        <v>69</v>
      </c>
      <c r="AY339" s="253" t="s">
        <v>150</v>
      </c>
    </row>
    <row r="340" s="14" customFormat="1">
      <c r="A340" s="14"/>
      <c r="B340" s="254"/>
      <c r="C340" s="255"/>
      <c r="D340" s="244" t="s">
        <v>593</v>
      </c>
      <c r="E340" s="256" t="s">
        <v>19</v>
      </c>
      <c r="F340" s="257" t="s">
        <v>595</v>
      </c>
      <c r="G340" s="255"/>
      <c r="H340" s="258">
        <v>2</v>
      </c>
      <c r="I340" s="259"/>
      <c r="J340" s="255"/>
      <c r="K340" s="255"/>
      <c r="L340" s="260"/>
      <c r="M340" s="261"/>
      <c r="N340" s="262"/>
      <c r="O340" s="262"/>
      <c r="P340" s="262"/>
      <c r="Q340" s="262"/>
      <c r="R340" s="262"/>
      <c r="S340" s="262"/>
      <c r="T340" s="263"/>
      <c r="U340" s="14"/>
      <c r="V340" s="14"/>
      <c r="W340" s="14"/>
      <c r="X340" s="14"/>
      <c r="Y340" s="14"/>
      <c r="Z340" s="14"/>
      <c r="AA340" s="14"/>
      <c r="AB340" s="14"/>
      <c r="AC340" s="14"/>
      <c r="AD340" s="14"/>
      <c r="AE340" s="14"/>
      <c r="AT340" s="264" t="s">
        <v>593</v>
      </c>
      <c r="AU340" s="264" t="s">
        <v>79</v>
      </c>
      <c r="AV340" s="14" t="s">
        <v>158</v>
      </c>
      <c r="AW340" s="14" t="s">
        <v>31</v>
      </c>
      <c r="AX340" s="14" t="s">
        <v>77</v>
      </c>
      <c r="AY340" s="264" t="s">
        <v>150</v>
      </c>
    </row>
    <row r="341" s="2" customFormat="1" ht="16.5" customHeight="1">
      <c r="A341" s="40"/>
      <c r="B341" s="41"/>
      <c r="C341" s="228" t="s">
        <v>886</v>
      </c>
      <c r="D341" s="228" t="s">
        <v>254</v>
      </c>
      <c r="E341" s="229" t="s">
        <v>887</v>
      </c>
      <c r="F341" s="230" t="s">
        <v>888</v>
      </c>
      <c r="G341" s="231" t="s">
        <v>252</v>
      </c>
      <c r="H341" s="232">
        <v>2</v>
      </c>
      <c r="I341" s="233"/>
      <c r="J341" s="234">
        <f>ROUND(I341*H341,2)</f>
        <v>0</v>
      </c>
      <c r="K341" s="230" t="s">
        <v>157</v>
      </c>
      <c r="L341" s="235"/>
      <c r="M341" s="236" t="s">
        <v>19</v>
      </c>
      <c r="N341" s="237" t="s">
        <v>40</v>
      </c>
      <c r="O341" s="86"/>
      <c r="P341" s="215">
        <f>O341*H341</f>
        <v>0</v>
      </c>
      <c r="Q341" s="215">
        <v>0.0050000000000000001</v>
      </c>
      <c r="R341" s="215">
        <f>Q341*H341</f>
        <v>0.01</v>
      </c>
      <c r="S341" s="215">
        <v>0</v>
      </c>
      <c r="T341" s="216">
        <f>S341*H341</f>
        <v>0</v>
      </c>
      <c r="U341" s="40"/>
      <c r="V341" s="40"/>
      <c r="W341" s="40"/>
      <c r="X341" s="40"/>
      <c r="Y341" s="40"/>
      <c r="Z341" s="40"/>
      <c r="AA341" s="40"/>
      <c r="AB341" s="40"/>
      <c r="AC341" s="40"/>
      <c r="AD341" s="40"/>
      <c r="AE341" s="40"/>
      <c r="AR341" s="217" t="s">
        <v>171</v>
      </c>
      <c r="AT341" s="217" t="s">
        <v>254</v>
      </c>
      <c r="AU341" s="217" t="s">
        <v>79</v>
      </c>
      <c r="AY341" s="19" t="s">
        <v>150</v>
      </c>
      <c r="BE341" s="218">
        <f>IF(N341="základní",J341,0)</f>
        <v>0</v>
      </c>
      <c r="BF341" s="218">
        <f>IF(N341="snížená",J341,0)</f>
        <v>0</v>
      </c>
      <c r="BG341" s="218">
        <f>IF(N341="zákl. přenesená",J341,0)</f>
        <v>0</v>
      </c>
      <c r="BH341" s="218">
        <f>IF(N341="sníž. přenesená",J341,0)</f>
        <v>0</v>
      </c>
      <c r="BI341" s="218">
        <f>IF(N341="nulová",J341,0)</f>
        <v>0</v>
      </c>
      <c r="BJ341" s="19" t="s">
        <v>77</v>
      </c>
      <c r="BK341" s="218">
        <f>ROUND(I341*H341,2)</f>
        <v>0</v>
      </c>
      <c r="BL341" s="19" t="s">
        <v>158</v>
      </c>
      <c r="BM341" s="217" t="s">
        <v>889</v>
      </c>
    </row>
    <row r="342" s="13" customFormat="1">
      <c r="A342" s="13"/>
      <c r="B342" s="242"/>
      <c r="C342" s="243"/>
      <c r="D342" s="244" t="s">
        <v>593</v>
      </c>
      <c r="E342" s="245" t="s">
        <v>19</v>
      </c>
      <c r="F342" s="246" t="s">
        <v>884</v>
      </c>
      <c r="G342" s="243"/>
      <c r="H342" s="247">
        <v>1</v>
      </c>
      <c r="I342" s="248"/>
      <c r="J342" s="243"/>
      <c r="K342" s="243"/>
      <c r="L342" s="249"/>
      <c r="M342" s="250"/>
      <c r="N342" s="251"/>
      <c r="O342" s="251"/>
      <c r="P342" s="251"/>
      <c r="Q342" s="251"/>
      <c r="R342" s="251"/>
      <c r="S342" s="251"/>
      <c r="T342" s="252"/>
      <c r="U342" s="13"/>
      <c r="V342" s="13"/>
      <c r="W342" s="13"/>
      <c r="X342" s="13"/>
      <c r="Y342" s="13"/>
      <c r="Z342" s="13"/>
      <c r="AA342" s="13"/>
      <c r="AB342" s="13"/>
      <c r="AC342" s="13"/>
      <c r="AD342" s="13"/>
      <c r="AE342" s="13"/>
      <c r="AT342" s="253" t="s">
        <v>593</v>
      </c>
      <c r="AU342" s="253" t="s">
        <v>79</v>
      </c>
      <c r="AV342" s="13" t="s">
        <v>79</v>
      </c>
      <c r="AW342" s="13" t="s">
        <v>31</v>
      </c>
      <c r="AX342" s="13" t="s">
        <v>69</v>
      </c>
      <c r="AY342" s="253" t="s">
        <v>150</v>
      </c>
    </row>
    <row r="343" s="13" customFormat="1">
      <c r="A343" s="13"/>
      <c r="B343" s="242"/>
      <c r="C343" s="243"/>
      <c r="D343" s="244" t="s">
        <v>593</v>
      </c>
      <c r="E343" s="245" t="s">
        <v>19</v>
      </c>
      <c r="F343" s="246" t="s">
        <v>885</v>
      </c>
      <c r="G343" s="243"/>
      <c r="H343" s="247">
        <v>1</v>
      </c>
      <c r="I343" s="248"/>
      <c r="J343" s="243"/>
      <c r="K343" s="243"/>
      <c r="L343" s="249"/>
      <c r="M343" s="250"/>
      <c r="N343" s="251"/>
      <c r="O343" s="251"/>
      <c r="P343" s="251"/>
      <c r="Q343" s="251"/>
      <c r="R343" s="251"/>
      <c r="S343" s="251"/>
      <c r="T343" s="252"/>
      <c r="U343" s="13"/>
      <c r="V343" s="13"/>
      <c r="W343" s="13"/>
      <c r="X343" s="13"/>
      <c r="Y343" s="13"/>
      <c r="Z343" s="13"/>
      <c r="AA343" s="13"/>
      <c r="AB343" s="13"/>
      <c r="AC343" s="13"/>
      <c r="AD343" s="13"/>
      <c r="AE343" s="13"/>
      <c r="AT343" s="253" t="s">
        <v>593</v>
      </c>
      <c r="AU343" s="253" t="s">
        <v>79</v>
      </c>
      <c r="AV343" s="13" t="s">
        <v>79</v>
      </c>
      <c r="AW343" s="13" t="s">
        <v>31</v>
      </c>
      <c r="AX343" s="13" t="s">
        <v>69</v>
      </c>
      <c r="AY343" s="253" t="s">
        <v>150</v>
      </c>
    </row>
    <row r="344" s="14" customFormat="1">
      <c r="A344" s="14"/>
      <c r="B344" s="254"/>
      <c r="C344" s="255"/>
      <c r="D344" s="244" t="s">
        <v>593</v>
      </c>
      <c r="E344" s="256" t="s">
        <v>19</v>
      </c>
      <c r="F344" s="257" t="s">
        <v>595</v>
      </c>
      <c r="G344" s="255"/>
      <c r="H344" s="258">
        <v>2</v>
      </c>
      <c r="I344" s="259"/>
      <c r="J344" s="255"/>
      <c r="K344" s="255"/>
      <c r="L344" s="260"/>
      <c r="M344" s="261"/>
      <c r="N344" s="262"/>
      <c r="O344" s="262"/>
      <c r="P344" s="262"/>
      <c r="Q344" s="262"/>
      <c r="R344" s="262"/>
      <c r="S344" s="262"/>
      <c r="T344" s="263"/>
      <c r="U344" s="14"/>
      <c r="V344" s="14"/>
      <c r="W344" s="14"/>
      <c r="X344" s="14"/>
      <c r="Y344" s="14"/>
      <c r="Z344" s="14"/>
      <c r="AA344" s="14"/>
      <c r="AB344" s="14"/>
      <c r="AC344" s="14"/>
      <c r="AD344" s="14"/>
      <c r="AE344" s="14"/>
      <c r="AT344" s="264" t="s">
        <v>593</v>
      </c>
      <c r="AU344" s="264" t="s">
        <v>79</v>
      </c>
      <c r="AV344" s="14" t="s">
        <v>158</v>
      </c>
      <c r="AW344" s="14" t="s">
        <v>31</v>
      </c>
      <c r="AX344" s="14" t="s">
        <v>77</v>
      </c>
      <c r="AY344" s="264" t="s">
        <v>150</v>
      </c>
    </row>
    <row r="345" s="2" customFormat="1" ht="24.15" customHeight="1">
      <c r="A345" s="40"/>
      <c r="B345" s="41"/>
      <c r="C345" s="206" t="s">
        <v>406</v>
      </c>
      <c r="D345" s="206" t="s">
        <v>153</v>
      </c>
      <c r="E345" s="207" t="s">
        <v>890</v>
      </c>
      <c r="F345" s="208" t="s">
        <v>891</v>
      </c>
      <c r="G345" s="209" t="s">
        <v>252</v>
      </c>
      <c r="H345" s="210">
        <v>2</v>
      </c>
      <c r="I345" s="211"/>
      <c r="J345" s="212">
        <f>ROUND(I345*H345,2)</f>
        <v>0</v>
      </c>
      <c r="K345" s="208" t="s">
        <v>157</v>
      </c>
      <c r="L345" s="46"/>
      <c r="M345" s="213" t="s">
        <v>19</v>
      </c>
      <c r="N345" s="214" t="s">
        <v>40</v>
      </c>
      <c r="O345" s="86"/>
      <c r="P345" s="215">
        <f>O345*H345</f>
        <v>0</v>
      </c>
      <c r="Q345" s="215">
        <v>0</v>
      </c>
      <c r="R345" s="215">
        <f>Q345*H345</f>
        <v>0</v>
      </c>
      <c r="S345" s="215">
        <v>0</v>
      </c>
      <c r="T345" s="216">
        <f>S345*H345</f>
        <v>0</v>
      </c>
      <c r="U345" s="40"/>
      <c r="V345" s="40"/>
      <c r="W345" s="40"/>
      <c r="X345" s="40"/>
      <c r="Y345" s="40"/>
      <c r="Z345" s="40"/>
      <c r="AA345" s="40"/>
      <c r="AB345" s="40"/>
      <c r="AC345" s="40"/>
      <c r="AD345" s="40"/>
      <c r="AE345" s="40"/>
      <c r="AR345" s="217" t="s">
        <v>158</v>
      </c>
      <c r="AT345" s="217" t="s">
        <v>153</v>
      </c>
      <c r="AU345" s="217" t="s">
        <v>79</v>
      </c>
      <c r="AY345" s="19" t="s">
        <v>150</v>
      </c>
      <c r="BE345" s="218">
        <f>IF(N345="základní",J345,0)</f>
        <v>0</v>
      </c>
      <c r="BF345" s="218">
        <f>IF(N345="snížená",J345,0)</f>
        <v>0</v>
      </c>
      <c r="BG345" s="218">
        <f>IF(N345="zákl. přenesená",J345,0)</f>
        <v>0</v>
      </c>
      <c r="BH345" s="218">
        <f>IF(N345="sníž. přenesená",J345,0)</f>
        <v>0</v>
      </c>
      <c r="BI345" s="218">
        <f>IF(N345="nulová",J345,0)</f>
        <v>0</v>
      </c>
      <c r="BJ345" s="19" t="s">
        <v>77</v>
      </c>
      <c r="BK345" s="218">
        <f>ROUND(I345*H345,2)</f>
        <v>0</v>
      </c>
      <c r="BL345" s="19" t="s">
        <v>158</v>
      </c>
      <c r="BM345" s="217" t="s">
        <v>892</v>
      </c>
    </row>
    <row r="346" s="2" customFormat="1">
      <c r="A346" s="40"/>
      <c r="B346" s="41"/>
      <c r="C346" s="42"/>
      <c r="D346" s="219" t="s">
        <v>159</v>
      </c>
      <c r="E346" s="42"/>
      <c r="F346" s="220" t="s">
        <v>893</v>
      </c>
      <c r="G346" s="42"/>
      <c r="H346" s="42"/>
      <c r="I346" s="221"/>
      <c r="J346" s="42"/>
      <c r="K346" s="42"/>
      <c r="L346" s="46"/>
      <c r="M346" s="222"/>
      <c r="N346" s="223"/>
      <c r="O346" s="86"/>
      <c r="P346" s="86"/>
      <c r="Q346" s="86"/>
      <c r="R346" s="86"/>
      <c r="S346" s="86"/>
      <c r="T346" s="87"/>
      <c r="U346" s="40"/>
      <c r="V346" s="40"/>
      <c r="W346" s="40"/>
      <c r="X346" s="40"/>
      <c r="Y346" s="40"/>
      <c r="Z346" s="40"/>
      <c r="AA346" s="40"/>
      <c r="AB346" s="40"/>
      <c r="AC346" s="40"/>
      <c r="AD346" s="40"/>
      <c r="AE346" s="40"/>
      <c r="AT346" s="19" t="s">
        <v>159</v>
      </c>
      <c r="AU346" s="19" t="s">
        <v>79</v>
      </c>
    </row>
    <row r="347" s="2" customFormat="1" ht="21.75" customHeight="1">
      <c r="A347" s="40"/>
      <c r="B347" s="41"/>
      <c r="C347" s="228" t="s">
        <v>894</v>
      </c>
      <c r="D347" s="228" t="s">
        <v>254</v>
      </c>
      <c r="E347" s="229" t="s">
        <v>895</v>
      </c>
      <c r="F347" s="230" t="s">
        <v>896</v>
      </c>
      <c r="G347" s="231" t="s">
        <v>252</v>
      </c>
      <c r="H347" s="232">
        <v>2</v>
      </c>
      <c r="I347" s="233"/>
      <c r="J347" s="234">
        <f>ROUND(I347*H347,2)</f>
        <v>0</v>
      </c>
      <c r="K347" s="230" t="s">
        <v>157</v>
      </c>
      <c r="L347" s="235"/>
      <c r="M347" s="236" t="s">
        <v>19</v>
      </c>
      <c r="N347" s="237" t="s">
        <v>40</v>
      </c>
      <c r="O347" s="86"/>
      <c r="P347" s="215">
        <f>O347*H347</f>
        <v>0</v>
      </c>
      <c r="Q347" s="215">
        <v>0</v>
      </c>
      <c r="R347" s="215">
        <f>Q347*H347</f>
        <v>0</v>
      </c>
      <c r="S347" s="215">
        <v>0</v>
      </c>
      <c r="T347" s="216">
        <f>S347*H347</f>
        <v>0</v>
      </c>
      <c r="U347" s="40"/>
      <c r="V347" s="40"/>
      <c r="W347" s="40"/>
      <c r="X347" s="40"/>
      <c r="Y347" s="40"/>
      <c r="Z347" s="40"/>
      <c r="AA347" s="40"/>
      <c r="AB347" s="40"/>
      <c r="AC347" s="40"/>
      <c r="AD347" s="40"/>
      <c r="AE347" s="40"/>
      <c r="AR347" s="217" t="s">
        <v>171</v>
      </c>
      <c r="AT347" s="217" t="s">
        <v>254</v>
      </c>
      <c r="AU347" s="217" t="s">
        <v>79</v>
      </c>
      <c r="AY347" s="19" t="s">
        <v>150</v>
      </c>
      <c r="BE347" s="218">
        <f>IF(N347="základní",J347,0)</f>
        <v>0</v>
      </c>
      <c r="BF347" s="218">
        <f>IF(N347="snížená",J347,0)</f>
        <v>0</v>
      </c>
      <c r="BG347" s="218">
        <f>IF(N347="zákl. přenesená",J347,0)</f>
        <v>0</v>
      </c>
      <c r="BH347" s="218">
        <f>IF(N347="sníž. přenesená",J347,0)</f>
        <v>0</v>
      </c>
      <c r="BI347" s="218">
        <f>IF(N347="nulová",J347,0)</f>
        <v>0</v>
      </c>
      <c r="BJ347" s="19" t="s">
        <v>77</v>
      </c>
      <c r="BK347" s="218">
        <f>ROUND(I347*H347,2)</f>
        <v>0</v>
      </c>
      <c r="BL347" s="19" t="s">
        <v>158</v>
      </c>
      <c r="BM347" s="217" t="s">
        <v>897</v>
      </c>
    </row>
    <row r="348" s="2" customFormat="1" ht="16.5" customHeight="1">
      <c r="A348" s="40"/>
      <c r="B348" s="41"/>
      <c r="C348" s="228" t="s">
        <v>411</v>
      </c>
      <c r="D348" s="228" t="s">
        <v>254</v>
      </c>
      <c r="E348" s="229" t="s">
        <v>898</v>
      </c>
      <c r="F348" s="230" t="s">
        <v>899</v>
      </c>
      <c r="G348" s="231" t="s">
        <v>252</v>
      </c>
      <c r="H348" s="232">
        <v>2</v>
      </c>
      <c r="I348" s="233"/>
      <c r="J348" s="234">
        <f>ROUND(I348*H348,2)</f>
        <v>0</v>
      </c>
      <c r="K348" s="230" t="s">
        <v>157</v>
      </c>
      <c r="L348" s="235"/>
      <c r="M348" s="236" t="s">
        <v>19</v>
      </c>
      <c r="N348" s="237" t="s">
        <v>40</v>
      </c>
      <c r="O348" s="86"/>
      <c r="P348" s="215">
        <f>O348*H348</f>
        <v>0</v>
      </c>
      <c r="Q348" s="215">
        <v>0</v>
      </c>
      <c r="R348" s="215">
        <f>Q348*H348</f>
        <v>0</v>
      </c>
      <c r="S348" s="215">
        <v>0</v>
      </c>
      <c r="T348" s="216">
        <f>S348*H348</f>
        <v>0</v>
      </c>
      <c r="U348" s="40"/>
      <c r="V348" s="40"/>
      <c r="W348" s="40"/>
      <c r="X348" s="40"/>
      <c r="Y348" s="40"/>
      <c r="Z348" s="40"/>
      <c r="AA348" s="40"/>
      <c r="AB348" s="40"/>
      <c r="AC348" s="40"/>
      <c r="AD348" s="40"/>
      <c r="AE348" s="40"/>
      <c r="AR348" s="217" t="s">
        <v>171</v>
      </c>
      <c r="AT348" s="217" t="s">
        <v>254</v>
      </c>
      <c r="AU348" s="217" t="s">
        <v>79</v>
      </c>
      <c r="AY348" s="19" t="s">
        <v>150</v>
      </c>
      <c r="BE348" s="218">
        <f>IF(N348="základní",J348,0)</f>
        <v>0</v>
      </c>
      <c r="BF348" s="218">
        <f>IF(N348="snížená",J348,0)</f>
        <v>0</v>
      </c>
      <c r="BG348" s="218">
        <f>IF(N348="zákl. přenesená",J348,0)</f>
        <v>0</v>
      </c>
      <c r="BH348" s="218">
        <f>IF(N348="sníž. přenesená",J348,0)</f>
        <v>0</v>
      </c>
      <c r="BI348" s="218">
        <f>IF(N348="nulová",J348,0)</f>
        <v>0</v>
      </c>
      <c r="BJ348" s="19" t="s">
        <v>77</v>
      </c>
      <c r="BK348" s="218">
        <f>ROUND(I348*H348,2)</f>
        <v>0</v>
      </c>
      <c r="BL348" s="19" t="s">
        <v>158</v>
      </c>
      <c r="BM348" s="217" t="s">
        <v>900</v>
      </c>
    </row>
    <row r="349" s="2" customFormat="1" ht="16.5" customHeight="1">
      <c r="A349" s="40"/>
      <c r="B349" s="41"/>
      <c r="C349" s="228" t="s">
        <v>901</v>
      </c>
      <c r="D349" s="228" t="s">
        <v>254</v>
      </c>
      <c r="E349" s="229" t="s">
        <v>902</v>
      </c>
      <c r="F349" s="230" t="s">
        <v>903</v>
      </c>
      <c r="G349" s="231" t="s">
        <v>252</v>
      </c>
      <c r="H349" s="232">
        <v>4</v>
      </c>
      <c r="I349" s="233"/>
      <c r="J349" s="234">
        <f>ROUND(I349*H349,2)</f>
        <v>0</v>
      </c>
      <c r="K349" s="230" t="s">
        <v>157</v>
      </c>
      <c r="L349" s="235"/>
      <c r="M349" s="236" t="s">
        <v>19</v>
      </c>
      <c r="N349" s="237" t="s">
        <v>40</v>
      </c>
      <c r="O349" s="86"/>
      <c r="P349" s="215">
        <f>O349*H349</f>
        <v>0</v>
      </c>
      <c r="Q349" s="215">
        <v>0</v>
      </c>
      <c r="R349" s="215">
        <f>Q349*H349</f>
        <v>0</v>
      </c>
      <c r="S349" s="215">
        <v>0</v>
      </c>
      <c r="T349" s="216">
        <f>S349*H349</f>
        <v>0</v>
      </c>
      <c r="U349" s="40"/>
      <c r="V349" s="40"/>
      <c r="W349" s="40"/>
      <c r="X349" s="40"/>
      <c r="Y349" s="40"/>
      <c r="Z349" s="40"/>
      <c r="AA349" s="40"/>
      <c r="AB349" s="40"/>
      <c r="AC349" s="40"/>
      <c r="AD349" s="40"/>
      <c r="AE349" s="40"/>
      <c r="AR349" s="217" t="s">
        <v>171</v>
      </c>
      <c r="AT349" s="217" t="s">
        <v>254</v>
      </c>
      <c r="AU349" s="217" t="s">
        <v>79</v>
      </c>
      <c r="AY349" s="19" t="s">
        <v>150</v>
      </c>
      <c r="BE349" s="218">
        <f>IF(N349="základní",J349,0)</f>
        <v>0</v>
      </c>
      <c r="BF349" s="218">
        <f>IF(N349="snížená",J349,0)</f>
        <v>0</v>
      </c>
      <c r="BG349" s="218">
        <f>IF(N349="zákl. přenesená",J349,0)</f>
        <v>0</v>
      </c>
      <c r="BH349" s="218">
        <f>IF(N349="sníž. přenesená",J349,0)</f>
        <v>0</v>
      </c>
      <c r="BI349" s="218">
        <f>IF(N349="nulová",J349,0)</f>
        <v>0</v>
      </c>
      <c r="BJ349" s="19" t="s">
        <v>77</v>
      </c>
      <c r="BK349" s="218">
        <f>ROUND(I349*H349,2)</f>
        <v>0</v>
      </c>
      <c r="BL349" s="19" t="s">
        <v>158</v>
      </c>
      <c r="BM349" s="217" t="s">
        <v>904</v>
      </c>
    </row>
    <row r="350" s="2" customFormat="1" ht="16.5" customHeight="1">
      <c r="A350" s="40"/>
      <c r="B350" s="41"/>
      <c r="C350" s="228" t="s">
        <v>415</v>
      </c>
      <c r="D350" s="228" t="s">
        <v>254</v>
      </c>
      <c r="E350" s="229" t="s">
        <v>905</v>
      </c>
      <c r="F350" s="230" t="s">
        <v>906</v>
      </c>
      <c r="G350" s="231" t="s">
        <v>252</v>
      </c>
      <c r="H350" s="232">
        <v>2</v>
      </c>
      <c r="I350" s="233"/>
      <c r="J350" s="234">
        <f>ROUND(I350*H350,2)</f>
        <v>0</v>
      </c>
      <c r="K350" s="230" t="s">
        <v>157</v>
      </c>
      <c r="L350" s="235"/>
      <c r="M350" s="236" t="s">
        <v>19</v>
      </c>
      <c r="N350" s="237" t="s">
        <v>40</v>
      </c>
      <c r="O350" s="86"/>
      <c r="P350" s="215">
        <f>O350*H350</f>
        <v>0</v>
      </c>
      <c r="Q350" s="215">
        <v>0</v>
      </c>
      <c r="R350" s="215">
        <f>Q350*H350</f>
        <v>0</v>
      </c>
      <c r="S350" s="215">
        <v>0</v>
      </c>
      <c r="T350" s="216">
        <f>S350*H350</f>
        <v>0</v>
      </c>
      <c r="U350" s="40"/>
      <c r="V350" s="40"/>
      <c r="W350" s="40"/>
      <c r="X350" s="40"/>
      <c r="Y350" s="40"/>
      <c r="Z350" s="40"/>
      <c r="AA350" s="40"/>
      <c r="AB350" s="40"/>
      <c r="AC350" s="40"/>
      <c r="AD350" s="40"/>
      <c r="AE350" s="40"/>
      <c r="AR350" s="217" t="s">
        <v>171</v>
      </c>
      <c r="AT350" s="217" t="s">
        <v>254</v>
      </c>
      <c r="AU350" s="217" t="s">
        <v>79</v>
      </c>
      <c r="AY350" s="19" t="s">
        <v>150</v>
      </c>
      <c r="BE350" s="218">
        <f>IF(N350="základní",J350,0)</f>
        <v>0</v>
      </c>
      <c r="BF350" s="218">
        <f>IF(N350="snížená",J350,0)</f>
        <v>0</v>
      </c>
      <c r="BG350" s="218">
        <f>IF(N350="zákl. přenesená",J350,0)</f>
        <v>0</v>
      </c>
      <c r="BH350" s="218">
        <f>IF(N350="sníž. přenesená",J350,0)</f>
        <v>0</v>
      </c>
      <c r="BI350" s="218">
        <f>IF(N350="nulová",J350,0)</f>
        <v>0</v>
      </c>
      <c r="BJ350" s="19" t="s">
        <v>77</v>
      </c>
      <c r="BK350" s="218">
        <f>ROUND(I350*H350,2)</f>
        <v>0</v>
      </c>
      <c r="BL350" s="19" t="s">
        <v>158</v>
      </c>
      <c r="BM350" s="217" t="s">
        <v>907</v>
      </c>
    </row>
    <row r="351" s="2" customFormat="1" ht="49.05" customHeight="1">
      <c r="A351" s="40"/>
      <c r="B351" s="41"/>
      <c r="C351" s="206" t="s">
        <v>908</v>
      </c>
      <c r="D351" s="206" t="s">
        <v>153</v>
      </c>
      <c r="E351" s="207" t="s">
        <v>909</v>
      </c>
      <c r="F351" s="208" t="s">
        <v>910</v>
      </c>
      <c r="G351" s="209" t="s">
        <v>310</v>
      </c>
      <c r="H351" s="210">
        <v>360</v>
      </c>
      <c r="I351" s="211"/>
      <c r="J351" s="212">
        <f>ROUND(I351*H351,2)</f>
        <v>0</v>
      </c>
      <c r="K351" s="208" t="s">
        <v>157</v>
      </c>
      <c r="L351" s="46"/>
      <c r="M351" s="213" t="s">
        <v>19</v>
      </c>
      <c r="N351" s="214" t="s">
        <v>40</v>
      </c>
      <c r="O351" s="86"/>
      <c r="P351" s="215">
        <f>O351*H351</f>
        <v>0</v>
      </c>
      <c r="Q351" s="215">
        <v>0</v>
      </c>
      <c r="R351" s="215">
        <f>Q351*H351</f>
        <v>0</v>
      </c>
      <c r="S351" s="215">
        <v>0</v>
      </c>
      <c r="T351" s="216">
        <f>S351*H351</f>
        <v>0</v>
      </c>
      <c r="U351" s="40"/>
      <c r="V351" s="40"/>
      <c r="W351" s="40"/>
      <c r="X351" s="40"/>
      <c r="Y351" s="40"/>
      <c r="Z351" s="40"/>
      <c r="AA351" s="40"/>
      <c r="AB351" s="40"/>
      <c r="AC351" s="40"/>
      <c r="AD351" s="40"/>
      <c r="AE351" s="40"/>
      <c r="AR351" s="217" t="s">
        <v>158</v>
      </c>
      <c r="AT351" s="217" t="s">
        <v>153</v>
      </c>
      <c r="AU351" s="217" t="s">
        <v>79</v>
      </c>
      <c r="AY351" s="19" t="s">
        <v>150</v>
      </c>
      <c r="BE351" s="218">
        <f>IF(N351="základní",J351,0)</f>
        <v>0</v>
      </c>
      <c r="BF351" s="218">
        <f>IF(N351="snížená",J351,0)</f>
        <v>0</v>
      </c>
      <c r="BG351" s="218">
        <f>IF(N351="zákl. přenesená",J351,0)</f>
        <v>0</v>
      </c>
      <c r="BH351" s="218">
        <f>IF(N351="sníž. přenesená",J351,0)</f>
        <v>0</v>
      </c>
      <c r="BI351" s="218">
        <f>IF(N351="nulová",J351,0)</f>
        <v>0</v>
      </c>
      <c r="BJ351" s="19" t="s">
        <v>77</v>
      </c>
      <c r="BK351" s="218">
        <f>ROUND(I351*H351,2)</f>
        <v>0</v>
      </c>
      <c r="BL351" s="19" t="s">
        <v>158</v>
      </c>
      <c r="BM351" s="217" t="s">
        <v>911</v>
      </c>
    </row>
    <row r="352" s="2" customFormat="1">
      <c r="A352" s="40"/>
      <c r="B352" s="41"/>
      <c r="C352" s="42"/>
      <c r="D352" s="219" t="s">
        <v>159</v>
      </c>
      <c r="E352" s="42"/>
      <c r="F352" s="220" t="s">
        <v>912</v>
      </c>
      <c r="G352" s="42"/>
      <c r="H352" s="42"/>
      <c r="I352" s="221"/>
      <c r="J352" s="42"/>
      <c r="K352" s="42"/>
      <c r="L352" s="46"/>
      <c r="M352" s="222"/>
      <c r="N352" s="223"/>
      <c r="O352" s="86"/>
      <c r="P352" s="86"/>
      <c r="Q352" s="86"/>
      <c r="R352" s="86"/>
      <c r="S352" s="86"/>
      <c r="T352" s="87"/>
      <c r="U352" s="40"/>
      <c r="V352" s="40"/>
      <c r="W352" s="40"/>
      <c r="X352" s="40"/>
      <c r="Y352" s="40"/>
      <c r="Z352" s="40"/>
      <c r="AA352" s="40"/>
      <c r="AB352" s="40"/>
      <c r="AC352" s="40"/>
      <c r="AD352" s="40"/>
      <c r="AE352" s="40"/>
      <c r="AT352" s="19" t="s">
        <v>159</v>
      </c>
      <c r="AU352" s="19" t="s">
        <v>79</v>
      </c>
    </row>
    <row r="353" s="13" customFormat="1">
      <c r="A353" s="13"/>
      <c r="B353" s="242"/>
      <c r="C353" s="243"/>
      <c r="D353" s="244" t="s">
        <v>593</v>
      </c>
      <c r="E353" s="245" t="s">
        <v>19</v>
      </c>
      <c r="F353" s="246" t="s">
        <v>913</v>
      </c>
      <c r="G353" s="243"/>
      <c r="H353" s="247">
        <v>55</v>
      </c>
      <c r="I353" s="248"/>
      <c r="J353" s="243"/>
      <c r="K353" s="243"/>
      <c r="L353" s="249"/>
      <c r="M353" s="250"/>
      <c r="N353" s="251"/>
      <c r="O353" s="251"/>
      <c r="P353" s="251"/>
      <c r="Q353" s="251"/>
      <c r="R353" s="251"/>
      <c r="S353" s="251"/>
      <c r="T353" s="252"/>
      <c r="U353" s="13"/>
      <c r="V353" s="13"/>
      <c r="W353" s="13"/>
      <c r="X353" s="13"/>
      <c r="Y353" s="13"/>
      <c r="Z353" s="13"/>
      <c r="AA353" s="13"/>
      <c r="AB353" s="13"/>
      <c r="AC353" s="13"/>
      <c r="AD353" s="13"/>
      <c r="AE353" s="13"/>
      <c r="AT353" s="253" t="s">
        <v>593</v>
      </c>
      <c r="AU353" s="253" t="s">
        <v>79</v>
      </c>
      <c r="AV353" s="13" t="s">
        <v>79</v>
      </c>
      <c r="AW353" s="13" t="s">
        <v>31</v>
      </c>
      <c r="AX353" s="13" t="s">
        <v>69</v>
      </c>
      <c r="AY353" s="253" t="s">
        <v>150</v>
      </c>
    </row>
    <row r="354" s="13" customFormat="1">
      <c r="A354" s="13"/>
      <c r="B354" s="242"/>
      <c r="C354" s="243"/>
      <c r="D354" s="244" t="s">
        <v>593</v>
      </c>
      <c r="E354" s="245" t="s">
        <v>19</v>
      </c>
      <c r="F354" s="246" t="s">
        <v>914</v>
      </c>
      <c r="G354" s="243"/>
      <c r="H354" s="247">
        <v>293</v>
      </c>
      <c r="I354" s="248"/>
      <c r="J354" s="243"/>
      <c r="K354" s="243"/>
      <c r="L354" s="249"/>
      <c r="M354" s="250"/>
      <c r="N354" s="251"/>
      <c r="O354" s="251"/>
      <c r="P354" s="251"/>
      <c r="Q354" s="251"/>
      <c r="R354" s="251"/>
      <c r="S354" s="251"/>
      <c r="T354" s="252"/>
      <c r="U354" s="13"/>
      <c r="V354" s="13"/>
      <c r="W354" s="13"/>
      <c r="X354" s="13"/>
      <c r="Y354" s="13"/>
      <c r="Z354" s="13"/>
      <c r="AA354" s="13"/>
      <c r="AB354" s="13"/>
      <c r="AC354" s="13"/>
      <c r="AD354" s="13"/>
      <c r="AE354" s="13"/>
      <c r="AT354" s="253" t="s">
        <v>593</v>
      </c>
      <c r="AU354" s="253" t="s">
        <v>79</v>
      </c>
      <c r="AV354" s="13" t="s">
        <v>79</v>
      </c>
      <c r="AW354" s="13" t="s">
        <v>31</v>
      </c>
      <c r="AX354" s="13" t="s">
        <v>69</v>
      </c>
      <c r="AY354" s="253" t="s">
        <v>150</v>
      </c>
    </row>
    <row r="355" s="13" customFormat="1">
      <c r="A355" s="13"/>
      <c r="B355" s="242"/>
      <c r="C355" s="243"/>
      <c r="D355" s="244" t="s">
        <v>593</v>
      </c>
      <c r="E355" s="245" t="s">
        <v>19</v>
      </c>
      <c r="F355" s="246" t="s">
        <v>915</v>
      </c>
      <c r="G355" s="243"/>
      <c r="H355" s="247">
        <v>12</v>
      </c>
      <c r="I355" s="248"/>
      <c r="J355" s="243"/>
      <c r="K355" s="243"/>
      <c r="L355" s="249"/>
      <c r="M355" s="250"/>
      <c r="N355" s="251"/>
      <c r="O355" s="251"/>
      <c r="P355" s="251"/>
      <c r="Q355" s="251"/>
      <c r="R355" s="251"/>
      <c r="S355" s="251"/>
      <c r="T355" s="252"/>
      <c r="U355" s="13"/>
      <c r="V355" s="13"/>
      <c r="W355" s="13"/>
      <c r="X355" s="13"/>
      <c r="Y355" s="13"/>
      <c r="Z355" s="13"/>
      <c r="AA355" s="13"/>
      <c r="AB355" s="13"/>
      <c r="AC355" s="13"/>
      <c r="AD355" s="13"/>
      <c r="AE355" s="13"/>
      <c r="AT355" s="253" t="s">
        <v>593</v>
      </c>
      <c r="AU355" s="253" t="s">
        <v>79</v>
      </c>
      <c r="AV355" s="13" t="s">
        <v>79</v>
      </c>
      <c r="AW355" s="13" t="s">
        <v>31</v>
      </c>
      <c r="AX355" s="13" t="s">
        <v>69</v>
      </c>
      <c r="AY355" s="253" t="s">
        <v>150</v>
      </c>
    </row>
    <row r="356" s="14" customFormat="1">
      <c r="A356" s="14"/>
      <c r="B356" s="254"/>
      <c r="C356" s="255"/>
      <c r="D356" s="244" t="s">
        <v>593</v>
      </c>
      <c r="E356" s="256" t="s">
        <v>19</v>
      </c>
      <c r="F356" s="257" t="s">
        <v>595</v>
      </c>
      <c r="G356" s="255"/>
      <c r="H356" s="258">
        <v>360</v>
      </c>
      <c r="I356" s="259"/>
      <c r="J356" s="255"/>
      <c r="K356" s="255"/>
      <c r="L356" s="260"/>
      <c r="M356" s="261"/>
      <c r="N356" s="262"/>
      <c r="O356" s="262"/>
      <c r="P356" s="262"/>
      <c r="Q356" s="262"/>
      <c r="R356" s="262"/>
      <c r="S356" s="262"/>
      <c r="T356" s="263"/>
      <c r="U356" s="14"/>
      <c r="V356" s="14"/>
      <c r="W356" s="14"/>
      <c r="X356" s="14"/>
      <c r="Y356" s="14"/>
      <c r="Z356" s="14"/>
      <c r="AA356" s="14"/>
      <c r="AB356" s="14"/>
      <c r="AC356" s="14"/>
      <c r="AD356" s="14"/>
      <c r="AE356" s="14"/>
      <c r="AT356" s="264" t="s">
        <v>593</v>
      </c>
      <c r="AU356" s="264" t="s">
        <v>79</v>
      </c>
      <c r="AV356" s="14" t="s">
        <v>158</v>
      </c>
      <c r="AW356" s="14" t="s">
        <v>31</v>
      </c>
      <c r="AX356" s="14" t="s">
        <v>77</v>
      </c>
      <c r="AY356" s="264" t="s">
        <v>150</v>
      </c>
    </row>
    <row r="357" s="2" customFormat="1" ht="16.5" customHeight="1">
      <c r="A357" s="40"/>
      <c r="B357" s="41"/>
      <c r="C357" s="228" t="s">
        <v>420</v>
      </c>
      <c r="D357" s="228" t="s">
        <v>254</v>
      </c>
      <c r="E357" s="229" t="s">
        <v>916</v>
      </c>
      <c r="F357" s="230" t="s">
        <v>917</v>
      </c>
      <c r="G357" s="231" t="s">
        <v>310</v>
      </c>
      <c r="H357" s="232">
        <v>56.100000000000001</v>
      </c>
      <c r="I357" s="233"/>
      <c r="J357" s="234">
        <f>ROUND(I357*H357,2)</f>
        <v>0</v>
      </c>
      <c r="K357" s="230" t="s">
        <v>157</v>
      </c>
      <c r="L357" s="235"/>
      <c r="M357" s="236" t="s">
        <v>19</v>
      </c>
      <c r="N357" s="237" t="s">
        <v>40</v>
      </c>
      <c r="O357" s="86"/>
      <c r="P357" s="215">
        <f>O357*H357</f>
        <v>0</v>
      </c>
      <c r="Q357" s="215">
        <v>0</v>
      </c>
      <c r="R357" s="215">
        <f>Q357*H357</f>
        <v>0</v>
      </c>
      <c r="S357" s="215">
        <v>0</v>
      </c>
      <c r="T357" s="216">
        <f>S357*H357</f>
        <v>0</v>
      </c>
      <c r="U357" s="40"/>
      <c r="V357" s="40"/>
      <c r="W357" s="40"/>
      <c r="X357" s="40"/>
      <c r="Y357" s="40"/>
      <c r="Z357" s="40"/>
      <c r="AA357" s="40"/>
      <c r="AB357" s="40"/>
      <c r="AC357" s="40"/>
      <c r="AD357" s="40"/>
      <c r="AE357" s="40"/>
      <c r="AR357" s="217" t="s">
        <v>171</v>
      </c>
      <c r="AT357" s="217" t="s">
        <v>254</v>
      </c>
      <c r="AU357" s="217" t="s">
        <v>79</v>
      </c>
      <c r="AY357" s="19" t="s">
        <v>150</v>
      </c>
      <c r="BE357" s="218">
        <f>IF(N357="základní",J357,0)</f>
        <v>0</v>
      </c>
      <c r="BF357" s="218">
        <f>IF(N357="snížená",J357,0)</f>
        <v>0</v>
      </c>
      <c r="BG357" s="218">
        <f>IF(N357="zákl. přenesená",J357,0)</f>
        <v>0</v>
      </c>
      <c r="BH357" s="218">
        <f>IF(N357="sníž. přenesená",J357,0)</f>
        <v>0</v>
      </c>
      <c r="BI357" s="218">
        <f>IF(N357="nulová",J357,0)</f>
        <v>0</v>
      </c>
      <c r="BJ357" s="19" t="s">
        <v>77</v>
      </c>
      <c r="BK357" s="218">
        <f>ROUND(I357*H357,2)</f>
        <v>0</v>
      </c>
      <c r="BL357" s="19" t="s">
        <v>158</v>
      </c>
      <c r="BM357" s="217" t="s">
        <v>918</v>
      </c>
    </row>
    <row r="358" s="13" customFormat="1">
      <c r="A358" s="13"/>
      <c r="B358" s="242"/>
      <c r="C358" s="243"/>
      <c r="D358" s="244" t="s">
        <v>593</v>
      </c>
      <c r="E358" s="245" t="s">
        <v>19</v>
      </c>
      <c r="F358" s="246" t="s">
        <v>919</v>
      </c>
      <c r="G358" s="243"/>
      <c r="H358" s="247">
        <v>56.100000000000001</v>
      </c>
      <c r="I358" s="248"/>
      <c r="J358" s="243"/>
      <c r="K358" s="243"/>
      <c r="L358" s="249"/>
      <c r="M358" s="250"/>
      <c r="N358" s="251"/>
      <c r="O358" s="251"/>
      <c r="P358" s="251"/>
      <c r="Q358" s="251"/>
      <c r="R358" s="251"/>
      <c r="S358" s="251"/>
      <c r="T358" s="252"/>
      <c r="U358" s="13"/>
      <c r="V358" s="13"/>
      <c r="W358" s="13"/>
      <c r="X358" s="13"/>
      <c r="Y358" s="13"/>
      <c r="Z358" s="13"/>
      <c r="AA358" s="13"/>
      <c r="AB358" s="13"/>
      <c r="AC358" s="13"/>
      <c r="AD358" s="13"/>
      <c r="AE358" s="13"/>
      <c r="AT358" s="253" t="s">
        <v>593</v>
      </c>
      <c r="AU358" s="253" t="s">
        <v>79</v>
      </c>
      <c r="AV358" s="13" t="s">
        <v>79</v>
      </c>
      <c r="AW358" s="13" t="s">
        <v>31</v>
      </c>
      <c r="AX358" s="13" t="s">
        <v>69</v>
      </c>
      <c r="AY358" s="253" t="s">
        <v>150</v>
      </c>
    </row>
    <row r="359" s="14" customFormat="1">
      <c r="A359" s="14"/>
      <c r="B359" s="254"/>
      <c r="C359" s="255"/>
      <c r="D359" s="244" t="s">
        <v>593</v>
      </c>
      <c r="E359" s="256" t="s">
        <v>19</v>
      </c>
      <c r="F359" s="257" t="s">
        <v>595</v>
      </c>
      <c r="G359" s="255"/>
      <c r="H359" s="258">
        <v>56.100000000000001</v>
      </c>
      <c r="I359" s="259"/>
      <c r="J359" s="255"/>
      <c r="K359" s="255"/>
      <c r="L359" s="260"/>
      <c r="M359" s="261"/>
      <c r="N359" s="262"/>
      <c r="O359" s="262"/>
      <c r="P359" s="262"/>
      <c r="Q359" s="262"/>
      <c r="R359" s="262"/>
      <c r="S359" s="262"/>
      <c r="T359" s="263"/>
      <c r="U359" s="14"/>
      <c r="V359" s="14"/>
      <c r="W359" s="14"/>
      <c r="X359" s="14"/>
      <c r="Y359" s="14"/>
      <c r="Z359" s="14"/>
      <c r="AA359" s="14"/>
      <c r="AB359" s="14"/>
      <c r="AC359" s="14"/>
      <c r="AD359" s="14"/>
      <c r="AE359" s="14"/>
      <c r="AT359" s="264" t="s">
        <v>593</v>
      </c>
      <c r="AU359" s="264" t="s">
        <v>79</v>
      </c>
      <c r="AV359" s="14" t="s">
        <v>158</v>
      </c>
      <c r="AW359" s="14" t="s">
        <v>31</v>
      </c>
      <c r="AX359" s="14" t="s">
        <v>77</v>
      </c>
      <c r="AY359" s="264" t="s">
        <v>150</v>
      </c>
    </row>
    <row r="360" s="2" customFormat="1" ht="24.15" customHeight="1">
      <c r="A360" s="40"/>
      <c r="B360" s="41"/>
      <c r="C360" s="228" t="s">
        <v>920</v>
      </c>
      <c r="D360" s="228" t="s">
        <v>254</v>
      </c>
      <c r="E360" s="229" t="s">
        <v>921</v>
      </c>
      <c r="F360" s="230" t="s">
        <v>922</v>
      </c>
      <c r="G360" s="231" t="s">
        <v>310</v>
      </c>
      <c r="H360" s="232">
        <v>298.86000000000001</v>
      </c>
      <c r="I360" s="233"/>
      <c r="J360" s="234">
        <f>ROUND(I360*H360,2)</f>
        <v>0</v>
      </c>
      <c r="K360" s="230" t="s">
        <v>157</v>
      </c>
      <c r="L360" s="235"/>
      <c r="M360" s="236" t="s">
        <v>19</v>
      </c>
      <c r="N360" s="237" t="s">
        <v>40</v>
      </c>
      <c r="O360" s="86"/>
      <c r="P360" s="215">
        <f>O360*H360</f>
        <v>0</v>
      </c>
      <c r="Q360" s="215">
        <v>0</v>
      </c>
      <c r="R360" s="215">
        <f>Q360*H360</f>
        <v>0</v>
      </c>
      <c r="S360" s="215">
        <v>0</v>
      </c>
      <c r="T360" s="216">
        <f>S360*H360</f>
        <v>0</v>
      </c>
      <c r="U360" s="40"/>
      <c r="V360" s="40"/>
      <c r="W360" s="40"/>
      <c r="X360" s="40"/>
      <c r="Y360" s="40"/>
      <c r="Z360" s="40"/>
      <c r="AA360" s="40"/>
      <c r="AB360" s="40"/>
      <c r="AC360" s="40"/>
      <c r="AD360" s="40"/>
      <c r="AE360" s="40"/>
      <c r="AR360" s="217" t="s">
        <v>171</v>
      </c>
      <c r="AT360" s="217" t="s">
        <v>254</v>
      </c>
      <c r="AU360" s="217" t="s">
        <v>79</v>
      </c>
      <c r="AY360" s="19" t="s">
        <v>150</v>
      </c>
      <c r="BE360" s="218">
        <f>IF(N360="základní",J360,0)</f>
        <v>0</v>
      </c>
      <c r="BF360" s="218">
        <f>IF(N360="snížená",J360,0)</f>
        <v>0</v>
      </c>
      <c r="BG360" s="218">
        <f>IF(N360="zákl. přenesená",J360,0)</f>
        <v>0</v>
      </c>
      <c r="BH360" s="218">
        <f>IF(N360="sníž. přenesená",J360,0)</f>
        <v>0</v>
      </c>
      <c r="BI360" s="218">
        <f>IF(N360="nulová",J360,0)</f>
        <v>0</v>
      </c>
      <c r="BJ360" s="19" t="s">
        <v>77</v>
      </c>
      <c r="BK360" s="218">
        <f>ROUND(I360*H360,2)</f>
        <v>0</v>
      </c>
      <c r="BL360" s="19" t="s">
        <v>158</v>
      </c>
      <c r="BM360" s="217" t="s">
        <v>923</v>
      </c>
    </row>
    <row r="361" s="13" customFormat="1">
      <c r="A361" s="13"/>
      <c r="B361" s="242"/>
      <c r="C361" s="243"/>
      <c r="D361" s="244" t="s">
        <v>593</v>
      </c>
      <c r="E361" s="245" t="s">
        <v>19</v>
      </c>
      <c r="F361" s="246" t="s">
        <v>924</v>
      </c>
      <c r="G361" s="243"/>
      <c r="H361" s="247">
        <v>298.86000000000001</v>
      </c>
      <c r="I361" s="248"/>
      <c r="J361" s="243"/>
      <c r="K361" s="243"/>
      <c r="L361" s="249"/>
      <c r="M361" s="250"/>
      <c r="N361" s="251"/>
      <c r="O361" s="251"/>
      <c r="P361" s="251"/>
      <c r="Q361" s="251"/>
      <c r="R361" s="251"/>
      <c r="S361" s="251"/>
      <c r="T361" s="252"/>
      <c r="U361" s="13"/>
      <c r="V361" s="13"/>
      <c r="W361" s="13"/>
      <c r="X361" s="13"/>
      <c r="Y361" s="13"/>
      <c r="Z361" s="13"/>
      <c r="AA361" s="13"/>
      <c r="AB361" s="13"/>
      <c r="AC361" s="13"/>
      <c r="AD361" s="13"/>
      <c r="AE361" s="13"/>
      <c r="AT361" s="253" t="s">
        <v>593</v>
      </c>
      <c r="AU361" s="253" t="s">
        <v>79</v>
      </c>
      <c r="AV361" s="13" t="s">
        <v>79</v>
      </c>
      <c r="AW361" s="13" t="s">
        <v>31</v>
      </c>
      <c r="AX361" s="13" t="s">
        <v>69</v>
      </c>
      <c r="AY361" s="253" t="s">
        <v>150</v>
      </c>
    </row>
    <row r="362" s="14" customFormat="1">
      <c r="A362" s="14"/>
      <c r="B362" s="254"/>
      <c r="C362" s="255"/>
      <c r="D362" s="244" t="s">
        <v>593</v>
      </c>
      <c r="E362" s="256" t="s">
        <v>19</v>
      </c>
      <c r="F362" s="257" t="s">
        <v>595</v>
      </c>
      <c r="G362" s="255"/>
      <c r="H362" s="258">
        <v>298.86000000000001</v>
      </c>
      <c r="I362" s="259"/>
      <c r="J362" s="255"/>
      <c r="K362" s="255"/>
      <c r="L362" s="260"/>
      <c r="M362" s="261"/>
      <c r="N362" s="262"/>
      <c r="O362" s="262"/>
      <c r="P362" s="262"/>
      <c r="Q362" s="262"/>
      <c r="R362" s="262"/>
      <c r="S362" s="262"/>
      <c r="T362" s="263"/>
      <c r="U362" s="14"/>
      <c r="V362" s="14"/>
      <c r="W362" s="14"/>
      <c r="X362" s="14"/>
      <c r="Y362" s="14"/>
      <c r="Z362" s="14"/>
      <c r="AA362" s="14"/>
      <c r="AB362" s="14"/>
      <c r="AC362" s="14"/>
      <c r="AD362" s="14"/>
      <c r="AE362" s="14"/>
      <c r="AT362" s="264" t="s">
        <v>593</v>
      </c>
      <c r="AU362" s="264" t="s">
        <v>79</v>
      </c>
      <c r="AV362" s="14" t="s">
        <v>158</v>
      </c>
      <c r="AW362" s="14" t="s">
        <v>31</v>
      </c>
      <c r="AX362" s="14" t="s">
        <v>77</v>
      </c>
      <c r="AY362" s="264" t="s">
        <v>150</v>
      </c>
    </row>
    <row r="363" s="2" customFormat="1" ht="24.15" customHeight="1">
      <c r="A363" s="40"/>
      <c r="B363" s="41"/>
      <c r="C363" s="228" t="s">
        <v>424</v>
      </c>
      <c r="D363" s="228" t="s">
        <v>254</v>
      </c>
      <c r="E363" s="229" t="s">
        <v>925</v>
      </c>
      <c r="F363" s="230" t="s">
        <v>926</v>
      </c>
      <c r="G363" s="231" t="s">
        <v>310</v>
      </c>
      <c r="H363" s="232">
        <v>12.24</v>
      </c>
      <c r="I363" s="233"/>
      <c r="J363" s="234">
        <f>ROUND(I363*H363,2)</f>
        <v>0</v>
      </c>
      <c r="K363" s="230" t="s">
        <v>157</v>
      </c>
      <c r="L363" s="235"/>
      <c r="M363" s="236" t="s">
        <v>19</v>
      </c>
      <c r="N363" s="237" t="s">
        <v>40</v>
      </c>
      <c r="O363" s="86"/>
      <c r="P363" s="215">
        <f>O363*H363</f>
        <v>0</v>
      </c>
      <c r="Q363" s="215">
        <v>0</v>
      </c>
      <c r="R363" s="215">
        <f>Q363*H363</f>
        <v>0</v>
      </c>
      <c r="S363" s="215">
        <v>0</v>
      </c>
      <c r="T363" s="216">
        <f>S363*H363</f>
        <v>0</v>
      </c>
      <c r="U363" s="40"/>
      <c r="V363" s="40"/>
      <c r="W363" s="40"/>
      <c r="X363" s="40"/>
      <c r="Y363" s="40"/>
      <c r="Z363" s="40"/>
      <c r="AA363" s="40"/>
      <c r="AB363" s="40"/>
      <c r="AC363" s="40"/>
      <c r="AD363" s="40"/>
      <c r="AE363" s="40"/>
      <c r="AR363" s="217" t="s">
        <v>171</v>
      </c>
      <c r="AT363" s="217" t="s">
        <v>254</v>
      </c>
      <c r="AU363" s="217" t="s">
        <v>79</v>
      </c>
      <c r="AY363" s="19" t="s">
        <v>150</v>
      </c>
      <c r="BE363" s="218">
        <f>IF(N363="základní",J363,0)</f>
        <v>0</v>
      </c>
      <c r="BF363" s="218">
        <f>IF(N363="snížená",J363,0)</f>
        <v>0</v>
      </c>
      <c r="BG363" s="218">
        <f>IF(N363="zákl. přenesená",J363,0)</f>
        <v>0</v>
      </c>
      <c r="BH363" s="218">
        <f>IF(N363="sníž. přenesená",J363,0)</f>
        <v>0</v>
      </c>
      <c r="BI363" s="218">
        <f>IF(N363="nulová",J363,0)</f>
        <v>0</v>
      </c>
      <c r="BJ363" s="19" t="s">
        <v>77</v>
      </c>
      <c r="BK363" s="218">
        <f>ROUND(I363*H363,2)</f>
        <v>0</v>
      </c>
      <c r="BL363" s="19" t="s">
        <v>158</v>
      </c>
      <c r="BM363" s="217" t="s">
        <v>927</v>
      </c>
    </row>
    <row r="364" s="13" customFormat="1">
      <c r="A364" s="13"/>
      <c r="B364" s="242"/>
      <c r="C364" s="243"/>
      <c r="D364" s="244" t="s">
        <v>593</v>
      </c>
      <c r="E364" s="245" t="s">
        <v>19</v>
      </c>
      <c r="F364" s="246" t="s">
        <v>928</v>
      </c>
      <c r="G364" s="243"/>
      <c r="H364" s="247">
        <v>12.24</v>
      </c>
      <c r="I364" s="248"/>
      <c r="J364" s="243"/>
      <c r="K364" s="243"/>
      <c r="L364" s="249"/>
      <c r="M364" s="250"/>
      <c r="N364" s="251"/>
      <c r="O364" s="251"/>
      <c r="P364" s="251"/>
      <c r="Q364" s="251"/>
      <c r="R364" s="251"/>
      <c r="S364" s="251"/>
      <c r="T364" s="252"/>
      <c r="U364" s="13"/>
      <c r="V364" s="13"/>
      <c r="W364" s="13"/>
      <c r="X364" s="13"/>
      <c r="Y364" s="13"/>
      <c r="Z364" s="13"/>
      <c r="AA364" s="13"/>
      <c r="AB364" s="13"/>
      <c r="AC364" s="13"/>
      <c r="AD364" s="13"/>
      <c r="AE364" s="13"/>
      <c r="AT364" s="253" t="s">
        <v>593</v>
      </c>
      <c r="AU364" s="253" t="s">
        <v>79</v>
      </c>
      <c r="AV364" s="13" t="s">
        <v>79</v>
      </c>
      <c r="AW364" s="13" t="s">
        <v>31</v>
      </c>
      <c r="AX364" s="13" t="s">
        <v>69</v>
      </c>
      <c r="AY364" s="253" t="s">
        <v>150</v>
      </c>
    </row>
    <row r="365" s="14" customFormat="1">
      <c r="A365" s="14"/>
      <c r="B365" s="254"/>
      <c r="C365" s="255"/>
      <c r="D365" s="244" t="s">
        <v>593</v>
      </c>
      <c r="E365" s="256" t="s">
        <v>19</v>
      </c>
      <c r="F365" s="257" t="s">
        <v>595</v>
      </c>
      <c r="G365" s="255"/>
      <c r="H365" s="258">
        <v>12.24</v>
      </c>
      <c r="I365" s="259"/>
      <c r="J365" s="255"/>
      <c r="K365" s="255"/>
      <c r="L365" s="260"/>
      <c r="M365" s="261"/>
      <c r="N365" s="262"/>
      <c r="O365" s="262"/>
      <c r="P365" s="262"/>
      <c r="Q365" s="262"/>
      <c r="R365" s="262"/>
      <c r="S365" s="262"/>
      <c r="T365" s="263"/>
      <c r="U365" s="14"/>
      <c r="V365" s="14"/>
      <c r="W365" s="14"/>
      <c r="X365" s="14"/>
      <c r="Y365" s="14"/>
      <c r="Z365" s="14"/>
      <c r="AA365" s="14"/>
      <c r="AB365" s="14"/>
      <c r="AC365" s="14"/>
      <c r="AD365" s="14"/>
      <c r="AE365" s="14"/>
      <c r="AT365" s="264" t="s">
        <v>593</v>
      </c>
      <c r="AU365" s="264" t="s">
        <v>79</v>
      </c>
      <c r="AV365" s="14" t="s">
        <v>158</v>
      </c>
      <c r="AW365" s="14" t="s">
        <v>31</v>
      </c>
      <c r="AX365" s="14" t="s">
        <v>77</v>
      </c>
      <c r="AY365" s="264" t="s">
        <v>150</v>
      </c>
    </row>
    <row r="366" s="2" customFormat="1" ht="49.05" customHeight="1">
      <c r="A366" s="40"/>
      <c r="B366" s="41"/>
      <c r="C366" s="206" t="s">
        <v>929</v>
      </c>
      <c r="D366" s="206" t="s">
        <v>153</v>
      </c>
      <c r="E366" s="207" t="s">
        <v>930</v>
      </c>
      <c r="F366" s="208" t="s">
        <v>931</v>
      </c>
      <c r="G366" s="209" t="s">
        <v>310</v>
      </c>
      <c r="H366" s="210">
        <v>30</v>
      </c>
      <c r="I366" s="211"/>
      <c r="J366" s="212">
        <f>ROUND(I366*H366,2)</f>
        <v>0</v>
      </c>
      <c r="K366" s="208" t="s">
        <v>157</v>
      </c>
      <c r="L366" s="46"/>
      <c r="M366" s="213" t="s">
        <v>19</v>
      </c>
      <c r="N366" s="214" t="s">
        <v>40</v>
      </c>
      <c r="O366" s="86"/>
      <c r="P366" s="215">
        <f>O366*H366</f>
        <v>0</v>
      </c>
      <c r="Q366" s="215">
        <v>0</v>
      </c>
      <c r="R366" s="215">
        <f>Q366*H366</f>
        <v>0</v>
      </c>
      <c r="S366" s="215">
        <v>0</v>
      </c>
      <c r="T366" s="216">
        <f>S366*H366</f>
        <v>0</v>
      </c>
      <c r="U366" s="40"/>
      <c r="V366" s="40"/>
      <c r="W366" s="40"/>
      <c r="X366" s="40"/>
      <c r="Y366" s="40"/>
      <c r="Z366" s="40"/>
      <c r="AA366" s="40"/>
      <c r="AB366" s="40"/>
      <c r="AC366" s="40"/>
      <c r="AD366" s="40"/>
      <c r="AE366" s="40"/>
      <c r="AR366" s="217" t="s">
        <v>158</v>
      </c>
      <c r="AT366" s="217" t="s">
        <v>153</v>
      </c>
      <c r="AU366" s="217" t="s">
        <v>79</v>
      </c>
      <c r="AY366" s="19" t="s">
        <v>150</v>
      </c>
      <c r="BE366" s="218">
        <f>IF(N366="základní",J366,0)</f>
        <v>0</v>
      </c>
      <c r="BF366" s="218">
        <f>IF(N366="snížená",J366,0)</f>
        <v>0</v>
      </c>
      <c r="BG366" s="218">
        <f>IF(N366="zákl. přenesená",J366,0)</f>
        <v>0</v>
      </c>
      <c r="BH366" s="218">
        <f>IF(N366="sníž. přenesená",J366,0)</f>
        <v>0</v>
      </c>
      <c r="BI366" s="218">
        <f>IF(N366="nulová",J366,0)</f>
        <v>0</v>
      </c>
      <c r="BJ366" s="19" t="s">
        <v>77</v>
      </c>
      <c r="BK366" s="218">
        <f>ROUND(I366*H366,2)</f>
        <v>0</v>
      </c>
      <c r="BL366" s="19" t="s">
        <v>158</v>
      </c>
      <c r="BM366" s="217" t="s">
        <v>932</v>
      </c>
    </row>
    <row r="367" s="2" customFormat="1">
      <c r="A367" s="40"/>
      <c r="B367" s="41"/>
      <c r="C367" s="42"/>
      <c r="D367" s="219" t="s">
        <v>159</v>
      </c>
      <c r="E367" s="42"/>
      <c r="F367" s="220" t="s">
        <v>933</v>
      </c>
      <c r="G367" s="42"/>
      <c r="H367" s="42"/>
      <c r="I367" s="221"/>
      <c r="J367" s="42"/>
      <c r="K367" s="42"/>
      <c r="L367" s="46"/>
      <c r="M367" s="222"/>
      <c r="N367" s="223"/>
      <c r="O367" s="86"/>
      <c r="P367" s="86"/>
      <c r="Q367" s="86"/>
      <c r="R367" s="86"/>
      <c r="S367" s="86"/>
      <c r="T367" s="87"/>
      <c r="U367" s="40"/>
      <c r="V367" s="40"/>
      <c r="W367" s="40"/>
      <c r="X367" s="40"/>
      <c r="Y367" s="40"/>
      <c r="Z367" s="40"/>
      <c r="AA367" s="40"/>
      <c r="AB367" s="40"/>
      <c r="AC367" s="40"/>
      <c r="AD367" s="40"/>
      <c r="AE367" s="40"/>
      <c r="AT367" s="19" t="s">
        <v>159</v>
      </c>
      <c r="AU367" s="19" t="s">
        <v>79</v>
      </c>
    </row>
    <row r="368" s="2" customFormat="1" ht="16.5" customHeight="1">
      <c r="A368" s="40"/>
      <c r="B368" s="41"/>
      <c r="C368" s="206" t="s">
        <v>428</v>
      </c>
      <c r="D368" s="206" t="s">
        <v>153</v>
      </c>
      <c r="E368" s="207" t="s">
        <v>934</v>
      </c>
      <c r="F368" s="208" t="s">
        <v>935</v>
      </c>
      <c r="G368" s="209" t="s">
        <v>375</v>
      </c>
      <c r="H368" s="210">
        <v>7.2000000000000002</v>
      </c>
      <c r="I368" s="211"/>
      <c r="J368" s="212">
        <f>ROUND(I368*H368,2)</f>
        <v>0</v>
      </c>
      <c r="K368" s="208" t="s">
        <v>157</v>
      </c>
      <c r="L368" s="46"/>
      <c r="M368" s="213" t="s">
        <v>19</v>
      </c>
      <c r="N368" s="214" t="s">
        <v>40</v>
      </c>
      <c r="O368" s="86"/>
      <c r="P368" s="215">
        <f>O368*H368</f>
        <v>0</v>
      </c>
      <c r="Q368" s="215">
        <v>0</v>
      </c>
      <c r="R368" s="215">
        <f>Q368*H368</f>
        <v>0</v>
      </c>
      <c r="S368" s="215">
        <v>0</v>
      </c>
      <c r="T368" s="216">
        <f>S368*H368</f>
        <v>0</v>
      </c>
      <c r="U368" s="40"/>
      <c r="V368" s="40"/>
      <c r="W368" s="40"/>
      <c r="X368" s="40"/>
      <c r="Y368" s="40"/>
      <c r="Z368" s="40"/>
      <c r="AA368" s="40"/>
      <c r="AB368" s="40"/>
      <c r="AC368" s="40"/>
      <c r="AD368" s="40"/>
      <c r="AE368" s="40"/>
      <c r="AR368" s="217" t="s">
        <v>158</v>
      </c>
      <c r="AT368" s="217" t="s">
        <v>153</v>
      </c>
      <c r="AU368" s="217" t="s">
        <v>79</v>
      </c>
      <c r="AY368" s="19" t="s">
        <v>150</v>
      </c>
      <c r="BE368" s="218">
        <f>IF(N368="základní",J368,0)</f>
        <v>0</v>
      </c>
      <c r="BF368" s="218">
        <f>IF(N368="snížená",J368,0)</f>
        <v>0</v>
      </c>
      <c r="BG368" s="218">
        <f>IF(N368="zákl. přenesená",J368,0)</f>
        <v>0</v>
      </c>
      <c r="BH368" s="218">
        <f>IF(N368="sníž. přenesená",J368,0)</f>
        <v>0</v>
      </c>
      <c r="BI368" s="218">
        <f>IF(N368="nulová",J368,0)</f>
        <v>0</v>
      </c>
      <c r="BJ368" s="19" t="s">
        <v>77</v>
      </c>
      <c r="BK368" s="218">
        <f>ROUND(I368*H368,2)</f>
        <v>0</v>
      </c>
      <c r="BL368" s="19" t="s">
        <v>158</v>
      </c>
      <c r="BM368" s="217" t="s">
        <v>936</v>
      </c>
    </row>
    <row r="369" s="2" customFormat="1">
      <c r="A369" s="40"/>
      <c r="B369" s="41"/>
      <c r="C369" s="42"/>
      <c r="D369" s="219" t="s">
        <v>159</v>
      </c>
      <c r="E369" s="42"/>
      <c r="F369" s="220" t="s">
        <v>937</v>
      </c>
      <c r="G369" s="42"/>
      <c r="H369" s="42"/>
      <c r="I369" s="221"/>
      <c r="J369" s="42"/>
      <c r="K369" s="42"/>
      <c r="L369" s="46"/>
      <c r="M369" s="222"/>
      <c r="N369" s="223"/>
      <c r="O369" s="86"/>
      <c r="P369" s="86"/>
      <c r="Q369" s="86"/>
      <c r="R369" s="86"/>
      <c r="S369" s="86"/>
      <c r="T369" s="87"/>
      <c r="U369" s="40"/>
      <c r="V369" s="40"/>
      <c r="W369" s="40"/>
      <c r="X369" s="40"/>
      <c r="Y369" s="40"/>
      <c r="Z369" s="40"/>
      <c r="AA369" s="40"/>
      <c r="AB369" s="40"/>
      <c r="AC369" s="40"/>
      <c r="AD369" s="40"/>
      <c r="AE369" s="40"/>
      <c r="AT369" s="19" t="s">
        <v>159</v>
      </c>
      <c r="AU369" s="19" t="s">
        <v>79</v>
      </c>
    </row>
    <row r="370" s="13" customFormat="1">
      <c r="A370" s="13"/>
      <c r="B370" s="242"/>
      <c r="C370" s="243"/>
      <c r="D370" s="244" t="s">
        <v>593</v>
      </c>
      <c r="E370" s="245" t="s">
        <v>19</v>
      </c>
      <c r="F370" s="246" t="s">
        <v>938</v>
      </c>
      <c r="G370" s="243"/>
      <c r="H370" s="247">
        <v>5.4000000000000004</v>
      </c>
      <c r="I370" s="248"/>
      <c r="J370" s="243"/>
      <c r="K370" s="243"/>
      <c r="L370" s="249"/>
      <c r="M370" s="250"/>
      <c r="N370" s="251"/>
      <c r="O370" s="251"/>
      <c r="P370" s="251"/>
      <c r="Q370" s="251"/>
      <c r="R370" s="251"/>
      <c r="S370" s="251"/>
      <c r="T370" s="252"/>
      <c r="U370" s="13"/>
      <c r="V370" s="13"/>
      <c r="W370" s="13"/>
      <c r="X370" s="13"/>
      <c r="Y370" s="13"/>
      <c r="Z370" s="13"/>
      <c r="AA370" s="13"/>
      <c r="AB370" s="13"/>
      <c r="AC370" s="13"/>
      <c r="AD370" s="13"/>
      <c r="AE370" s="13"/>
      <c r="AT370" s="253" t="s">
        <v>593</v>
      </c>
      <c r="AU370" s="253" t="s">
        <v>79</v>
      </c>
      <c r="AV370" s="13" t="s">
        <v>79</v>
      </c>
      <c r="AW370" s="13" t="s">
        <v>31</v>
      </c>
      <c r="AX370" s="13" t="s">
        <v>69</v>
      </c>
      <c r="AY370" s="253" t="s">
        <v>150</v>
      </c>
    </row>
    <row r="371" s="13" customFormat="1">
      <c r="A371" s="13"/>
      <c r="B371" s="242"/>
      <c r="C371" s="243"/>
      <c r="D371" s="244" t="s">
        <v>593</v>
      </c>
      <c r="E371" s="245" t="s">
        <v>19</v>
      </c>
      <c r="F371" s="246" t="s">
        <v>939</v>
      </c>
      <c r="G371" s="243"/>
      <c r="H371" s="247">
        <v>0.80000000000000004</v>
      </c>
      <c r="I371" s="248"/>
      <c r="J371" s="243"/>
      <c r="K371" s="243"/>
      <c r="L371" s="249"/>
      <c r="M371" s="250"/>
      <c r="N371" s="251"/>
      <c r="O371" s="251"/>
      <c r="P371" s="251"/>
      <c r="Q371" s="251"/>
      <c r="R371" s="251"/>
      <c r="S371" s="251"/>
      <c r="T371" s="252"/>
      <c r="U371" s="13"/>
      <c r="V371" s="13"/>
      <c r="W371" s="13"/>
      <c r="X371" s="13"/>
      <c r="Y371" s="13"/>
      <c r="Z371" s="13"/>
      <c r="AA371" s="13"/>
      <c r="AB371" s="13"/>
      <c r="AC371" s="13"/>
      <c r="AD371" s="13"/>
      <c r="AE371" s="13"/>
      <c r="AT371" s="253" t="s">
        <v>593</v>
      </c>
      <c r="AU371" s="253" t="s">
        <v>79</v>
      </c>
      <c r="AV371" s="13" t="s">
        <v>79</v>
      </c>
      <c r="AW371" s="13" t="s">
        <v>31</v>
      </c>
      <c r="AX371" s="13" t="s">
        <v>69</v>
      </c>
      <c r="AY371" s="253" t="s">
        <v>150</v>
      </c>
    </row>
    <row r="372" s="13" customFormat="1">
      <c r="A372" s="13"/>
      <c r="B372" s="242"/>
      <c r="C372" s="243"/>
      <c r="D372" s="244" t="s">
        <v>593</v>
      </c>
      <c r="E372" s="245" t="s">
        <v>19</v>
      </c>
      <c r="F372" s="246" t="s">
        <v>940</v>
      </c>
      <c r="G372" s="243"/>
      <c r="H372" s="247">
        <v>0.59999999999999998</v>
      </c>
      <c r="I372" s="248"/>
      <c r="J372" s="243"/>
      <c r="K372" s="243"/>
      <c r="L372" s="249"/>
      <c r="M372" s="250"/>
      <c r="N372" s="251"/>
      <c r="O372" s="251"/>
      <c r="P372" s="251"/>
      <c r="Q372" s="251"/>
      <c r="R372" s="251"/>
      <c r="S372" s="251"/>
      <c r="T372" s="252"/>
      <c r="U372" s="13"/>
      <c r="V372" s="13"/>
      <c r="W372" s="13"/>
      <c r="X372" s="13"/>
      <c r="Y372" s="13"/>
      <c r="Z372" s="13"/>
      <c r="AA372" s="13"/>
      <c r="AB372" s="13"/>
      <c r="AC372" s="13"/>
      <c r="AD372" s="13"/>
      <c r="AE372" s="13"/>
      <c r="AT372" s="253" t="s">
        <v>593</v>
      </c>
      <c r="AU372" s="253" t="s">
        <v>79</v>
      </c>
      <c r="AV372" s="13" t="s">
        <v>79</v>
      </c>
      <c r="AW372" s="13" t="s">
        <v>31</v>
      </c>
      <c r="AX372" s="13" t="s">
        <v>69</v>
      </c>
      <c r="AY372" s="253" t="s">
        <v>150</v>
      </c>
    </row>
    <row r="373" s="13" customFormat="1">
      <c r="A373" s="13"/>
      <c r="B373" s="242"/>
      <c r="C373" s="243"/>
      <c r="D373" s="244" t="s">
        <v>593</v>
      </c>
      <c r="E373" s="245" t="s">
        <v>19</v>
      </c>
      <c r="F373" s="246" t="s">
        <v>941</v>
      </c>
      <c r="G373" s="243"/>
      <c r="H373" s="247">
        <v>0.40000000000000002</v>
      </c>
      <c r="I373" s="248"/>
      <c r="J373" s="243"/>
      <c r="K373" s="243"/>
      <c r="L373" s="249"/>
      <c r="M373" s="250"/>
      <c r="N373" s="251"/>
      <c r="O373" s="251"/>
      <c r="P373" s="251"/>
      <c r="Q373" s="251"/>
      <c r="R373" s="251"/>
      <c r="S373" s="251"/>
      <c r="T373" s="252"/>
      <c r="U373" s="13"/>
      <c r="V373" s="13"/>
      <c r="W373" s="13"/>
      <c r="X373" s="13"/>
      <c r="Y373" s="13"/>
      <c r="Z373" s="13"/>
      <c r="AA373" s="13"/>
      <c r="AB373" s="13"/>
      <c r="AC373" s="13"/>
      <c r="AD373" s="13"/>
      <c r="AE373" s="13"/>
      <c r="AT373" s="253" t="s">
        <v>593</v>
      </c>
      <c r="AU373" s="253" t="s">
        <v>79</v>
      </c>
      <c r="AV373" s="13" t="s">
        <v>79</v>
      </c>
      <c r="AW373" s="13" t="s">
        <v>31</v>
      </c>
      <c r="AX373" s="13" t="s">
        <v>69</v>
      </c>
      <c r="AY373" s="253" t="s">
        <v>150</v>
      </c>
    </row>
    <row r="374" s="14" customFormat="1">
      <c r="A374" s="14"/>
      <c r="B374" s="254"/>
      <c r="C374" s="255"/>
      <c r="D374" s="244" t="s">
        <v>593</v>
      </c>
      <c r="E374" s="256" t="s">
        <v>19</v>
      </c>
      <c r="F374" s="257" t="s">
        <v>595</v>
      </c>
      <c r="G374" s="255"/>
      <c r="H374" s="258">
        <v>7.2000000000000002</v>
      </c>
      <c r="I374" s="259"/>
      <c r="J374" s="255"/>
      <c r="K374" s="255"/>
      <c r="L374" s="260"/>
      <c r="M374" s="261"/>
      <c r="N374" s="262"/>
      <c r="O374" s="262"/>
      <c r="P374" s="262"/>
      <c r="Q374" s="262"/>
      <c r="R374" s="262"/>
      <c r="S374" s="262"/>
      <c r="T374" s="263"/>
      <c r="U374" s="14"/>
      <c r="V374" s="14"/>
      <c r="W374" s="14"/>
      <c r="X374" s="14"/>
      <c r="Y374" s="14"/>
      <c r="Z374" s="14"/>
      <c r="AA374" s="14"/>
      <c r="AB374" s="14"/>
      <c r="AC374" s="14"/>
      <c r="AD374" s="14"/>
      <c r="AE374" s="14"/>
      <c r="AT374" s="264" t="s">
        <v>593</v>
      </c>
      <c r="AU374" s="264" t="s">
        <v>79</v>
      </c>
      <c r="AV374" s="14" t="s">
        <v>158</v>
      </c>
      <c r="AW374" s="14" t="s">
        <v>31</v>
      </c>
      <c r="AX374" s="14" t="s">
        <v>77</v>
      </c>
      <c r="AY374" s="264" t="s">
        <v>150</v>
      </c>
    </row>
    <row r="375" s="2" customFormat="1" ht="16.5" customHeight="1">
      <c r="A375" s="40"/>
      <c r="B375" s="41"/>
      <c r="C375" s="206" t="s">
        <v>942</v>
      </c>
      <c r="D375" s="206" t="s">
        <v>153</v>
      </c>
      <c r="E375" s="207" t="s">
        <v>943</v>
      </c>
      <c r="F375" s="208" t="s">
        <v>944</v>
      </c>
      <c r="G375" s="209" t="s">
        <v>375</v>
      </c>
      <c r="H375" s="210">
        <v>74.010000000000005</v>
      </c>
      <c r="I375" s="211"/>
      <c r="J375" s="212">
        <f>ROUND(I375*H375,2)</f>
        <v>0</v>
      </c>
      <c r="K375" s="208" t="s">
        <v>157</v>
      </c>
      <c r="L375" s="46"/>
      <c r="M375" s="213" t="s">
        <v>19</v>
      </c>
      <c r="N375" s="214" t="s">
        <v>40</v>
      </c>
      <c r="O375" s="86"/>
      <c r="P375" s="215">
        <f>O375*H375</f>
        <v>0</v>
      </c>
      <c r="Q375" s="215">
        <v>0</v>
      </c>
      <c r="R375" s="215">
        <f>Q375*H375</f>
        <v>0</v>
      </c>
      <c r="S375" s="215">
        <v>0</v>
      </c>
      <c r="T375" s="216">
        <f>S375*H375</f>
        <v>0</v>
      </c>
      <c r="U375" s="40"/>
      <c r="V375" s="40"/>
      <c r="W375" s="40"/>
      <c r="X375" s="40"/>
      <c r="Y375" s="40"/>
      <c r="Z375" s="40"/>
      <c r="AA375" s="40"/>
      <c r="AB375" s="40"/>
      <c r="AC375" s="40"/>
      <c r="AD375" s="40"/>
      <c r="AE375" s="40"/>
      <c r="AR375" s="217" t="s">
        <v>158</v>
      </c>
      <c r="AT375" s="217" t="s">
        <v>153</v>
      </c>
      <c r="AU375" s="217" t="s">
        <v>79</v>
      </c>
      <c r="AY375" s="19" t="s">
        <v>150</v>
      </c>
      <c r="BE375" s="218">
        <f>IF(N375="základní",J375,0)</f>
        <v>0</v>
      </c>
      <c r="BF375" s="218">
        <f>IF(N375="snížená",J375,0)</f>
        <v>0</v>
      </c>
      <c r="BG375" s="218">
        <f>IF(N375="zákl. přenesená",J375,0)</f>
        <v>0</v>
      </c>
      <c r="BH375" s="218">
        <f>IF(N375="sníž. přenesená",J375,0)</f>
        <v>0</v>
      </c>
      <c r="BI375" s="218">
        <f>IF(N375="nulová",J375,0)</f>
        <v>0</v>
      </c>
      <c r="BJ375" s="19" t="s">
        <v>77</v>
      </c>
      <c r="BK375" s="218">
        <f>ROUND(I375*H375,2)</f>
        <v>0</v>
      </c>
      <c r="BL375" s="19" t="s">
        <v>158</v>
      </c>
      <c r="BM375" s="217" t="s">
        <v>945</v>
      </c>
    </row>
    <row r="376" s="2" customFormat="1">
      <c r="A376" s="40"/>
      <c r="B376" s="41"/>
      <c r="C376" s="42"/>
      <c r="D376" s="219" t="s">
        <v>159</v>
      </c>
      <c r="E376" s="42"/>
      <c r="F376" s="220" t="s">
        <v>946</v>
      </c>
      <c r="G376" s="42"/>
      <c r="H376" s="42"/>
      <c r="I376" s="221"/>
      <c r="J376" s="42"/>
      <c r="K376" s="42"/>
      <c r="L376" s="46"/>
      <c r="M376" s="222"/>
      <c r="N376" s="223"/>
      <c r="O376" s="86"/>
      <c r="P376" s="86"/>
      <c r="Q376" s="86"/>
      <c r="R376" s="86"/>
      <c r="S376" s="86"/>
      <c r="T376" s="87"/>
      <c r="U376" s="40"/>
      <c r="V376" s="40"/>
      <c r="W376" s="40"/>
      <c r="X376" s="40"/>
      <c r="Y376" s="40"/>
      <c r="Z376" s="40"/>
      <c r="AA376" s="40"/>
      <c r="AB376" s="40"/>
      <c r="AC376" s="40"/>
      <c r="AD376" s="40"/>
      <c r="AE376" s="40"/>
      <c r="AT376" s="19" t="s">
        <v>159</v>
      </c>
      <c r="AU376" s="19" t="s">
        <v>79</v>
      </c>
    </row>
    <row r="377" s="13" customFormat="1">
      <c r="A377" s="13"/>
      <c r="B377" s="242"/>
      <c r="C377" s="243"/>
      <c r="D377" s="244" t="s">
        <v>593</v>
      </c>
      <c r="E377" s="245" t="s">
        <v>19</v>
      </c>
      <c r="F377" s="246" t="s">
        <v>947</v>
      </c>
      <c r="G377" s="243"/>
      <c r="H377" s="247">
        <v>29.760000000000002</v>
      </c>
      <c r="I377" s="248"/>
      <c r="J377" s="243"/>
      <c r="K377" s="243"/>
      <c r="L377" s="249"/>
      <c r="M377" s="250"/>
      <c r="N377" s="251"/>
      <c r="O377" s="251"/>
      <c r="P377" s="251"/>
      <c r="Q377" s="251"/>
      <c r="R377" s="251"/>
      <c r="S377" s="251"/>
      <c r="T377" s="252"/>
      <c r="U377" s="13"/>
      <c r="V377" s="13"/>
      <c r="W377" s="13"/>
      <c r="X377" s="13"/>
      <c r="Y377" s="13"/>
      <c r="Z377" s="13"/>
      <c r="AA377" s="13"/>
      <c r="AB377" s="13"/>
      <c r="AC377" s="13"/>
      <c r="AD377" s="13"/>
      <c r="AE377" s="13"/>
      <c r="AT377" s="253" t="s">
        <v>593</v>
      </c>
      <c r="AU377" s="253" t="s">
        <v>79</v>
      </c>
      <c r="AV377" s="13" t="s">
        <v>79</v>
      </c>
      <c r="AW377" s="13" t="s">
        <v>31</v>
      </c>
      <c r="AX377" s="13" t="s">
        <v>69</v>
      </c>
      <c r="AY377" s="253" t="s">
        <v>150</v>
      </c>
    </row>
    <row r="378" s="13" customFormat="1">
      <c r="A378" s="13"/>
      <c r="B378" s="242"/>
      <c r="C378" s="243"/>
      <c r="D378" s="244" t="s">
        <v>593</v>
      </c>
      <c r="E378" s="245" t="s">
        <v>19</v>
      </c>
      <c r="F378" s="246" t="s">
        <v>948</v>
      </c>
      <c r="G378" s="243"/>
      <c r="H378" s="247">
        <v>44.25</v>
      </c>
      <c r="I378" s="248"/>
      <c r="J378" s="243"/>
      <c r="K378" s="243"/>
      <c r="L378" s="249"/>
      <c r="M378" s="250"/>
      <c r="N378" s="251"/>
      <c r="O378" s="251"/>
      <c r="P378" s="251"/>
      <c r="Q378" s="251"/>
      <c r="R378" s="251"/>
      <c r="S378" s="251"/>
      <c r="T378" s="252"/>
      <c r="U378" s="13"/>
      <c r="V378" s="13"/>
      <c r="W378" s="13"/>
      <c r="X378" s="13"/>
      <c r="Y378" s="13"/>
      <c r="Z378" s="13"/>
      <c r="AA378" s="13"/>
      <c r="AB378" s="13"/>
      <c r="AC378" s="13"/>
      <c r="AD378" s="13"/>
      <c r="AE378" s="13"/>
      <c r="AT378" s="253" t="s">
        <v>593</v>
      </c>
      <c r="AU378" s="253" t="s">
        <v>79</v>
      </c>
      <c r="AV378" s="13" t="s">
        <v>79</v>
      </c>
      <c r="AW378" s="13" t="s">
        <v>31</v>
      </c>
      <c r="AX378" s="13" t="s">
        <v>69</v>
      </c>
      <c r="AY378" s="253" t="s">
        <v>150</v>
      </c>
    </row>
    <row r="379" s="14" customFormat="1">
      <c r="A379" s="14"/>
      <c r="B379" s="254"/>
      <c r="C379" s="255"/>
      <c r="D379" s="244" t="s">
        <v>593</v>
      </c>
      <c r="E379" s="256" t="s">
        <v>19</v>
      </c>
      <c r="F379" s="257" t="s">
        <v>595</v>
      </c>
      <c r="G379" s="255"/>
      <c r="H379" s="258">
        <v>74.010000000000005</v>
      </c>
      <c r="I379" s="259"/>
      <c r="J379" s="255"/>
      <c r="K379" s="255"/>
      <c r="L379" s="260"/>
      <c r="M379" s="261"/>
      <c r="N379" s="262"/>
      <c r="O379" s="262"/>
      <c r="P379" s="262"/>
      <c r="Q379" s="262"/>
      <c r="R379" s="262"/>
      <c r="S379" s="262"/>
      <c r="T379" s="263"/>
      <c r="U379" s="14"/>
      <c r="V379" s="14"/>
      <c r="W379" s="14"/>
      <c r="X379" s="14"/>
      <c r="Y379" s="14"/>
      <c r="Z379" s="14"/>
      <c r="AA379" s="14"/>
      <c r="AB379" s="14"/>
      <c r="AC379" s="14"/>
      <c r="AD379" s="14"/>
      <c r="AE379" s="14"/>
      <c r="AT379" s="264" t="s">
        <v>593</v>
      </c>
      <c r="AU379" s="264" t="s">
        <v>79</v>
      </c>
      <c r="AV379" s="14" t="s">
        <v>158</v>
      </c>
      <c r="AW379" s="14" t="s">
        <v>31</v>
      </c>
      <c r="AX379" s="14" t="s">
        <v>77</v>
      </c>
      <c r="AY379" s="264" t="s">
        <v>150</v>
      </c>
    </row>
    <row r="380" s="2" customFormat="1" ht="37.8" customHeight="1">
      <c r="A380" s="40"/>
      <c r="B380" s="41"/>
      <c r="C380" s="206" t="s">
        <v>432</v>
      </c>
      <c r="D380" s="206" t="s">
        <v>153</v>
      </c>
      <c r="E380" s="207" t="s">
        <v>949</v>
      </c>
      <c r="F380" s="208" t="s">
        <v>950</v>
      </c>
      <c r="G380" s="209" t="s">
        <v>375</v>
      </c>
      <c r="H380" s="210">
        <v>2.25</v>
      </c>
      <c r="I380" s="211"/>
      <c r="J380" s="212">
        <f>ROUND(I380*H380,2)</f>
        <v>0</v>
      </c>
      <c r="K380" s="208" t="s">
        <v>157</v>
      </c>
      <c r="L380" s="46"/>
      <c r="M380" s="213" t="s">
        <v>19</v>
      </c>
      <c r="N380" s="214" t="s">
        <v>40</v>
      </c>
      <c r="O380" s="86"/>
      <c r="P380" s="215">
        <f>O380*H380</f>
        <v>0</v>
      </c>
      <c r="Q380" s="215">
        <v>0</v>
      </c>
      <c r="R380" s="215">
        <f>Q380*H380</f>
        <v>0</v>
      </c>
      <c r="S380" s="215">
        <v>0</v>
      </c>
      <c r="T380" s="216">
        <f>S380*H380</f>
        <v>0</v>
      </c>
      <c r="U380" s="40"/>
      <c r="V380" s="40"/>
      <c r="W380" s="40"/>
      <c r="X380" s="40"/>
      <c r="Y380" s="40"/>
      <c r="Z380" s="40"/>
      <c r="AA380" s="40"/>
      <c r="AB380" s="40"/>
      <c r="AC380" s="40"/>
      <c r="AD380" s="40"/>
      <c r="AE380" s="40"/>
      <c r="AR380" s="217" t="s">
        <v>158</v>
      </c>
      <c r="AT380" s="217" t="s">
        <v>153</v>
      </c>
      <c r="AU380" s="217" t="s">
        <v>79</v>
      </c>
      <c r="AY380" s="19" t="s">
        <v>150</v>
      </c>
      <c r="BE380" s="218">
        <f>IF(N380="základní",J380,0)</f>
        <v>0</v>
      </c>
      <c r="BF380" s="218">
        <f>IF(N380="snížená",J380,0)</f>
        <v>0</v>
      </c>
      <c r="BG380" s="218">
        <f>IF(N380="zákl. přenesená",J380,0)</f>
        <v>0</v>
      </c>
      <c r="BH380" s="218">
        <f>IF(N380="sníž. přenesená",J380,0)</f>
        <v>0</v>
      </c>
      <c r="BI380" s="218">
        <f>IF(N380="nulová",J380,0)</f>
        <v>0</v>
      </c>
      <c r="BJ380" s="19" t="s">
        <v>77</v>
      </c>
      <c r="BK380" s="218">
        <f>ROUND(I380*H380,2)</f>
        <v>0</v>
      </c>
      <c r="BL380" s="19" t="s">
        <v>158</v>
      </c>
      <c r="BM380" s="217" t="s">
        <v>951</v>
      </c>
    </row>
    <row r="381" s="2" customFormat="1">
      <c r="A381" s="40"/>
      <c r="B381" s="41"/>
      <c r="C381" s="42"/>
      <c r="D381" s="219" t="s">
        <v>159</v>
      </c>
      <c r="E381" s="42"/>
      <c r="F381" s="220" t="s">
        <v>952</v>
      </c>
      <c r="G381" s="42"/>
      <c r="H381" s="42"/>
      <c r="I381" s="221"/>
      <c r="J381" s="42"/>
      <c r="K381" s="42"/>
      <c r="L381" s="46"/>
      <c r="M381" s="222"/>
      <c r="N381" s="223"/>
      <c r="O381" s="86"/>
      <c r="P381" s="86"/>
      <c r="Q381" s="86"/>
      <c r="R381" s="86"/>
      <c r="S381" s="86"/>
      <c r="T381" s="87"/>
      <c r="U381" s="40"/>
      <c r="V381" s="40"/>
      <c r="W381" s="40"/>
      <c r="X381" s="40"/>
      <c r="Y381" s="40"/>
      <c r="Z381" s="40"/>
      <c r="AA381" s="40"/>
      <c r="AB381" s="40"/>
      <c r="AC381" s="40"/>
      <c r="AD381" s="40"/>
      <c r="AE381" s="40"/>
      <c r="AT381" s="19" t="s">
        <v>159</v>
      </c>
      <c r="AU381" s="19" t="s">
        <v>79</v>
      </c>
    </row>
    <row r="382" s="13" customFormat="1">
      <c r="A382" s="13"/>
      <c r="B382" s="242"/>
      <c r="C382" s="243"/>
      <c r="D382" s="244" t="s">
        <v>593</v>
      </c>
      <c r="E382" s="245" t="s">
        <v>19</v>
      </c>
      <c r="F382" s="246" t="s">
        <v>953</v>
      </c>
      <c r="G382" s="243"/>
      <c r="H382" s="247">
        <v>2.25</v>
      </c>
      <c r="I382" s="248"/>
      <c r="J382" s="243"/>
      <c r="K382" s="243"/>
      <c r="L382" s="249"/>
      <c r="M382" s="250"/>
      <c r="N382" s="251"/>
      <c r="O382" s="251"/>
      <c r="P382" s="251"/>
      <c r="Q382" s="251"/>
      <c r="R382" s="251"/>
      <c r="S382" s="251"/>
      <c r="T382" s="252"/>
      <c r="U382" s="13"/>
      <c r="V382" s="13"/>
      <c r="W382" s="13"/>
      <c r="X382" s="13"/>
      <c r="Y382" s="13"/>
      <c r="Z382" s="13"/>
      <c r="AA382" s="13"/>
      <c r="AB382" s="13"/>
      <c r="AC382" s="13"/>
      <c r="AD382" s="13"/>
      <c r="AE382" s="13"/>
      <c r="AT382" s="253" t="s">
        <v>593</v>
      </c>
      <c r="AU382" s="253" t="s">
        <v>79</v>
      </c>
      <c r="AV382" s="13" t="s">
        <v>79</v>
      </c>
      <c r="AW382" s="13" t="s">
        <v>31</v>
      </c>
      <c r="AX382" s="13" t="s">
        <v>69</v>
      </c>
      <c r="AY382" s="253" t="s">
        <v>150</v>
      </c>
    </row>
    <row r="383" s="14" customFormat="1">
      <c r="A383" s="14"/>
      <c r="B383" s="254"/>
      <c r="C383" s="255"/>
      <c r="D383" s="244" t="s">
        <v>593</v>
      </c>
      <c r="E383" s="256" t="s">
        <v>19</v>
      </c>
      <c r="F383" s="257" t="s">
        <v>595</v>
      </c>
      <c r="G383" s="255"/>
      <c r="H383" s="258">
        <v>2.25</v>
      </c>
      <c r="I383" s="259"/>
      <c r="J383" s="255"/>
      <c r="K383" s="255"/>
      <c r="L383" s="260"/>
      <c r="M383" s="261"/>
      <c r="N383" s="262"/>
      <c r="O383" s="262"/>
      <c r="P383" s="262"/>
      <c r="Q383" s="262"/>
      <c r="R383" s="262"/>
      <c r="S383" s="262"/>
      <c r="T383" s="263"/>
      <c r="U383" s="14"/>
      <c r="V383" s="14"/>
      <c r="W383" s="14"/>
      <c r="X383" s="14"/>
      <c r="Y383" s="14"/>
      <c r="Z383" s="14"/>
      <c r="AA383" s="14"/>
      <c r="AB383" s="14"/>
      <c r="AC383" s="14"/>
      <c r="AD383" s="14"/>
      <c r="AE383" s="14"/>
      <c r="AT383" s="264" t="s">
        <v>593</v>
      </c>
      <c r="AU383" s="264" t="s">
        <v>79</v>
      </c>
      <c r="AV383" s="14" t="s">
        <v>158</v>
      </c>
      <c r="AW383" s="14" t="s">
        <v>31</v>
      </c>
      <c r="AX383" s="14" t="s">
        <v>77</v>
      </c>
      <c r="AY383" s="264" t="s">
        <v>150</v>
      </c>
    </row>
    <row r="384" s="2" customFormat="1" ht="24.15" customHeight="1">
      <c r="A384" s="40"/>
      <c r="B384" s="41"/>
      <c r="C384" s="206" t="s">
        <v>954</v>
      </c>
      <c r="D384" s="206" t="s">
        <v>153</v>
      </c>
      <c r="E384" s="207" t="s">
        <v>955</v>
      </c>
      <c r="F384" s="208" t="s">
        <v>956</v>
      </c>
      <c r="G384" s="209" t="s">
        <v>375</v>
      </c>
      <c r="H384" s="210">
        <v>8</v>
      </c>
      <c r="I384" s="211"/>
      <c r="J384" s="212">
        <f>ROUND(I384*H384,2)</f>
        <v>0</v>
      </c>
      <c r="K384" s="208" t="s">
        <v>157</v>
      </c>
      <c r="L384" s="46"/>
      <c r="M384" s="213" t="s">
        <v>19</v>
      </c>
      <c r="N384" s="214" t="s">
        <v>40</v>
      </c>
      <c r="O384" s="86"/>
      <c r="P384" s="215">
        <f>O384*H384</f>
        <v>0</v>
      </c>
      <c r="Q384" s="215">
        <v>0</v>
      </c>
      <c r="R384" s="215">
        <f>Q384*H384</f>
        <v>0</v>
      </c>
      <c r="S384" s="215">
        <v>0</v>
      </c>
      <c r="T384" s="216">
        <f>S384*H384</f>
        <v>0</v>
      </c>
      <c r="U384" s="40"/>
      <c r="V384" s="40"/>
      <c r="W384" s="40"/>
      <c r="X384" s="40"/>
      <c r="Y384" s="40"/>
      <c r="Z384" s="40"/>
      <c r="AA384" s="40"/>
      <c r="AB384" s="40"/>
      <c r="AC384" s="40"/>
      <c r="AD384" s="40"/>
      <c r="AE384" s="40"/>
      <c r="AR384" s="217" t="s">
        <v>158</v>
      </c>
      <c r="AT384" s="217" t="s">
        <v>153</v>
      </c>
      <c r="AU384" s="217" t="s">
        <v>79</v>
      </c>
      <c r="AY384" s="19" t="s">
        <v>150</v>
      </c>
      <c r="BE384" s="218">
        <f>IF(N384="základní",J384,0)</f>
        <v>0</v>
      </c>
      <c r="BF384" s="218">
        <f>IF(N384="snížená",J384,0)</f>
        <v>0</v>
      </c>
      <c r="BG384" s="218">
        <f>IF(N384="zákl. přenesená",J384,0)</f>
        <v>0</v>
      </c>
      <c r="BH384" s="218">
        <f>IF(N384="sníž. přenesená",J384,0)</f>
        <v>0</v>
      </c>
      <c r="BI384" s="218">
        <f>IF(N384="nulová",J384,0)</f>
        <v>0</v>
      </c>
      <c r="BJ384" s="19" t="s">
        <v>77</v>
      </c>
      <c r="BK384" s="218">
        <f>ROUND(I384*H384,2)</f>
        <v>0</v>
      </c>
      <c r="BL384" s="19" t="s">
        <v>158</v>
      </c>
      <c r="BM384" s="217" t="s">
        <v>957</v>
      </c>
    </row>
    <row r="385" s="2" customFormat="1">
      <c r="A385" s="40"/>
      <c r="B385" s="41"/>
      <c r="C385" s="42"/>
      <c r="D385" s="219" t="s">
        <v>159</v>
      </c>
      <c r="E385" s="42"/>
      <c r="F385" s="220" t="s">
        <v>958</v>
      </c>
      <c r="G385" s="42"/>
      <c r="H385" s="42"/>
      <c r="I385" s="221"/>
      <c r="J385" s="42"/>
      <c r="K385" s="42"/>
      <c r="L385" s="46"/>
      <c r="M385" s="222"/>
      <c r="N385" s="223"/>
      <c r="O385" s="86"/>
      <c r="P385" s="86"/>
      <c r="Q385" s="86"/>
      <c r="R385" s="86"/>
      <c r="S385" s="86"/>
      <c r="T385" s="87"/>
      <c r="U385" s="40"/>
      <c r="V385" s="40"/>
      <c r="W385" s="40"/>
      <c r="X385" s="40"/>
      <c r="Y385" s="40"/>
      <c r="Z385" s="40"/>
      <c r="AA385" s="40"/>
      <c r="AB385" s="40"/>
      <c r="AC385" s="40"/>
      <c r="AD385" s="40"/>
      <c r="AE385" s="40"/>
      <c r="AT385" s="19" t="s">
        <v>159</v>
      </c>
      <c r="AU385" s="19" t="s">
        <v>79</v>
      </c>
    </row>
    <row r="386" s="13" customFormat="1">
      <c r="A386" s="13"/>
      <c r="B386" s="242"/>
      <c r="C386" s="243"/>
      <c r="D386" s="244" t="s">
        <v>593</v>
      </c>
      <c r="E386" s="245" t="s">
        <v>19</v>
      </c>
      <c r="F386" s="246" t="s">
        <v>959</v>
      </c>
      <c r="G386" s="243"/>
      <c r="H386" s="247">
        <v>8</v>
      </c>
      <c r="I386" s="248"/>
      <c r="J386" s="243"/>
      <c r="K386" s="243"/>
      <c r="L386" s="249"/>
      <c r="M386" s="250"/>
      <c r="N386" s="251"/>
      <c r="O386" s="251"/>
      <c r="P386" s="251"/>
      <c r="Q386" s="251"/>
      <c r="R386" s="251"/>
      <c r="S386" s="251"/>
      <c r="T386" s="252"/>
      <c r="U386" s="13"/>
      <c r="V386" s="13"/>
      <c r="W386" s="13"/>
      <c r="X386" s="13"/>
      <c r="Y386" s="13"/>
      <c r="Z386" s="13"/>
      <c r="AA386" s="13"/>
      <c r="AB386" s="13"/>
      <c r="AC386" s="13"/>
      <c r="AD386" s="13"/>
      <c r="AE386" s="13"/>
      <c r="AT386" s="253" t="s">
        <v>593</v>
      </c>
      <c r="AU386" s="253" t="s">
        <v>79</v>
      </c>
      <c r="AV386" s="13" t="s">
        <v>79</v>
      </c>
      <c r="AW386" s="13" t="s">
        <v>31</v>
      </c>
      <c r="AX386" s="13" t="s">
        <v>69</v>
      </c>
      <c r="AY386" s="253" t="s">
        <v>150</v>
      </c>
    </row>
    <row r="387" s="14" customFormat="1">
      <c r="A387" s="14"/>
      <c r="B387" s="254"/>
      <c r="C387" s="255"/>
      <c r="D387" s="244" t="s">
        <v>593</v>
      </c>
      <c r="E387" s="256" t="s">
        <v>19</v>
      </c>
      <c r="F387" s="257" t="s">
        <v>595</v>
      </c>
      <c r="G387" s="255"/>
      <c r="H387" s="258">
        <v>8</v>
      </c>
      <c r="I387" s="259"/>
      <c r="J387" s="255"/>
      <c r="K387" s="255"/>
      <c r="L387" s="260"/>
      <c r="M387" s="261"/>
      <c r="N387" s="262"/>
      <c r="O387" s="262"/>
      <c r="P387" s="262"/>
      <c r="Q387" s="262"/>
      <c r="R387" s="262"/>
      <c r="S387" s="262"/>
      <c r="T387" s="263"/>
      <c r="U387" s="14"/>
      <c r="V387" s="14"/>
      <c r="W387" s="14"/>
      <c r="X387" s="14"/>
      <c r="Y387" s="14"/>
      <c r="Z387" s="14"/>
      <c r="AA387" s="14"/>
      <c r="AB387" s="14"/>
      <c r="AC387" s="14"/>
      <c r="AD387" s="14"/>
      <c r="AE387" s="14"/>
      <c r="AT387" s="264" t="s">
        <v>593</v>
      </c>
      <c r="AU387" s="264" t="s">
        <v>79</v>
      </c>
      <c r="AV387" s="14" t="s">
        <v>158</v>
      </c>
      <c r="AW387" s="14" t="s">
        <v>31</v>
      </c>
      <c r="AX387" s="14" t="s">
        <v>77</v>
      </c>
      <c r="AY387" s="264" t="s">
        <v>150</v>
      </c>
    </row>
    <row r="388" s="2" customFormat="1" ht="55.5" customHeight="1">
      <c r="A388" s="40"/>
      <c r="B388" s="41"/>
      <c r="C388" s="206" t="s">
        <v>436</v>
      </c>
      <c r="D388" s="206" t="s">
        <v>153</v>
      </c>
      <c r="E388" s="207" t="s">
        <v>960</v>
      </c>
      <c r="F388" s="208" t="s">
        <v>961</v>
      </c>
      <c r="G388" s="209" t="s">
        <v>252</v>
      </c>
      <c r="H388" s="210">
        <v>1</v>
      </c>
      <c r="I388" s="211"/>
      <c r="J388" s="212">
        <f>ROUND(I388*H388,2)</f>
        <v>0</v>
      </c>
      <c r="K388" s="208" t="s">
        <v>157</v>
      </c>
      <c r="L388" s="46"/>
      <c r="M388" s="213" t="s">
        <v>19</v>
      </c>
      <c r="N388" s="214" t="s">
        <v>40</v>
      </c>
      <c r="O388" s="86"/>
      <c r="P388" s="215">
        <f>O388*H388</f>
        <v>0</v>
      </c>
      <c r="Q388" s="215">
        <v>0</v>
      </c>
      <c r="R388" s="215">
        <f>Q388*H388</f>
        <v>0</v>
      </c>
      <c r="S388" s="215">
        <v>0</v>
      </c>
      <c r="T388" s="216">
        <f>S388*H388</f>
        <v>0</v>
      </c>
      <c r="U388" s="40"/>
      <c r="V388" s="40"/>
      <c r="W388" s="40"/>
      <c r="X388" s="40"/>
      <c r="Y388" s="40"/>
      <c r="Z388" s="40"/>
      <c r="AA388" s="40"/>
      <c r="AB388" s="40"/>
      <c r="AC388" s="40"/>
      <c r="AD388" s="40"/>
      <c r="AE388" s="40"/>
      <c r="AR388" s="217" t="s">
        <v>158</v>
      </c>
      <c r="AT388" s="217" t="s">
        <v>153</v>
      </c>
      <c r="AU388" s="217" t="s">
        <v>79</v>
      </c>
      <c r="AY388" s="19" t="s">
        <v>150</v>
      </c>
      <c r="BE388" s="218">
        <f>IF(N388="základní",J388,0)</f>
        <v>0</v>
      </c>
      <c r="BF388" s="218">
        <f>IF(N388="snížená",J388,0)</f>
        <v>0</v>
      </c>
      <c r="BG388" s="218">
        <f>IF(N388="zákl. přenesená",J388,0)</f>
        <v>0</v>
      </c>
      <c r="BH388" s="218">
        <f>IF(N388="sníž. přenesená",J388,0)</f>
        <v>0</v>
      </c>
      <c r="BI388" s="218">
        <f>IF(N388="nulová",J388,0)</f>
        <v>0</v>
      </c>
      <c r="BJ388" s="19" t="s">
        <v>77</v>
      </c>
      <c r="BK388" s="218">
        <f>ROUND(I388*H388,2)</f>
        <v>0</v>
      </c>
      <c r="BL388" s="19" t="s">
        <v>158</v>
      </c>
      <c r="BM388" s="217" t="s">
        <v>962</v>
      </c>
    </row>
    <row r="389" s="2" customFormat="1">
      <c r="A389" s="40"/>
      <c r="B389" s="41"/>
      <c r="C389" s="42"/>
      <c r="D389" s="219" t="s">
        <v>159</v>
      </c>
      <c r="E389" s="42"/>
      <c r="F389" s="220" t="s">
        <v>963</v>
      </c>
      <c r="G389" s="42"/>
      <c r="H389" s="42"/>
      <c r="I389" s="221"/>
      <c r="J389" s="42"/>
      <c r="K389" s="42"/>
      <c r="L389" s="46"/>
      <c r="M389" s="222"/>
      <c r="N389" s="223"/>
      <c r="O389" s="86"/>
      <c r="P389" s="86"/>
      <c r="Q389" s="86"/>
      <c r="R389" s="86"/>
      <c r="S389" s="86"/>
      <c r="T389" s="87"/>
      <c r="U389" s="40"/>
      <c r="V389" s="40"/>
      <c r="W389" s="40"/>
      <c r="X389" s="40"/>
      <c r="Y389" s="40"/>
      <c r="Z389" s="40"/>
      <c r="AA389" s="40"/>
      <c r="AB389" s="40"/>
      <c r="AC389" s="40"/>
      <c r="AD389" s="40"/>
      <c r="AE389" s="40"/>
      <c r="AT389" s="19" t="s">
        <v>159</v>
      </c>
      <c r="AU389" s="19" t="s">
        <v>79</v>
      </c>
    </row>
    <row r="390" s="13" customFormat="1">
      <c r="A390" s="13"/>
      <c r="B390" s="242"/>
      <c r="C390" s="243"/>
      <c r="D390" s="244" t="s">
        <v>593</v>
      </c>
      <c r="E390" s="245" t="s">
        <v>19</v>
      </c>
      <c r="F390" s="246" t="s">
        <v>964</v>
      </c>
      <c r="G390" s="243"/>
      <c r="H390" s="247">
        <v>1</v>
      </c>
      <c r="I390" s="248"/>
      <c r="J390" s="243"/>
      <c r="K390" s="243"/>
      <c r="L390" s="249"/>
      <c r="M390" s="250"/>
      <c r="N390" s="251"/>
      <c r="O390" s="251"/>
      <c r="P390" s="251"/>
      <c r="Q390" s="251"/>
      <c r="R390" s="251"/>
      <c r="S390" s="251"/>
      <c r="T390" s="252"/>
      <c r="U390" s="13"/>
      <c r="V390" s="13"/>
      <c r="W390" s="13"/>
      <c r="X390" s="13"/>
      <c r="Y390" s="13"/>
      <c r="Z390" s="13"/>
      <c r="AA390" s="13"/>
      <c r="AB390" s="13"/>
      <c r="AC390" s="13"/>
      <c r="AD390" s="13"/>
      <c r="AE390" s="13"/>
      <c r="AT390" s="253" t="s">
        <v>593</v>
      </c>
      <c r="AU390" s="253" t="s">
        <v>79</v>
      </c>
      <c r="AV390" s="13" t="s">
        <v>79</v>
      </c>
      <c r="AW390" s="13" t="s">
        <v>31</v>
      </c>
      <c r="AX390" s="13" t="s">
        <v>69</v>
      </c>
      <c r="AY390" s="253" t="s">
        <v>150</v>
      </c>
    </row>
    <row r="391" s="14" customFormat="1">
      <c r="A391" s="14"/>
      <c r="B391" s="254"/>
      <c r="C391" s="255"/>
      <c r="D391" s="244" t="s">
        <v>593</v>
      </c>
      <c r="E391" s="256" t="s">
        <v>19</v>
      </c>
      <c r="F391" s="257" t="s">
        <v>595</v>
      </c>
      <c r="G391" s="255"/>
      <c r="H391" s="258">
        <v>1</v>
      </c>
      <c r="I391" s="259"/>
      <c r="J391" s="255"/>
      <c r="K391" s="255"/>
      <c r="L391" s="260"/>
      <c r="M391" s="261"/>
      <c r="N391" s="262"/>
      <c r="O391" s="262"/>
      <c r="P391" s="262"/>
      <c r="Q391" s="262"/>
      <c r="R391" s="262"/>
      <c r="S391" s="262"/>
      <c r="T391" s="263"/>
      <c r="U391" s="14"/>
      <c r="V391" s="14"/>
      <c r="W391" s="14"/>
      <c r="X391" s="14"/>
      <c r="Y391" s="14"/>
      <c r="Z391" s="14"/>
      <c r="AA391" s="14"/>
      <c r="AB391" s="14"/>
      <c r="AC391" s="14"/>
      <c r="AD391" s="14"/>
      <c r="AE391" s="14"/>
      <c r="AT391" s="264" t="s">
        <v>593</v>
      </c>
      <c r="AU391" s="264" t="s">
        <v>79</v>
      </c>
      <c r="AV391" s="14" t="s">
        <v>158</v>
      </c>
      <c r="AW391" s="14" t="s">
        <v>31</v>
      </c>
      <c r="AX391" s="14" t="s">
        <v>77</v>
      </c>
      <c r="AY391" s="264" t="s">
        <v>150</v>
      </c>
    </row>
    <row r="392" s="2" customFormat="1" ht="24.15" customHeight="1">
      <c r="A392" s="40"/>
      <c r="B392" s="41"/>
      <c r="C392" s="206" t="s">
        <v>965</v>
      </c>
      <c r="D392" s="206" t="s">
        <v>153</v>
      </c>
      <c r="E392" s="207" t="s">
        <v>966</v>
      </c>
      <c r="F392" s="208" t="s">
        <v>967</v>
      </c>
      <c r="G392" s="209" t="s">
        <v>310</v>
      </c>
      <c r="H392" s="210">
        <v>27.5</v>
      </c>
      <c r="I392" s="211"/>
      <c r="J392" s="212">
        <f>ROUND(I392*H392,2)</f>
        <v>0</v>
      </c>
      <c r="K392" s="208" t="s">
        <v>157</v>
      </c>
      <c r="L392" s="46"/>
      <c r="M392" s="213" t="s">
        <v>19</v>
      </c>
      <c r="N392" s="214" t="s">
        <v>40</v>
      </c>
      <c r="O392" s="86"/>
      <c r="P392" s="215">
        <f>O392*H392</f>
        <v>0</v>
      </c>
      <c r="Q392" s="215">
        <v>0</v>
      </c>
      <c r="R392" s="215">
        <f>Q392*H392</f>
        <v>0</v>
      </c>
      <c r="S392" s="215">
        <v>0</v>
      </c>
      <c r="T392" s="216">
        <f>S392*H392</f>
        <v>0</v>
      </c>
      <c r="U392" s="40"/>
      <c r="V392" s="40"/>
      <c r="W392" s="40"/>
      <c r="X392" s="40"/>
      <c r="Y392" s="40"/>
      <c r="Z392" s="40"/>
      <c r="AA392" s="40"/>
      <c r="AB392" s="40"/>
      <c r="AC392" s="40"/>
      <c r="AD392" s="40"/>
      <c r="AE392" s="40"/>
      <c r="AR392" s="217" t="s">
        <v>158</v>
      </c>
      <c r="AT392" s="217" t="s">
        <v>153</v>
      </c>
      <c r="AU392" s="217" t="s">
        <v>79</v>
      </c>
      <c r="AY392" s="19" t="s">
        <v>150</v>
      </c>
      <c r="BE392" s="218">
        <f>IF(N392="základní",J392,0)</f>
        <v>0</v>
      </c>
      <c r="BF392" s="218">
        <f>IF(N392="snížená",J392,0)</f>
        <v>0</v>
      </c>
      <c r="BG392" s="218">
        <f>IF(N392="zákl. přenesená",J392,0)</f>
        <v>0</v>
      </c>
      <c r="BH392" s="218">
        <f>IF(N392="sníž. přenesená",J392,0)</f>
        <v>0</v>
      </c>
      <c r="BI392" s="218">
        <f>IF(N392="nulová",J392,0)</f>
        <v>0</v>
      </c>
      <c r="BJ392" s="19" t="s">
        <v>77</v>
      </c>
      <c r="BK392" s="218">
        <f>ROUND(I392*H392,2)</f>
        <v>0</v>
      </c>
      <c r="BL392" s="19" t="s">
        <v>158</v>
      </c>
      <c r="BM392" s="217" t="s">
        <v>968</v>
      </c>
    </row>
    <row r="393" s="2" customFormat="1">
      <c r="A393" s="40"/>
      <c r="B393" s="41"/>
      <c r="C393" s="42"/>
      <c r="D393" s="219" t="s">
        <v>159</v>
      </c>
      <c r="E393" s="42"/>
      <c r="F393" s="220" t="s">
        <v>969</v>
      </c>
      <c r="G393" s="42"/>
      <c r="H393" s="42"/>
      <c r="I393" s="221"/>
      <c r="J393" s="42"/>
      <c r="K393" s="42"/>
      <c r="L393" s="46"/>
      <c r="M393" s="222"/>
      <c r="N393" s="223"/>
      <c r="O393" s="86"/>
      <c r="P393" s="86"/>
      <c r="Q393" s="86"/>
      <c r="R393" s="86"/>
      <c r="S393" s="86"/>
      <c r="T393" s="87"/>
      <c r="U393" s="40"/>
      <c r="V393" s="40"/>
      <c r="W393" s="40"/>
      <c r="X393" s="40"/>
      <c r="Y393" s="40"/>
      <c r="Z393" s="40"/>
      <c r="AA393" s="40"/>
      <c r="AB393" s="40"/>
      <c r="AC393" s="40"/>
      <c r="AD393" s="40"/>
      <c r="AE393" s="40"/>
      <c r="AT393" s="19" t="s">
        <v>159</v>
      </c>
      <c r="AU393" s="19" t="s">
        <v>79</v>
      </c>
    </row>
    <row r="394" s="13" customFormat="1">
      <c r="A394" s="13"/>
      <c r="B394" s="242"/>
      <c r="C394" s="243"/>
      <c r="D394" s="244" t="s">
        <v>593</v>
      </c>
      <c r="E394" s="245" t="s">
        <v>19</v>
      </c>
      <c r="F394" s="246" t="s">
        <v>970</v>
      </c>
      <c r="G394" s="243"/>
      <c r="H394" s="247">
        <v>27.5</v>
      </c>
      <c r="I394" s="248"/>
      <c r="J394" s="243"/>
      <c r="K394" s="243"/>
      <c r="L394" s="249"/>
      <c r="M394" s="250"/>
      <c r="N394" s="251"/>
      <c r="O394" s="251"/>
      <c r="P394" s="251"/>
      <c r="Q394" s="251"/>
      <c r="R394" s="251"/>
      <c r="S394" s="251"/>
      <c r="T394" s="252"/>
      <c r="U394" s="13"/>
      <c r="V394" s="13"/>
      <c r="W394" s="13"/>
      <c r="X394" s="13"/>
      <c r="Y394" s="13"/>
      <c r="Z394" s="13"/>
      <c r="AA394" s="13"/>
      <c r="AB394" s="13"/>
      <c r="AC394" s="13"/>
      <c r="AD394" s="13"/>
      <c r="AE394" s="13"/>
      <c r="AT394" s="253" t="s">
        <v>593</v>
      </c>
      <c r="AU394" s="253" t="s">
        <v>79</v>
      </c>
      <c r="AV394" s="13" t="s">
        <v>79</v>
      </c>
      <c r="AW394" s="13" t="s">
        <v>31</v>
      </c>
      <c r="AX394" s="13" t="s">
        <v>69</v>
      </c>
      <c r="AY394" s="253" t="s">
        <v>150</v>
      </c>
    </row>
    <row r="395" s="14" customFormat="1">
      <c r="A395" s="14"/>
      <c r="B395" s="254"/>
      <c r="C395" s="255"/>
      <c r="D395" s="244" t="s">
        <v>593</v>
      </c>
      <c r="E395" s="256" t="s">
        <v>19</v>
      </c>
      <c r="F395" s="257" t="s">
        <v>595</v>
      </c>
      <c r="G395" s="255"/>
      <c r="H395" s="258">
        <v>27.5</v>
      </c>
      <c r="I395" s="259"/>
      <c r="J395" s="255"/>
      <c r="K395" s="255"/>
      <c r="L395" s="260"/>
      <c r="M395" s="261"/>
      <c r="N395" s="262"/>
      <c r="O395" s="262"/>
      <c r="P395" s="262"/>
      <c r="Q395" s="262"/>
      <c r="R395" s="262"/>
      <c r="S395" s="262"/>
      <c r="T395" s="263"/>
      <c r="U395" s="14"/>
      <c r="V395" s="14"/>
      <c r="W395" s="14"/>
      <c r="X395" s="14"/>
      <c r="Y395" s="14"/>
      <c r="Z395" s="14"/>
      <c r="AA395" s="14"/>
      <c r="AB395" s="14"/>
      <c r="AC395" s="14"/>
      <c r="AD395" s="14"/>
      <c r="AE395" s="14"/>
      <c r="AT395" s="264" t="s">
        <v>593</v>
      </c>
      <c r="AU395" s="264" t="s">
        <v>79</v>
      </c>
      <c r="AV395" s="14" t="s">
        <v>158</v>
      </c>
      <c r="AW395" s="14" t="s">
        <v>31</v>
      </c>
      <c r="AX395" s="14" t="s">
        <v>77</v>
      </c>
      <c r="AY395" s="264" t="s">
        <v>150</v>
      </c>
    </row>
    <row r="396" s="2" customFormat="1" ht="33" customHeight="1">
      <c r="A396" s="40"/>
      <c r="B396" s="41"/>
      <c r="C396" s="206" t="s">
        <v>440</v>
      </c>
      <c r="D396" s="206" t="s">
        <v>153</v>
      </c>
      <c r="E396" s="207" t="s">
        <v>971</v>
      </c>
      <c r="F396" s="208" t="s">
        <v>972</v>
      </c>
      <c r="G396" s="209" t="s">
        <v>310</v>
      </c>
      <c r="H396" s="210">
        <v>43</v>
      </c>
      <c r="I396" s="211"/>
      <c r="J396" s="212">
        <f>ROUND(I396*H396,2)</f>
        <v>0</v>
      </c>
      <c r="K396" s="208" t="s">
        <v>157</v>
      </c>
      <c r="L396" s="46"/>
      <c r="M396" s="213" t="s">
        <v>19</v>
      </c>
      <c r="N396" s="214" t="s">
        <v>40</v>
      </c>
      <c r="O396" s="86"/>
      <c r="P396" s="215">
        <f>O396*H396</f>
        <v>0</v>
      </c>
      <c r="Q396" s="215">
        <v>0</v>
      </c>
      <c r="R396" s="215">
        <f>Q396*H396</f>
        <v>0</v>
      </c>
      <c r="S396" s="215">
        <v>0</v>
      </c>
      <c r="T396" s="216">
        <f>S396*H396</f>
        <v>0</v>
      </c>
      <c r="U396" s="40"/>
      <c r="V396" s="40"/>
      <c r="W396" s="40"/>
      <c r="X396" s="40"/>
      <c r="Y396" s="40"/>
      <c r="Z396" s="40"/>
      <c r="AA396" s="40"/>
      <c r="AB396" s="40"/>
      <c r="AC396" s="40"/>
      <c r="AD396" s="40"/>
      <c r="AE396" s="40"/>
      <c r="AR396" s="217" t="s">
        <v>158</v>
      </c>
      <c r="AT396" s="217" t="s">
        <v>153</v>
      </c>
      <c r="AU396" s="217" t="s">
        <v>79</v>
      </c>
      <c r="AY396" s="19" t="s">
        <v>150</v>
      </c>
      <c r="BE396" s="218">
        <f>IF(N396="základní",J396,0)</f>
        <v>0</v>
      </c>
      <c r="BF396" s="218">
        <f>IF(N396="snížená",J396,0)</f>
        <v>0</v>
      </c>
      <c r="BG396" s="218">
        <f>IF(N396="zákl. přenesená",J396,0)</f>
        <v>0</v>
      </c>
      <c r="BH396" s="218">
        <f>IF(N396="sníž. přenesená",J396,0)</f>
        <v>0</v>
      </c>
      <c r="BI396" s="218">
        <f>IF(N396="nulová",J396,0)</f>
        <v>0</v>
      </c>
      <c r="BJ396" s="19" t="s">
        <v>77</v>
      </c>
      <c r="BK396" s="218">
        <f>ROUND(I396*H396,2)</f>
        <v>0</v>
      </c>
      <c r="BL396" s="19" t="s">
        <v>158</v>
      </c>
      <c r="BM396" s="217" t="s">
        <v>973</v>
      </c>
    </row>
    <row r="397" s="2" customFormat="1">
      <c r="A397" s="40"/>
      <c r="B397" s="41"/>
      <c r="C397" s="42"/>
      <c r="D397" s="219" t="s">
        <v>159</v>
      </c>
      <c r="E397" s="42"/>
      <c r="F397" s="220" t="s">
        <v>974</v>
      </c>
      <c r="G397" s="42"/>
      <c r="H397" s="42"/>
      <c r="I397" s="221"/>
      <c r="J397" s="42"/>
      <c r="K397" s="42"/>
      <c r="L397" s="46"/>
      <c r="M397" s="222"/>
      <c r="N397" s="223"/>
      <c r="O397" s="86"/>
      <c r="P397" s="86"/>
      <c r="Q397" s="86"/>
      <c r="R397" s="86"/>
      <c r="S397" s="86"/>
      <c r="T397" s="87"/>
      <c r="U397" s="40"/>
      <c r="V397" s="40"/>
      <c r="W397" s="40"/>
      <c r="X397" s="40"/>
      <c r="Y397" s="40"/>
      <c r="Z397" s="40"/>
      <c r="AA397" s="40"/>
      <c r="AB397" s="40"/>
      <c r="AC397" s="40"/>
      <c r="AD397" s="40"/>
      <c r="AE397" s="40"/>
      <c r="AT397" s="19" t="s">
        <v>159</v>
      </c>
      <c r="AU397" s="19" t="s">
        <v>79</v>
      </c>
    </row>
    <row r="398" s="13" customFormat="1">
      <c r="A398" s="13"/>
      <c r="B398" s="242"/>
      <c r="C398" s="243"/>
      <c r="D398" s="244" t="s">
        <v>593</v>
      </c>
      <c r="E398" s="245" t="s">
        <v>19</v>
      </c>
      <c r="F398" s="246" t="s">
        <v>975</v>
      </c>
      <c r="G398" s="243"/>
      <c r="H398" s="247">
        <v>43</v>
      </c>
      <c r="I398" s="248"/>
      <c r="J398" s="243"/>
      <c r="K398" s="243"/>
      <c r="L398" s="249"/>
      <c r="M398" s="250"/>
      <c r="N398" s="251"/>
      <c r="O398" s="251"/>
      <c r="P398" s="251"/>
      <c r="Q398" s="251"/>
      <c r="R398" s="251"/>
      <c r="S398" s="251"/>
      <c r="T398" s="252"/>
      <c r="U398" s="13"/>
      <c r="V398" s="13"/>
      <c r="W398" s="13"/>
      <c r="X398" s="13"/>
      <c r="Y398" s="13"/>
      <c r="Z398" s="13"/>
      <c r="AA398" s="13"/>
      <c r="AB398" s="13"/>
      <c r="AC398" s="13"/>
      <c r="AD398" s="13"/>
      <c r="AE398" s="13"/>
      <c r="AT398" s="253" t="s">
        <v>593</v>
      </c>
      <c r="AU398" s="253" t="s">
        <v>79</v>
      </c>
      <c r="AV398" s="13" t="s">
        <v>79</v>
      </c>
      <c r="AW398" s="13" t="s">
        <v>31</v>
      </c>
      <c r="AX398" s="13" t="s">
        <v>69</v>
      </c>
      <c r="AY398" s="253" t="s">
        <v>150</v>
      </c>
    </row>
    <row r="399" s="14" customFormat="1">
      <c r="A399" s="14"/>
      <c r="B399" s="254"/>
      <c r="C399" s="255"/>
      <c r="D399" s="244" t="s">
        <v>593</v>
      </c>
      <c r="E399" s="256" t="s">
        <v>19</v>
      </c>
      <c r="F399" s="257" t="s">
        <v>595</v>
      </c>
      <c r="G399" s="255"/>
      <c r="H399" s="258">
        <v>43</v>
      </c>
      <c r="I399" s="259"/>
      <c r="J399" s="255"/>
      <c r="K399" s="255"/>
      <c r="L399" s="260"/>
      <c r="M399" s="261"/>
      <c r="N399" s="262"/>
      <c r="O399" s="262"/>
      <c r="P399" s="262"/>
      <c r="Q399" s="262"/>
      <c r="R399" s="262"/>
      <c r="S399" s="262"/>
      <c r="T399" s="263"/>
      <c r="U399" s="14"/>
      <c r="V399" s="14"/>
      <c r="W399" s="14"/>
      <c r="X399" s="14"/>
      <c r="Y399" s="14"/>
      <c r="Z399" s="14"/>
      <c r="AA399" s="14"/>
      <c r="AB399" s="14"/>
      <c r="AC399" s="14"/>
      <c r="AD399" s="14"/>
      <c r="AE399" s="14"/>
      <c r="AT399" s="264" t="s">
        <v>593</v>
      </c>
      <c r="AU399" s="264" t="s">
        <v>79</v>
      </c>
      <c r="AV399" s="14" t="s">
        <v>158</v>
      </c>
      <c r="AW399" s="14" t="s">
        <v>31</v>
      </c>
      <c r="AX399" s="14" t="s">
        <v>77</v>
      </c>
      <c r="AY399" s="264" t="s">
        <v>150</v>
      </c>
    </row>
    <row r="400" s="12" customFormat="1" ht="22.8" customHeight="1">
      <c r="A400" s="12"/>
      <c r="B400" s="190"/>
      <c r="C400" s="191"/>
      <c r="D400" s="192" t="s">
        <v>68</v>
      </c>
      <c r="E400" s="204" t="s">
        <v>244</v>
      </c>
      <c r="F400" s="204" t="s">
        <v>245</v>
      </c>
      <c r="G400" s="191"/>
      <c r="H400" s="191"/>
      <c r="I400" s="194"/>
      <c r="J400" s="205">
        <f>BK400</f>
        <v>0</v>
      </c>
      <c r="K400" s="191"/>
      <c r="L400" s="196"/>
      <c r="M400" s="197"/>
      <c r="N400" s="198"/>
      <c r="O400" s="198"/>
      <c r="P400" s="199">
        <f>SUM(P401:P496)</f>
        <v>0</v>
      </c>
      <c r="Q400" s="198"/>
      <c r="R400" s="199">
        <f>SUM(R401:R496)</f>
        <v>0</v>
      </c>
      <c r="S400" s="198"/>
      <c r="T400" s="200">
        <f>SUM(T401:T496)</f>
        <v>0</v>
      </c>
      <c r="U400" s="12"/>
      <c r="V400" s="12"/>
      <c r="W400" s="12"/>
      <c r="X400" s="12"/>
      <c r="Y400" s="12"/>
      <c r="Z400" s="12"/>
      <c r="AA400" s="12"/>
      <c r="AB400" s="12"/>
      <c r="AC400" s="12"/>
      <c r="AD400" s="12"/>
      <c r="AE400" s="12"/>
      <c r="AR400" s="201" t="s">
        <v>77</v>
      </c>
      <c r="AT400" s="202" t="s">
        <v>68</v>
      </c>
      <c r="AU400" s="202" t="s">
        <v>77</v>
      </c>
      <c r="AY400" s="201" t="s">
        <v>150</v>
      </c>
      <c r="BK400" s="203">
        <f>SUM(BK401:BK496)</f>
        <v>0</v>
      </c>
    </row>
    <row r="401" s="2" customFormat="1" ht="37.8" customHeight="1">
      <c r="A401" s="40"/>
      <c r="B401" s="41"/>
      <c r="C401" s="206" t="s">
        <v>976</v>
      </c>
      <c r="D401" s="206" t="s">
        <v>153</v>
      </c>
      <c r="E401" s="207" t="s">
        <v>977</v>
      </c>
      <c r="F401" s="208" t="s">
        <v>978</v>
      </c>
      <c r="G401" s="209" t="s">
        <v>258</v>
      </c>
      <c r="H401" s="210">
        <v>13</v>
      </c>
      <c r="I401" s="211"/>
      <c r="J401" s="212">
        <f>ROUND(I401*H401,2)</f>
        <v>0</v>
      </c>
      <c r="K401" s="208" t="s">
        <v>157</v>
      </c>
      <c r="L401" s="46"/>
      <c r="M401" s="213" t="s">
        <v>19</v>
      </c>
      <c r="N401" s="214" t="s">
        <v>40</v>
      </c>
      <c r="O401" s="86"/>
      <c r="P401" s="215">
        <f>O401*H401</f>
        <v>0</v>
      </c>
      <c r="Q401" s="215">
        <v>0</v>
      </c>
      <c r="R401" s="215">
        <f>Q401*H401</f>
        <v>0</v>
      </c>
      <c r="S401" s="215">
        <v>0</v>
      </c>
      <c r="T401" s="216">
        <f>S401*H401</f>
        <v>0</v>
      </c>
      <c r="U401" s="40"/>
      <c r="V401" s="40"/>
      <c r="W401" s="40"/>
      <c r="X401" s="40"/>
      <c r="Y401" s="40"/>
      <c r="Z401" s="40"/>
      <c r="AA401" s="40"/>
      <c r="AB401" s="40"/>
      <c r="AC401" s="40"/>
      <c r="AD401" s="40"/>
      <c r="AE401" s="40"/>
      <c r="AR401" s="217" t="s">
        <v>158</v>
      </c>
      <c r="AT401" s="217" t="s">
        <v>153</v>
      </c>
      <c r="AU401" s="217" t="s">
        <v>79</v>
      </c>
      <c r="AY401" s="19" t="s">
        <v>150</v>
      </c>
      <c r="BE401" s="218">
        <f>IF(N401="základní",J401,0)</f>
        <v>0</v>
      </c>
      <c r="BF401" s="218">
        <f>IF(N401="snížená",J401,0)</f>
        <v>0</v>
      </c>
      <c r="BG401" s="218">
        <f>IF(N401="zákl. přenesená",J401,0)</f>
        <v>0</v>
      </c>
      <c r="BH401" s="218">
        <f>IF(N401="sníž. přenesená",J401,0)</f>
        <v>0</v>
      </c>
      <c r="BI401" s="218">
        <f>IF(N401="nulová",J401,0)</f>
        <v>0</v>
      </c>
      <c r="BJ401" s="19" t="s">
        <v>77</v>
      </c>
      <c r="BK401" s="218">
        <f>ROUND(I401*H401,2)</f>
        <v>0</v>
      </c>
      <c r="BL401" s="19" t="s">
        <v>158</v>
      </c>
      <c r="BM401" s="217" t="s">
        <v>979</v>
      </c>
    </row>
    <row r="402" s="2" customFormat="1">
      <c r="A402" s="40"/>
      <c r="B402" s="41"/>
      <c r="C402" s="42"/>
      <c r="D402" s="219" t="s">
        <v>159</v>
      </c>
      <c r="E402" s="42"/>
      <c r="F402" s="220" t="s">
        <v>980</v>
      </c>
      <c r="G402" s="42"/>
      <c r="H402" s="42"/>
      <c r="I402" s="221"/>
      <c r="J402" s="42"/>
      <c r="K402" s="42"/>
      <c r="L402" s="46"/>
      <c r="M402" s="222"/>
      <c r="N402" s="223"/>
      <c r="O402" s="86"/>
      <c r="P402" s="86"/>
      <c r="Q402" s="86"/>
      <c r="R402" s="86"/>
      <c r="S402" s="86"/>
      <c r="T402" s="87"/>
      <c r="U402" s="40"/>
      <c r="V402" s="40"/>
      <c r="W402" s="40"/>
      <c r="X402" s="40"/>
      <c r="Y402" s="40"/>
      <c r="Z402" s="40"/>
      <c r="AA402" s="40"/>
      <c r="AB402" s="40"/>
      <c r="AC402" s="40"/>
      <c r="AD402" s="40"/>
      <c r="AE402" s="40"/>
      <c r="AT402" s="19" t="s">
        <v>159</v>
      </c>
      <c r="AU402" s="19" t="s">
        <v>79</v>
      </c>
    </row>
    <row r="403" s="2" customFormat="1" ht="44.25" customHeight="1">
      <c r="A403" s="40"/>
      <c r="B403" s="41"/>
      <c r="C403" s="206" t="s">
        <v>445</v>
      </c>
      <c r="D403" s="206" t="s">
        <v>153</v>
      </c>
      <c r="E403" s="207" t="s">
        <v>981</v>
      </c>
      <c r="F403" s="208" t="s">
        <v>982</v>
      </c>
      <c r="G403" s="209" t="s">
        <v>258</v>
      </c>
      <c r="H403" s="210">
        <v>4.3879999999999999</v>
      </c>
      <c r="I403" s="211"/>
      <c r="J403" s="212">
        <f>ROUND(I403*H403,2)</f>
        <v>0</v>
      </c>
      <c r="K403" s="208" t="s">
        <v>157</v>
      </c>
      <c r="L403" s="46"/>
      <c r="M403" s="213" t="s">
        <v>19</v>
      </c>
      <c r="N403" s="214" t="s">
        <v>40</v>
      </c>
      <c r="O403" s="86"/>
      <c r="P403" s="215">
        <f>O403*H403</f>
        <v>0</v>
      </c>
      <c r="Q403" s="215">
        <v>0</v>
      </c>
      <c r="R403" s="215">
        <f>Q403*H403</f>
        <v>0</v>
      </c>
      <c r="S403" s="215">
        <v>0</v>
      </c>
      <c r="T403" s="216">
        <f>S403*H403</f>
        <v>0</v>
      </c>
      <c r="U403" s="40"/>
      <c r="V403" s="40"/>
      <c r="W403" s="40"/>
      <c r="X403" s="40"/>
      <c r="Y403" s="40"/>
      <c r="Z403" s="40"/>
      <c r="AA403" s="40"/>
      <c r="AB403" s="40"/>
      <c r="AC403" s="40"/>
      <c r="AD403" s="40"/>
      <c r="AE403" s="40"/>
      <c r="AR403" s="217" t="s">
        <v>158</v>
      </c>
      <c r="AT403" s="217" t="s">
        <v>153</v>
      </c>
      <c r="AU403" s="217" t="s">
        <v>79</v>
      </c>
      <c r="AY403" s="19" t="s">
        <v>150</v>
      </c>
      <c r="BE403" s="218">
        <f>IF(N403="základní",J403,0)</f>
        <v>0</v>
      </c>
      <c r="BF403" s="218">
        <f>IF(N403="snížená",J403,0)</f>
        <v>0</v>
      </c>
      <c r="BG403" s="218">
        <f>IF(N403="zákl. přenesená",J403,0)</f>
        <v>0</v>
      </c>
      <c r="BH403" s="218">
        <f>IF(N403="sníž. přenesená",J403,0)</f>
        <v>0</v>
      </c>
      <c r="BI403" s="218">
        <f>IF(N403="nulová",J403,0)</f>
        <v>0</v>
      </c>
      <c r="BJ403" s="19" t="s">
        <v>77</v>
      </c>
      <c r="BK403" s="218">
        <f>ROUND(I403*H403,2)</f>
        <v>0</v>
      </c>
      <c r="BL403" s="19" t="s">
        <v>158</v>
      </c>
      <c r="BM403" s="217" t="s">
        <v>983</v>
      </c>
    </row>
    <row r="404" s="2" customFormat="1">
      <c r="A404" s="40"/>
      <c r="B404" s="41"/>
      <c r="C404" s="42"/>
      <c r="D404" s="219" t="s">
        <v>159</v>
      </c>
      <c r="E404" s="42"/>
      <c r="F404" s="220" t="s">
        <v>984</v>
      </c>
      <c r="G404" s="42"/>
      <c r="H404" s="42"/>
      <c r="I404" s="221"/>
      <c r="J404" s="42"/>
      <c r="K404" s="42"/>
      <c r="L404" s="46"/>
      <c r="M404" s="222"/>
      <c r="N404" s="223"/>
      <c r="O404" s="86"/>
      <c r="P404" s="86"/>
      <c r="Q404" s="86"/>
      <c r="R404" s="86"/>
      <c r="S404" s="86"/>
      <c r="T404" s="87"/>
      <c r="U404" s="40"/>
      <c r="V404" s="40"/>
      <c r="W404" s="40"/>
      <c r="X404" s="40"/>
      <c r="Y404" s="40"/>
      <c r="Z404" s="40"/>
      <c r="AA404" s="40"/>
      <c r="AB404" s="40"/>
      <c r="AC404" s="40"/>
      <c r="AD404" s="40"/>
      <c r="AE404" s="40"/>
      <c r="AT404" s="19" t="s">
        <v>159</v>
      </c>
      <c r="AU404" s="19" t="s">
        <v>79</v>
      </c>
    </row>
    <row r="405" s="13" customFormat="1">
      <c r="A405" s="13"/>
      <c r="B405" s="242"/>
      <c r="C405" s="243"/>
      <c r="D405" s="244" t="s">
        <v>593</v>
      </c>
      <c r="E405" s="245" t="s">
        <v>19</v>
      </c>
      <c r="F405" s="246" t="s">
        <v>985</v>
      </c>
      <c r="G405" s="243"/>
      <c r="H405" s="247">
        <v>4.3879999999999999</v>
      </c>
      <c r="I405" s="248"/>
      <c r="J405" s="243"/>
      <c r="K405" s="243"/>
      <c r="L405" s="249"/>
      <c r="M405" s="250"/>
      <c r="N405" s="251"/>
      <c r="O405" s="251"/>
      <c r="P405" s="251"/>
      <c r="Q405" s="251"/>
      <c r="R405" s="251"/>
      <c r="S405" s="251"/>
      <c r="T405" s="252"/>
      <c r="U405" s="13"/>
      <c r="V405" s="13"/>
      <c r="W405" s="13"/>
      <c r="X405" s="13"/>
      <c r="Y405" s="13"/>
      <c r="Z405" s="13"/>
      <c r="AA405" s="13"/>
      <c r="AB405" s="13"/>
      <c r="AC405" s="13"/>
      <c r="AD405" s="13"/>
      <c r="AE405" s="13"/>
      <c r="AT405" s="253" t="s">
        <v>593</v>
      </c>
      <c r="AU405" s="253" t="s">
        <v>79</v>
      </c>
      <c r="AV405" s="13" t="s">
        <v>79</v>
      </c>
      <c r="AW405" s="13" t="s">
        <v>31</v>
      </c>
      <c r="AX405" s="13" t="s">
        <v>69</v>
      </c>
      <c r="AY405" s="253" t="s">
        <v>150</v>
      </c>
    </row>
    <row r="406" s="14" customFormat="1">
      <c r="A406" s="14"/>
      <c r="B406" s="254"/>
      <c r="C406" s="255"/>
      <c r="D406" s="244" t="s">
        <v>593</v>
      </c>
      <c r="E406" s="256" t="s">
        <v>19</v>
      </c>
      <c r="F406" s="257" t="s">
        <v>595</v>
      </c>
      <c r="G406" s="255"/>
      <c r="H406" s="258">
        <v>4.3879999999999999</v>
      </c>
      <c r="I406" s="259"/>
      <c r="J406" s="255"/>
      <c r="K406" s="255"/>
      <c r="L406" s="260"/>
      <c r="M406" s="261"/>
      <c r="N406" s="262"/>
      <c r="O406" s="262"/>
      <c r="P406" s="262"/>
      <c r="Q406" s="262"/>
      <c r="R406" s="262"/>
      <c r="S406" s="262"/>
      <c r="T406" s="263"/>
      <c r="U406" s="14"/>
      <c r="V406" s="14"/>
      <c r="W406" s="14"/>
      <c r="X406" s="14"/>
      <c r="Y406" s="14"/>
      <c r="Z406" s="14"/>
      <c r="AA406" s="14"/>
      <c r="AB406" s="14"/>
      <c r="AC406" s="14"/>
      <c r="AD406" s="14"/>
      <c r="AE406" s="14"/>
      <c r="AT406" s="264" t="s">
        <v>593</v>
      </c>
      <c r="AU406" s="264" t="s">
        <v>79</v>
      </c>
      <c r="AV406" s="14" t="s">
        <v>158</v>
      </c>
      <c r="AW406" s="14" t="s">
        <v>31</v>
      </c>
      <c r="AX406" s="14" t="s">
        <v>77</v>
      </c>
      <c r="AY406" s="264" t="s">
        <v>150</v>
      </c>
    </row>
    <row r="407" s="2" customFormat="1" ht="37.8" customHeight="1">
      <c r="A407" s="40"/>
      <c r="B407" s="41"/>
      <c r="C407" s="206" t="s">
        <v>986</v>
      </c>
      <c r="D407" s="206" t="s">
        <v>153</v>
      </c>
      <c r="E407" s="207" t="s">
        <v>987</v>
      </c>
      <c r="F407" s="208" t="s">
        <v>988</v>
      </c>
      <c r="G407" s="209" t="s">
        <v>258</v>
      </c>
      <c r="H407" s="210">
        <v>594.86699999999996</v>
      </c>
      <c r="I407" s="211"/>
      <c r="J407" s="212">
        <f>ROUND(I407*H407,2)</f>
        <v>0</v>
      </c>
      <c r="K407" s="208" t="s">
        <v>157</v>
      </c>
      <c r="L407" s="46"/>
      <c r="M407" s="213" t="s">
        <v>19</v>
      </c>
      <c r="N407" s="214" t="s">
        <v>40</v>
      </c>
      <c r="O407" s="86"/>
      <c r="P407" s="215">
        <f>O407*H407</f>
        <v>0</v>
      </c>
      <c r="Q407" s="215">
        <v>0</v>
      </c>
      <c r="R407" s="215">
        <f>Q407*H407</f>
        <v>0</v>
      </c>
      <c r="S407" s="215">
        <v>0</v>
      </c>
      <c r="T407" s="216">
        <f>S407*H407</f>
        <v>0</v>
      </c>
      <c r="U407" s="40"/>
      <c r="V407" s="40"/>
      <c r="W407" s="40"/>
      <c r="X407" s="40"/>
      <c r="Y407" s="40"/>
      <c r="Z407" s="40"/>
      <c r="AA407" s="40"/>
      <c r="AB407" s="40"/>
      <c r="AC407" s="40"/>
      <c r="AD407" s="40"/>
      <c r="AE407" s="40"/>
      <c r="AR407" s="217" t="s">
        <v>158</v>
      </c>
      <c r="AT407" s="217" t="s">
        <v>153</v>
      </c>
      <c r="AU407" s="217" t="s">
        <v>79</v>
      </c>
      <c r="AY407" s="19" t="s">
        <v>150</v>
      </c>
      <c r="BE407" s="218">
        <f>IF(N407="základní",J407,0)</f>
        <v>0</v>
      </c>
      <c r="BF407" s="218">
        <f>IF(N407="snížená",J407,0)</f>
        <v>0</v>
      </c>
      <c r="BG407" s="218">
        <f>IF(N407="zákl. přenesená",J407,0)</f>
        <v>0</v>
      </c>
      <c r="BH407" s="218">
        <f>IF(N407="sníž. přenesená",J407,0)</f>
        <v>0</v>
      </c>
      <c r="BI407" s="218">
        <f>IF(N407="nulová",J407,0)</f>
        <v>0</v>
      </c>
      <c r="BJ407" s="19" t="s">
        <v>77</v>
      </c>
      <c r="BK407" s="218">
        <f>ROUND(I407*H407,2)</f>
        <v>0</v>
      </c>
      <c r="BL407" s="19" t="s">
        <v>158</v>
      </c>
      <c r="BM407" s="217" t="s">
        <v>989</v>
      </c>
    </row>
    <row r="408" s="2" customFormat="1">
      <c r="A408" s="40"/>
      <c r="B408" s="41"/>
      <c r="C408" s="42"/>
      <c r="D408" s="219" t="s">
        <v>159</v>
      </c>
      <c r="E408" s="42"/>
      <c r="F408" s="220" t="s">
        <v>990</v>
      </c>
      <c r="G408" s="42"/>
      <c r="H408" s="42"/>
      <c r="I408" s="221"/>
      <c r="J408" s="42"/>
      <c r="K408" s="42"/>
      <c r="L408" s="46"/>
      <c r="M408" s="222"/>
      <c r="N408" s="223"/>
      <c r="O408" s="86"/>
      <c r="P408" s="86"/>
      <c r="Q408" s="86"/>
      <c r="R408" s="86"/>
      <c r="S408" s="86"/>
      <c r="T408" s="87"/>
      <c r="U408" s="40"/>
      <c r="V408" s="40"/>
      <c r="W408" s="40"/>
      <c r="X408" s="40"/>
      <c r="Y408" s="40"/>
      <c r="Z408" s="40"/>
      <c r="AA408" s="40"/>
      <c r="AB408" s="40"/>
      <c r="AC408" s="40"/>
      <c r="AD408" s="40"/>
      <c r="AE408" s="40"/>
      <c r="AT408" s="19" t="s">
        <v>159</v>
      </c>
      <c r="AU408" s="19" t="s">
        <v>79</v>
      </c>
    </row>
    <row r="409" s="15" customFormat="1">
      <c r="A409" s="15"/>
      <c r="B409" s="265"/>
      <c r="C409" s="266"/>
      <c r="D409" s="244" t="s">
        <v>593</v>
      </c>
      <c r="E409" s="267" t="s">
        <v>19</v>
      </c>
      <c r="F409" s="268" t="s">
        <v>991</v>
      </c>
      <c r="G409" s="266"/>
      <c r="H409" s="267" t="s">
        <v>19</v>
      </c>
      <c r="I409" s="269"/>
      <c r="J409" s="266"/>
      <c r="K409" s="266"/>
      <c r="L409" s="270"/>
      <c r="M409" s="271"/>
      <c r="N409" s="272"/>
      <c r="O409" s="272"/>
      <c r="P409" s="272"/>
      <c r="Q409" s="272"/>
      <c r="R409" s="272"/>
      <c r="S409" s="272"/>
      <c r="T409" s="273"/>
      <c r="U409" s="15"/>
      <c r="V409" s="15"/>
      <c r="W409" s="15"/>
      <c r="X409" s="15"/>
      <c r="Y409" s="15"/>
      <c r="Z409" s="15"/>
      <c r="AA409" s="15"/>
      <c r="AB409" s="15"/>
      <c r="AC409" s="15"/>
      <c r="AD409" s="15"/>
      <c r="AE409" s="15"/>
      <c r="AT409" s="274" t="s">
        <v>593</v>
      </c>
      <c r="AU409" s="274" t="s">
        <v>79</v>
      </c>
      <c r="AV409" s="15" t="s">
        <v>77</v>
      </c>
      <c r="AW409" s="15" t="s">
        <v>31</v>
      </c>
      <c r="AX409" s="15" t="s">
        <v>69</v>
      </c>
      <c r="AY409" s="274" t="s">
        <v>150</v>
      </c>
    </row>
    <row r="410" s="13" customFormat="1">
      <c r="A410" s="13"/>
      <c r="B410" s="242"/>
      <c r="C410" s="243"/>
      <c r="D410" s="244" t="s">
        <v>593</v>
      </c>
      <c r="E410" s="245" t="s">
        <v>19</v>
      </c>
      <c r="F410" s="246" t="s">
        <v>992</v>
      </c>
      <c r="G410" s="243"/>
      <c r="H410" s="247">
        <v>15.6</v>
      </c>
      <c r="I410" s="248"/>
      <c r="J410" s="243"/>
      <c r="K410" s="243"/>
      <c r="L410" s="249"/>
      <c r="M410" s="250"/>
      <c r="N410" s="251"/>
      <c r="O410" s="251"/>
      <c r="P410" s="251"/>
      <c r="Q410" s="251"/>
      <c r="R410" s="251"/>
      <c r="S410" s="251"/>
      <c r="T410" s="252"/>
      <c r="U410" s="13"/>
      <c r="V410" s="13"/>
      <c r="W410" s="13"/>
      <c r="X410" s="13"/>
      <c r="Y410" s="13"/>
      <c r="Z410" s="13"/>
      <c r="AA410" s="13"/>
      <c r="AB410" s="13"/>
      <c r="AC410" s="13"/>
      <c r="AD410" s="13"/>
      <c r="AE410" s="13"/>
      <c r="AT410" s="253" t="s">
        <v>593</v>
      </c>
      <c r="AU410" s="253" t="s">
        <v>79</v>
      </c>
      <c r="AV410" s="13" t="s">
        <v>79</v>
      </c>
      <c r="AW410" s="13" t="s">
        <v>31</v>
      </c>
      <c r="AX410" s="13" t="s">
        <v>69</v>
      </c>
      <c r="AY410" s="253" t="s">
        <v>150</v>
      </c>
    </row>
    <row r="411" s="13" customFormat="1">
      <c r="A411" s="13"/>
      <c r="B411" s="242"/>
      <c r="C411" s="243"/>
      <c r="D411" s="244" t="s">
        <v>593</v>
      </c>
      <c r="E411" s="245" t="s">
        <v>19</v>
      </c>
      <c r="F411" s="246" t="s">
        <v>993</v>
      </c>
      <c r="G411" s="243"/>
      <c r="H411" s="247">
        <v>7.375</v>
      </c>
      <c r="I411" s="248"/>
      <c r="J411" s="243"/>
      <c r="K411" s="243"/>
      <c r="L411" s="249"/>
      <c r="M411" s="250"/>
      <c r="N411" s="251"/>
      <c r="O411" s="251"/>
      <c r="P411" s="251"/>
      <c r="Q411" s="251"/>
      <c r="R411" s="251"/>
      <c r="S411" s="251"/>
      <c r="T411" s="252"/>
      <c r="U411" s="13"/>
      <c r="V411" s="13"/>
      <c r="W411" s="13"/>
      <c r="X411" s="13"/>
      <c r="Y411" s="13"/>
      <c r="Z411" s="13"/>
      <c r="AA411" s="13"/>
      <c r="AB411" s="13"/>
      <c r="AC411" s="13"/>
      <c r="AD411" s="13"/>
      <c r="AE411" s="13"/>
      <c r="AT411" s="253" t="s">
        <v>593</v>
      </c>
      <c r="AU411" s="253" t="s">
        <v>79</v>
      </c>
      <c r="AV411" s="13" t="s">
        <v>79</v>
      </c>
      <c r="AW411" s="13" t="s">
        <v>31</v>
      </c>
      <c r="AX411" s="13" t="s">
        <v>69</v>
      </c>
      <c r="AY411" s="253" t="s">
        <v>150</v>
      </c>
    </row>
    <row r="412" s="13" customFormat="1">
      <c r="A412" s="13"/>
      <c r="B412" s="242"/>
      <c r="C412" s="243"/>
      <c r="D412" s="244" t="s">
        <v>593</v>
      </c>
      <c r="E412" s="245" t="s">
        <v>19</v>
      </c>
      <c r="F412" s="246" t="s">
        <v>994</v>
      </c>
      <c r="G412" s="243"/>
      <c r="H412" s="247">
        <v>228</v>
      </c>
      <c r="I412" s="248"/>
      <c r="J412" s="243"/>
      <c r="K412" s="243"/>
      <c r="L412" s="249"/>
      <c r="M412" s="250"/>
      <c r="N412" s="251"/>
      <c r="O412" s="251"/>
      <c r="P412" s="251"/>
      <c r="Q412" s="251"/>
      <c r="R412" s="251"/>
      <c r="S412" s="251"/>
      <c r="T412" s="252"/>
      <c r="U412" s="13"/>
      <c r="V412" s="13"/>
      <c r="W412" s="13"/>
      <c r="X412" s="13"/>
      <c r="Y412" s="13"/>
      <c r="Z412" s="13"/>
      <c r="AA412" s="13"/>
      <c r="AB412" s="13"/>
      <c r="AC412" s="13"/>
      <c r="AD412" s="13"/>
      <c r="AE412" s="13"/>
      <c r="AT412" s="253" t="s">
        <v>593</v>
      </c>
      <c r="AU412" s="253" t="s">
        <v>79</v>
      </c>
      <c r="AV412" s="13" t="s">
        <v>79</v>
      </c>
      <c r="AW412" s="13" t="s">
        <v>31</v>
      </c>
      <c r="AX412" s="13" t="s">
        <v>69</v>
      </c>
      <c r="AY412" s="253" t="s">
        <v>150</v>
      </c>
    </row>
    <row r="413" s="13" customFormat="1">
      <c r="A413" s="13"/>
      <c r="B413" s="242"/>
      <c r="C413" s="243"/>
      <c r="D413" s="244" t="s">
        <v>593</v>
      </c>
      <c r="E413" s="245" t="s">
        <v>19</v>
      </c>
      <c r="F413" s="246" t="s">
        <v>995</v>
      </c>
      <c r="G413" s="243"/>
      <c r="H413" s="247">
        <v>58.869999999999997</v>
      </c>
      <c r="I413" s="248"/>
      <c r="J413" s="243"/>
      <c r="K413" s="243"/>
      <c r="L413" s="249"/>
      <c r="M413" s="250"/>
      <c r="N413" s="251"/>
      <c r="O413" s="251"/>
      <c r="P413" s="251"/>
      <c r="Q413" s="251"/>
      <c r="R413" s="251"/>
      <c r="S413" s="251"/>
      <c r="T413" s="252"/>
      <c r="U413" s="13"/>
      <c r="V413" s="13"/>
      <c r="W413" s="13"/>
      <c r="X413" s="13"/>
      <c r="Y413" s="13"/>
      <c r="Z413" s="13"/>
      <c r="AA413" s="13"/>
      <c r="AB413" s="13"/>
      <c r="AC413" s="13"/>
      <c r="AD413" s="13"/>
      <c r="AE413" s="13"/>
      <c r="AT413" s="253" t="s">
        <v>593</v>
      </c>
      <c r="AU413" s="253" t="s">
        <v>79</v>
      </c>
      <c r="AV413" s="13" t="s">
        <v>79</v>
      </c>
      <c r="AW413" s="13" t="s">
        <v>31</v>
      </c>
      <c r="AX413" s="13" t="s">
        <v>69</v>
      </c>
      <c r="AY413" s="253" t="s">
        <v>150</v>
      </c>
    </row>
    <row r="414" s="13" customFormat="1">
      <c r="A414" s="13"/>
      <c r="B414" s="242"/>
      <c r="C414" s="243"/>
      <c r="D414" s="244" t="s">
        <v>593</v>
      </c>
      <c r="E414" s="245" t="s">
        <v>19</v>
      </c>
      <c r="F414" s="246" t="s">
        <v>996</v>
      </c>
      <c r="G414" s="243"/>
      <c r="H414" s="247">
        <v>22.75</v>
      </c>
      <c r="I414" s="248"/>
      <c r="J414" s="243"/>
      <c r="K414" s="243"/>
      <c r="L414" s="249"/>
      <c r="M414" s="250"/>
      <c r="N414" s="251"/>
      <c r="O414" s="251"/>
      <c r="P414" s="251"/>
      <c r="Q414" s="251"/>
      <c r="R414" s="251"/>
      <c r="S414" s="251"/>
      <c r="T414" s="252"/>
      <c r="U414" s="13"/>
      <c r="V414" s="13"/>
      <c r="W414" s="13"/>
      <c r="X414" s="13"/>
      <c r="Y414" s="13"/>
      <c r="Z414" s="13"/>
      <c r="AA414" s="13"/>
      <c r="AB414" s="13"/>
      <c r="AC414" s="13"/>
      <c r="AD414" s="13"/>
      <c r="AE414" s="13"/>
      <c r="AT414" s="253" t="s">
        <v>593</v>
      </c>
      <c r="AU414" s="253" t="s">
        <v>79</v>
      </c>
      <c r="AV414" s="13" t="s">
        <v>79</v>
      </c>
      <c r="AW414" s="13" t="s">
        <v>31</v>
      </c>
      <c r="AX414" s="13" t="s">
        <v>69</v>
      </c>
      <c r="AY414" s="253" t="s">
        <v>150</v>
      </c>
    </row>
    <row r="415" s="13" customFormat="1">
      <c r="A415" s="13"/>
      <c r="B415" s="242"/>
      <c r="C415" s="243"/>
      <c r="D415" s="244" t="s">
        <v>593</v>
      </c>
      <c r="E415" s="245" t="s">
        <v>19</v>
      </c>
      <c r="F415" s="246" t="s">
        <v>997</v>
      </c>
      <c r="G415" s="243"/>
      <c r="H415" s="247">
        <v>11.408</v>
      </c>
      <c r="I415" s="248"/>
      <c r="J415" s="243"/>
      <c r="K415" s="243"/>
      <c r="L415" s="249"/>
      <c r="M415" s="250"/>
      <c r="N415" s="251"/>
      <c r="O415" s="251"/>
      <c r="P415" s="251"/>
      <c r="Q415" s="251"/>
      <c r="R415" s="251"/>
      <c r="S415" s="251"/>
      <c r="T415" s="252"/>
      <c r="U415" s="13"/>
      <c r="V415" s="13"/>
      <c r="W415" s="13"/>
      <c r="X415" s="13"/>
      <c r="Y415" s="13"/>
      <c r="Z415" s="13"/>
      <c r="AA415" s="13"/>
      <c r="AB415" s="13"/>
      <c r="AC415" s="13"/>
      <c r="AD415" s="13"/>
      <c r="AE415" s="13"/>
      <c r="AT415" s="253" t="s">
        <v>593</v>
      </c>
      <c r="AU415" s="253" t="s">
        <v>79</v>
      </c>
      <c r="AV415" s="13" t="s">
        <v>79</v>
      </c>
      <c r="AW415" s="13" t="s">
        <v>31</v>
      </c>
      <c r="AX415" s="13" t="s">
        <v>69</v>
      </c>
      <c r="AY415" s="253" t="s">
        <v>150</v>
      </c>
    </row>
    <row r="416" s="13" customFormat="1">
      <c r="A416" s="13"/>
      <c r="B416" s="242"/>
      <c r="C416" s="243"/>
      <c r="D416" s="244" t="s">
        <v>593</v>
      </c>
      <c r="E416" s="245" t="s">
        <v>19</v>
      </c>
      <c r="F416" s="246" t="s">
        <v>998</v>
      </c>
      <c r="G416" s="243"/>
      <c r="H416" s="247">
        <v>6.5549999999999997</v>
      </c>
      <c r="I416" s="248"/>
      <c r="J416" s="243"/>
      <c r="K416" s="243"/>
      <c r="L416" s="249"/>
      <c r="M416" s="250"/>
      <c r="N416" s="251"/>
      <c r="O416" s="251"/>
      <c r="P416" s="251"/>
      <c r="Q416" s="251"/>
      <c r="R416" s="251"/>
      <c r="S416" s="251"/>
      <c r="T416" s="252"/>
      <c r="U416" s="13"/>
      <c r="V416" s="13"/>
      <c r="W416" s="13"/>
      <c r="X416" s="13"/>
      <c r="Y416" s="13"/>
      <c r="Z416" s="13"/>
      <c r="AA416" s="13"/>
      <c r="AB416" s="13"/>
      <c r="AC416" s="13"/>
      <c r="AD416" s="13"/>
      <c r="AE416" s="13"/>
      <c r="AT416" s="253" t="s">
        <v>593</v>
      </c>
      <c r="AU416" s="253" t="s">
        <v>79</v>
      </c>
      <c r="AV416" s="13" t="s">
        <v>79</v>
      </c>
      <c r="AW416" s="13" t="s">
        <v>31</v>
      </c>
      <c r="AX416" s="13" t="s">
        <v>69</v>
      </c>
      <c r="AY416" s="253" t="s">
        <v>150</v>
      </c>
    </row>
    <row r="417" s="13" customFormat="1">
      <c r="A417" s="13"/>
      <c r="B417" s="242"/>
      <c r="C417" s="243"/>
      <c r="D417" s="244" t="s">
        <v>593</v>
      </c>
      <c r="E417" s="245" t="s">
        <v>19</v>
      </c>
      <c r="F417" s="246" t="s">
        <v>999</v>
      </c>
      <c r="G417" s="243"/>
      <c r="H417" s="247">
        <v>15.042</v>
      </c>
      <c r="I417" s="248"/>
      <c r="J417" s="243"/>
      <c r="K417" s="243"/>
      <c r="L417" s="249"/>
      <c r="M417" s="250"/>
      <c r="N417" s="251"/>
      <c r="O417" s="251"/>
      <c r="P417" s="251"/>
      <c r="Q417" s="251"/>
      <c r="R417" s="251"/>
      <c r="S417" s="251"/>
      <c r="T417" s="252"/>
      <c r="U417" s="13"/>
      <c r="V417" s="13"/>
      <c r="W417" s="13"/>
      <c r="X417" s="13"/>
      <c r="Y417" s="13"/>
      <c r="Z417" s="13"/>
      <c r="AA417" s="13"/>
      <c r="AB417" s="13"/>
      <c r="AC417" s="13"/>
      <c r="AD417" s="13"/>
      <c r="AE417" s="13"/>
      <c r="AT417" s="253" t="s">
        <v>593</v>
      </c>
      <c r="AU417" s="253" t="s">
        <v>79</v>
      </c>
      <c r="AV417" s="13" t="s">
        <v>79</v>
      </c>
      <c r="AW417" s="13" t="s">
        <v>31</v>
      </c>
      <c r="AX417" s="13" t="s">
        <v>69</v>
      </c>
      <c r="AY417" s="253" t="s">
        <v>150</v>
      </c>
    </row>
    <row r="418" s="13" customFormat="1">
      <c r="A418" s="13"/>
      <c r="B418" s="242"/>
      <c r="C418" s="243"/>
      <c r="D418" s="244" t="s">
        <v>593</v>
      </c>
      <c r="E418" s="245" t="s">
        <v>19</v>
      </c>
      <c r="F418" s="246" t="s">
        <v>1000</v>
      </c>
      <c r="G418" s="243"/>
      <c r="H418" s="247">
        <v>6.6699999999999999</v>
      </c>
      <c r="I418" s="248"/>
      <c r="J418" s="243"/>
      <c r="K418" s="243"/>
      <c r="L418" s="249"/>
      <c r="M418" s="250"/>
      <c r="N418" s="251"/>
      <c r="O418" s="251"/>
      <c r="P418" s="251"/>
      <c r="Q418" s="251"/>
      <c r="R418" s="251"/>
      <c r="S418" s="251"/>
      <c r="T418" s="252"/>
      <c r="U418" s="13"/>
      <c r="V418" s="13"/>
      <c r="W418" s="13"/>
      <c r="X418" s="13"/>
      <c r="Y418" s="13"/>
      <c r="Z418" s="13"/>
      <c r="AA418" s="13"/>
      <c r="AB418" s="13"/>
      <c r="AC418" s="13"/>
      <c r="AD418" s="13"/>
      <c r="AE418" s="13"/>
      <c r="AT418" s="253" t="s">
        <v>593</v>
      </c>
      <c r="AU418" s="253" t="s">
        <v>79</v>
      </c>
      <c r="AV418" s="13" t="s">
        <v>79</v>
      </c>
      <c r="AW418" s="13" t="s">
        <v>31</v>
      </c>
      <c r="AX418" s="13" t="s">
        <v>69</v>
      </c>
      <c r="AY418" s="253" t="s">
        <v>150</v>
      </c>
    </row>
    <row r="419" s="13" customFormat="1">
      <c r="A419" s="13"/>
      <c r="B419" s="242"/>
      <c r="C419" s="243"/>
      <c r="D419" s="244" t="s">
        <v>593</v>
      </c>
      <c r="E419" s="245" t="s">
        <v>19</v>
      </c>
      <c r="F419" s="246" t="s">
        <v>1001</v>
      </c>
      <c r="G419" s="243"/>
      <c r="H419" s="247">
        <v>6.7649999999999997</v>
      </c>
      <c r="I419" s="248"/>
      <c r="J419" s="243"/>
      <c r="K419" s="243"/>
      <c r="L419" s="249"/>
      <c r="M419" s="250"/>
      <c r="N419" s="251"/>
      <c r="O419" s="251"/>
      <c r="P419" s="251"/>
      <c r="Q419" s="251"/>
      <c r="R419" s="251"/>
      <c r="S419" s="251"/>
      <c r="T419" s="252"/>
      <c r="U419" s="13"/>
      <c r="V419" s="13"/>
      <c r="W419" s="13"/>
      <c r="X419" s="13"/>
      <c r="Y419" s="13"/>
      <c r="Z419" s="13"/>
      <c r="AA419" s="13"/>
      <c r="AB419" s="13"/>
      <c r="AC419" s="13"/>
      <c r="AD419" s="13"/>
      <c r="AE419" s="13"/>
      <c r="AT419" s="253" t="s">
        <v>593</v>
      </c>
      <c r="AU419" s="253" t="s">
        <v>79</v>
      </c>
      <c r="AV419" s="13" t="s">
        <v>79</v>
      </c>
      <c r="AW419" s="13" t="s">
        <v>31</v>
      </c>
      <c r="AX419" s="13" t="s">
        <v>69</v>
      </c>
      <c r="AY419" s="253" t="s">
        <v>150</v>
      </c>
    </row>
    <row r="420" s="13" customFormat="1">
      <c r="A420" s="13"/>
      <c r="B420" s="242"/>
      <c r="C420" s="243"/>
      <c r="D420" s="244" t="s">
        <v>593</v>
      </c>
      <c r="E420" s="245" t="s">
        <v>19</v>
      </c>
      <c r="F420" s="246" t="s">
        <v>1002</v>
      </c>
      <c r="G420" s="243"/>
      <c r="H420" s="247">
        <v>10.800000000000001</v>
      </c>
      <c r="I420" s="248"/>
      <c r="J420" s="243"/>
      <c r="K420" s="243"/>
      <c r="L420" s="249"/>
      <c r="M420" s="250"/>
      <c r="N420" s="251"/>
      <c r="O420" s="251"/>
      <c r="P420" s="251"/>
      <c r="Q420" s="251"/>
      <c r="R420" s="251"/>
      <c r="S420" s="251"/>
      <c r="T420" s="252"/>
      <c r="U420" s="13"/>
      <c r="V420" s="13"/>
      <c r="W420" s="13"/>
      <c r="X420" s="13"/>
      <c r="Y420" s="13"/>
      <c r="Z420" s="13"/>
      <c r="AA420" s="13"/>
      <c r="AB420" s="13"/>
      <c r="AC420" s="13"/>
      <c r="AD420" s="13"/>
      <c r="AE420" s="13"/>
      <c r="AT420" s="253" t="s">
        <v>593</v>
      </c>
      <c r="AU420" s="253" t="s">
        <v>79</v>
      </c>
      <c r="AV420" s="13" t="s">
        <v>79</v>
      </c>
      <c r="AW420" s="13" t="s">
        <v>31</v>
      </c>
      <c r="AX420" s="13" t="s">
        <v>69</v>
      </c>
      <c r="AY420" s="253" t="s">
        <v>150</v>
      </c>
    </row>
    <row r="421" s="13" customFormat="1">
      <c r="A421" s="13"/>
      <c r="B421" s="242"/>
      <c r="C421" s="243"/>
      <c r="D421" s="244" t="s">
        <v>593</v>
      </c>
      <c r="E421" s="245" t="s">
        <v>19</v>
      </c>
      <c r="F421" s="246" t="s">
        <v>1003</v>
      </c>
      <c r="G421" s="243"/>
      <c r="H421" s="247">
        <v>1.6000000000000001</v>
      </c>
      <c r="I421" s="248"/>
      <c r="J421" s="243"/>
      <c r="K421" s="243"/>
      <c r="L421" s="249"/>
      <c r="M421" s="250"/>
      <c r="N421" s="251"/>
      <c r="O421" s="251"/>
      <c r="P421" s="251"/>
      <c r="Q421" s="251"/>
      <c r="R421" s="251"/>
      <c r="S421" s="251"/>
      <c r="T421" s="252"/>
      <c r="U421" s="13"/>
      <c r="V421" s="13"/>
      <c r="W421" s="13"/>
      <c r="X421" s="13"/>
      <c r="Y421" s="13"/>
      <c r="Z421" s="13"/>
      <c r="AA421" s="13"/>
      <c r="AB421" s="13"/>
      <c r="AC421" s="13"/>
      <c r="AD421" s="13"/>
      <c r="AE421" s="13"/>
      <c r="AT421" s="253" t="s">
        <v>593</v>
      </c>
      <c r="AU421" s="253" t="s">
        <v>79</v>
      </c>
      <c r="AV421" s="13" t="s">
        <v>79</v>
      </c>
      <c r="AW421" s="13" t="s">
        <v>31</v>
      </c>
      <c r="AX421" s="13" t="s">
        <v>69</v>
      </c>
      <c r="AY421" s="253" t="s">
        <v>150</v>
      </c>
    </row>
    <row r="422" s="13" customFormat="1">
      <c r="A422" s="13"/>
      <c r="B422" s="242"/>
      <c r="C422" s="243"/>
      <c r="D422" s="244" t="s">
        <v>593</v>
      </c>
      <c r="E422" s="245" t="s">
        <v>19</v>
      </c>
      <c r="F422" s="246" t="s">
        <v>1004</v>
      </c>
      <c r="G422" s="243"/>
      <c r="H422" s="247">
        <v>1.2</v>
      </c>
      <c r="I422" s="248"/>
      <c r="J422" s="243"/>
      <c r="K422" s="243"/>
      <c r="L422" s="249"/>
      <c r="M422" s="250"/>
      <c r="N422" s="251"/>
      <c r="O422" s="251"/>
      <c r="P422" s="251"/>
      <c r="Q422" s="251"/>
      <c r="R422" s="251"/>
      <c r="S422" s="251"/>
      <c r="T422" s="252"/>
      <c r="U422" s="13"/>
      <c r="V422" s="13"/>
      <c r="W422" s="13"/>
      <c r="X422" s="13"/>
      <c r="Y422" s="13"/>
      <c r="Z422" s="13"/>
      <c r="AA422" s="13"/>
      <c r="AB422" s="13"/>
      <c r="AC422" s="13"/>
      <c r="AD422" s="13"/>
      <c r="AE422" s="13"/>
      <c r="AT422" s="253" t="s">
        <v>593</v>
      </c>
      <c r="AU422" s="253" t="s">
        <v>79</v>
      </c>
      <c r="AV422" s="13" t="s">
        <v>79</v>
      </c>
      <c r="AW422" s="13" t="s">
        <v>31</v>
      </c>
      <c r="AX422" s="13" t="s">
        <v>69</v>
      </c>
      <c r="AY422" s="253" t="s">
        <v>150</v>
      </c>
    </row>
    <row r="423" s="13" customFormat="1">
      <c r="A423" s="13"/>
      <c r="B423" s="242"/>
      <c r="C423" s="243"/>
      <c r="D423" s="244" t="s">
        <v>593</v>
      </c>
      <c r="E423" s="245" t="s">
        <v>19</v>
      </c>
      <c r="F423" s="246" t="s">
        <v>1005</v>
      </c>
      <c r="G423" s="243"/>
      <c r="H423" s="247">
        <v>0.80000000000000004</v>
      </c>
      <c r="I423" s="248"/>
      <c r="J423" s="243"/>
      <c r="K423" s="243"/>
      <c r="L423" s="249"/>
      <c r="M423" s="250"/>
      <c r="N423" s="251"/>
      <c r="O423" s="251"/>
      <c r="P423" s="251"/>
      <c r="Q423" s="251"/>
      <c r="R423" s="251"/>
      <c r="S423" s="251"/>
      <c r="T423" s="252"/>
      <c r="U423" s="13"/>
      <c r="V423" s="13"/>
      <c r="W423" s="13"/>
      <c r="X423" s="13"/>
      <c r="Y423" s="13"/>
      <c r="Z423" s="13"/>
      <c r="AA423" s="13"/>
      <c r="AB423" s="13"/>
      <c r="AC423" s="13"/>
      <c r="AD423" s="13"/>
      <c r="AE423" s="13"/>
      <c r="AT423" s="253" t="s">
        <v>593</v>
      </c>
      <c r="AU423" s="253" t="s">
        <v>79</v>
      </c>
      <c r="AV423" s="13" t="s">
        <v>79</v>
      </c>
      <c r="AW423" s="13" t="s">
        <v>31</v>
      </c>
      <c r="AX423" s="13" t="s">
        <v>69</v>
      </c>
      <c r="AY423" s="253" t="s">
        <v>150</v>
      </c>
    </row>
    <row r="424" s="13" customFormat="1">
      <c r="A424" s="13"/>
      <c r="B424" s="242"/>
      <c r="C424" s="243"/>
      <c r="D424" s="244" t="s">
        <v>593</v>
      </c>
      <c r="E424" s="245" t="s">
        <v>19</v>
      </c>
      <c r="F424" s="246" t="s">
        <v>1006</v>
      </c>
      <c r="G424" s="243"/>
      <c r="H424" s="247">
        <v>71.424000000000007</v>
      </c>
      <c r="I424" s="248"/>
      <c r="J424" s="243"/>
      <c r="K424" s="243"/>
      <c r="L424" s="249"/>
      <c r="M424" s="250"/>
      <c r="N424" s="251"/>
      <c r="O424" s="251"/>
      <c r="P424" s="251"/>
      <c r="Q424" s="251"/>
      <c r="R424" s="251"/>
      <c r="S424" s="251"/>
      <c r="T424" s="252"/>
      <c r="U424" s="13"/>
      <c r="V424" s="13"/>
      <c r="W424" s="13"/>
      <c r="X424" s="13"/>
      <c r="Y424" s="13"/>
      <c r="Z424" s="13"/>
      <c r="AA424" s="13"/>
      <c r="AB424" s="13"/>
      <c r="AC424" s="13"/>
      <c r="AD424" s="13"/>
      <c r="AE424" s="13"/>
      <c r="AT424" s="253" t="s">
        <v>593</v>
      </c>
      <c r="AU424" s="253" t="s">
        <v>79</v>
      </c>
      <c r="AV424" s="13" t="s">
        <v>79</v>
      </c>
      <c r="AW424" s="13" t="s">
        <v>31</v>
      </c>
      <c r="AX424" s="13" t="s">
        <v>69</v>
      </c>
      <c r="AY424" s="253" t="s">
        <v>150</v>
      </c>
    </row>
    <row r="425" s="13" customFormat="1">
      <c r="A425" s="13"/>
      <c r="B425" s="242"/>
      <c r="C425" s="243"/>
      <c r="D425" s="244" t="s">
        <v>593</v>
      </c>
      <c r="E425" s="245" t="s">
        <v>19</v>
      </c>
      <c r="F425" s="246" t="s">
        <v>1007</v>
      </c>
      <c r="G425" s="243"/>
      <c r="H425" s="247">
        <v>106.2</v>
      </c>
      <c r="I425" s="248"/>
      <c r="J425" s="243"/>
      <c r="K425" s="243"/>
      <c r="L425" s="249"/>
      <c r="M425" s="250"/>
      <c r="N425" s="251"/>
      <c r="O425" s="251"/>
      <c r="P425" s="251"/>
      <c r="Q425" s="251"/>
      <c r="R425" s="251"/>
      <c r="S425" s="251"/>
      <c r="T425" s="252"/>
      <c r="U425" s="13"/>
      <c r="V425" s="13"/>
      <c r="W425" s="13"/>
      <c r="X425" s="13"/>
      <c r="Y425" s="13"/>
      <c r="Z425" s="13"/>
      <c r="AA425" s="13"/>
      <c r="AB425" s="13"/>
      <c r="AC425" s="13"/>
      <c r="AD425" s="13"/>
      <c r="AE425" s="13"/>
      <c r="AT425" s="253" t="s">
        <v>593</v>
      </c>
      <c r="AU425" s="253" t="s">
        <v>79</v>
      </c>
      <c r="AV425" s="13" t="s">
        <v>79</v>
      </c>
      <c r="AW425" s="13" t="s">
        <v>31</v>
      </c>
      <c r="AX425" s="13" t="s">
        <v>69</v>
      </c>
      <c r="AY425" s="253" t="s">
        <v>150</v>
      </c>
    </row>
    <row r="426" s="13" customFormat="1">
      <c r="A426" s="13"/>
      <c r="B426" s="242"/>
      <c r="C426" s="243"/>
      <c r="D426" s="244" t="s">
        <v>593</v>
      </c>
      <c r="E426" s="245" t="s">
        <v>19</v>
      </c>
      <c r="F426" s="246" t="s">
        <v>985</v>
      </c>
      <c r="G426" s="243"/>
      <c r="H426" s="247">
        <v>4.3879999999999999</v>
      </c>
      <c r="I426" s="248"/>
      <c r="J426" s="243"/>
      <c r="K426" s="243"/>
      <c r="L426" s="249"/>
      <c r="M426" s="250"/>
      <c r="N426" s="251"/>
      <c r="O426" s="251"/>
      <c r="P426" s="251"/>
      <c r="Q426" s="251"/>
      <c r="R426" s="251"/>
      <c r="S426" s="251"/>
      <c r="T426" s="252"/>
      <c r="U426" s="13"/>
      <c r="V426" s="13"/>
      <c r="W426" s="13"/>
      <c r="X426" s="13"/>
      <c r="Y426" s="13"/>
      <c r="Z426" s="13"/>
      <c r="AA426" s="13"/>
      <c r="AB426" s="13"/>
      <c r="AC426" s="13"/>
      <c r="AD426" s="13"/>
      <c r="AE426" s="13"/>
      <c r="AT426" s="253" t="s">
        <v>593</v>
      </c>
      <c r="AU426" s="253" t="s">
        <v>79</v>
      </c>
      <c r="AV426" s="13" t="s">
        <v>79</v>
      </c>
      <c r="AW426" s="13" t="s">
        <v>31</v>
      </c>
      <c r="AX426" s="13" t="s">
        <v>69</v>
      </c>
      <c r="AY426" s="253" t="s">
        <v>150</v>
      </c>
    </row>
    <row r="427" s="13" customFormat="1">
      <c r="A427" s="13"/>
      <c r="B427" s="242"/>
      <c r="C427" s="243"/>
      <c r="D427" s="244" t="s">
        <v>593</v>
      </c>
      <c r="E427" s="245" t="s">
        <v>19</v>
      </c>
      <c r="F427" s="246" t="s">
        <v>1008</v>
      </c>
      <c r="G427" s="243"/>
      <c r="H427" s="247">
        <v>19.199999999999999</v>
      </c>
      <c r="I427" s="248"/>
      <c r="J427" s="243"/>
      <c r="K427" s="243"/>
      <c r="L427" s="249"/>
      <c r="M427" s="250"/>
      <c r="N427" s="251"/>
      <c r="O427" s="251"/>
      <c r="P427" s="251"/>
      <c r="Q427" s="251"/>
      <c r="R427" s="251"/>
      <c r="S427" s="251"/>
      <c r="T427" s="252"/>
      <c r="U427" s="13"/>
      <c r="V427" s="13"/>
      <c r="W427" s="13"/>
      <c r="X427" s="13"/>
      <c r="Y427" s="13"/>
      <c r="Z427" s="13"/>
      <c r="AA427" s="13"/>
      <c r="AB427" s="13"/>
      <c r="AC427" s="13"/>
      <c r="AD427" s="13"/>
      <c r="AE427" s="13"/>
      <c r="AT427" s="253" t="s">
        <v>593</v>
      </c>
      <c r="AU427" s="253" t="s">
        <v>79</v>
      </c>
      <c r="AV427" s="13" t="s">
        <v>79</v>
      </c>
      <c r="AW427" s="13" t="s">
        <v>31</v>
      </c>
      <c r="AX427" s="13" t="s">
        <v>69</v>
      </c>
      <c r="AY427" s="253" t="s">
        <v>150</v>
      </c>
    </row>
    <row r="428" s="13" customFormat="1">
      <c r="A428" s="13"/>
      <c r="B428" s="242"/>
      <c r="C428" s="243"/>
      <c r="D428" s="244" t="s">
        <v>593</v>
      </c>
      <c r="E428" s="245" t="s">
        <v>19</v>
      </c>
      <c r="F428" s="246" t="s">
        <v>1009</v>
      </c>
      <c r="G428" s="243"/>
      <c r="H428" s="247">
        <v>0.22</v>
      </c>
      <c r="I428" s="248"/>
      <c r="J428" s="243"/>
      <c r="K428" s="243"/>
      <c r="L428" s="249"/>
      <c r="M428" s="250"/>
      <c r="N428" s="251"/>
      <c r="O428" s="251"/>
      <c r="P428" s="251"/>
      <c r="Q428" s="251"/>
      <c r="R428" s="251"/>
      <c r="S428" s="251"/>
      <c r="T428" s="252"/>
      <c r="U428" s="13"/>
      <c r="V428" s="13"/>
      <c r="W428" s="13"/>
      <c r="X428" s="13"/>
      <c r="Y428" s="13"/>
      <c r="Z428" s="13"/>
      <c r="AA428" s="13"/>
      <c r="AB428" s="13"/>
      <c r="AC428" s="13"/>
      <c r="AD428" s="13"/>
      <c r="AE428" s="13"/>
      <c r="AT428" s="253" t="s">
        <v>593</v>
      </c>
      <c r="AU428" s="253" t="s">
        <v>79</v>
      </c>
      <c r="AV428" s="13" t="s">
        <v>79</v>
      </c>
      <c r="AW428" s="13" t="s">
        <v>31</v>
      </c>
      <c r="AX428" s="13" t="s">
        <v>69</v>
      </c>
      <c r="AY428" s="253" t="s">
        <v>150</v>
      </c>
    </row>
    <row r="429" s="14" customFormat="1">
      <c r="A429" s="14"/>
      <c r="B429" s="254"/>
      <c r="C429" s="255"/>
      <c r="D429" s="244" t="s">
        <v>593</v>
      </c>
      <c r="E429" s="256" t="s">
        <v>19</v>
      </c>
      <c r="F429" s="257" t="s">
        <v>595</v>
      </c>
      <c r="G429" s="255"/>
      <c r="H429" s="258">
        <v>594.86699999999996</v>
      </c>
      <c r="I429" s="259"/>
      <c r="J429" s="255"/>
      <c r="K429" s="255"/>
      <c r="L429" s="260"/>
      <c r="M429" s="261"/>
      <c r="N429" s="262"/>
      <c r="O429" s="262"/>
      <c r="P429" s="262"/>
      <c r="Q429" s="262"/>
      <c r="R429" s="262"/>
      <c r="S429" s="262"/>
      <c r="T429" s="263"/>
      <c r="U429" s="14"/>
      <c r="V429" s="14"/>
      <c r="W429" s="14"/>
      <c r="X429" s="14"/>
      <c r="Y429" s="14"/>
      <c r="Z429" s="14"/>
      <c r="AA429" s="14"/>
      <c r="AB429" s="14"/>
      <c r="AC429" s="14"/>
      <c r="AD429" s="14"/>
      <c r="AE429" s="14"/>
      <c r="AT429" s="264" t="s">
        <v>593</v>
      </c>
      <c r="AU429" s="264" t="s">
        <v>79</v>
      </c>
      <c r="AV429" s="14" t="s">
        <v>158</v>
      </c>
      <c r="AW429" s="14" t="s">
        <v>31</v>
      </c>
      <c r="AX429" s="14" t="s">
        <v>77</v>
      </c>
      <c r="AY429" s="264" t="s">
        <v>150</v>
      </c>
    </row>
    <row r="430" s="2" customFormat="1" ht="49.05" customHeight="1">
      <c r="A430" s="40"/>
      <c r="B430" s="41"/>
      <c r="C430" s="206" t="s">
        <v>449</v>
      </c>
      <c r="D430" s="206" t="s">
        <v>153</v>
      </c>
      <c r="E430" s="207" t="s">
        <v>261</v>
      </c>
      <c r="F430" s="208" t="s">
        <v>1010</v>
      </c>
      <c r="G430" s="209" t="s">
        <v>258</v>
      </c>
      <c r="H430" s="210">
        <v>5353.8029999999999</v>
      </c>
      <c r="I430" s="211"/>
      <c r="J430" s="212">
        <f>ROUND(I430*H430,2)</f>
        <v>0</v>
      </c>
      <c r="K430" s="208" t="s">
        <v>157</v>
      </c>
      <c r="L430" s="46"/>
      <c r="M430" s="213" t="s">
        <v>19</v>
      </c>
      <c r="N430" s="214" t="s">
        <v>40</v>
      </c>
      <c r="O430" s="86"/>
      <c r="P430" s="215">
        <f>O430*H430</f>
        <v>0</v>
      </c>
      <c r="Q430" s="215">
        <v>0</v>
      </c>
      <c r="R430" s="215">
        <f>Q430*H430</f>
        <v>0</v>
      </c>
      <c r="S430" s="215">
        <v>0</v>
      </c>
      <c r="T430" s="216">
        <f>S430*H430</f>
        <v>0</v>
      </c>
      <c r="U430" s="40"/>
      <c r="V430" s="40"/>
      <c r="W430" s="40"/>
      <c r="X430" s="40"/>
      <c r="Y430" s="40"/>
      <c r="Z430" s="40"/>
      <c r="AA430" s="40"/>
      <c r="AB430" s="40"/>
      <c r="AC430" s="40"/>
      <c r="AD430" s="40"/>
      <c r="AE430" s="40"/>
      <c r="AR430" s="217" t="s">
        <v>158</v>
      </c>
      <c r="AT430" s="217" t="s">
        <v>153</v>
      </c>
      <c r="AU430" s="217" t="s">
        <v>79</v>
      </c>
      <c r="AY430" s="19" t="s">
        <v>150</v>
      </c>
      <c r="BE430" s="218">
        <f>IF(N430="základní",J430,0)</f>
        <v>0</v>
      </c>
      <c r="BF430" s="218">
        <f>IF(N430="snížená",J430,0)</f>
        <v>0</v>
      </c>
      <c r="BG430" s="218">
        <f>IF(N430="zákl. přenesená",J430,0)</f>
        <v>0</v>
      </c>
      <c r="BH430" s="218">
        <f>IF(N430="sníž. přenesená",J430,0)</f>
        <v>0</v>
      </c>
      <c r="BI430" s="218">
        <f>IF(N430="nulová",J430,0)</f>
        <v>0</v>
      </c>
      <c r="BJ430" s="19" t="s">
        <v>77</v>
      </c>
      <c r="BK430" s="218">
        <f>ROUND(I430*H430,2)</f>
        <v>0</v>
      </c>
      <c r="BL430" s="19" t="s">
        <v>158</v>
      </c>
      <c r="BM430" s="217" t="s">
        <v>1011</v>
      </c>
    </row>
    <row r="431" s="2" customFormat="1">
      <c r="A431" s="40"/>
      <c r="B431" s="41"/>
      <c r="C431" s="42"/>
      <c r="D431" s="219" t="s">
        <v>159</v>
      </c>
      <c r="E431" s="42"/>
      <c r="F431" s="220" t="s">
        <v>263</v>
      </c>
      <c r="G431" s="42"/>
      <c r="H431" s="42"/>
      <c r="I431" s="221"/>
      <c r="J431" s="42"/>
      <c r="K431" s="42"/>
      <c r="L431" s="46"/>
      <c r="M431" s="222"/>
      <c r="N431" s="223"/>
      <c r="O431" s="86"/>
      <c r="P431" s="86"/>
      <c r="Q431" s="86"/>
      <c r="R431" s="86"/>
      <c r="S431" s="86"/>
      <c r="T431" s="87"/>
      <c r="U431" s="40"/>
      <c r="V431" s="40"/>
      <c r="W431" s="40"/>
      <c r="X431" s="40"/>
      <c r="Y431" s="40"/>
      <c r="Z431" s="40"/>
      <c r="AA431" s="40"/>
      <c r="AB431" s="40"/>
      <c r="AC431" s="40"/>
      <c r="AD431" s="40"/>
      <c r="AE431" s="40"/>
      <c r="AT431" s="19" t="s">
        <v>159</v>
      </c>
      <c r="AU431" s="19" t="s">
        <v>79</v>
      </c>
    </row>
    <row r="432" s="15" customFormat="1">
      <c r="A432" s="15"/>
      <c r="B432" s="265"/>
      <c r="C432" s="266"/>
      <c r="D432" s="244" t="s">
        <v>593</v>
      </c>
      <c r="E432" s="267" t="s">
        <v>19</v>
      </c>
      <c r="F432" s="268" t="s">
        <v>1012</v>
      </c>
      <c r="G432" s="266"/>
      <c r="H432" s="267" t="s">
        <v>19</v>
      </c>
      <c r="I432" s="269"/>
      <c r="J432" s="266"/>
      <c r="K432" s="266"/>
      <c r="L432" s="270"/>
      <c r="M432" s="271"/>
      <c r="N432" s="272"/>
      <c r="O432" s="272"/>
      <c r="P432" s="272"/>
      <c r="Q432" s="272"/>
      <c r="R432" s="272"/>
      <c r="S432" s="272"/>
      <c r="T432" s="273"/>
      <c r="U432" s="15"/>
      <c r="V432" s="15"/>
      <c r="W432" s="15"/>
      <c r="X432" s="15"/>
      <c r="Y432" s="15"/>
      <c r="Z432" s="15"/>
      <c r="AA432" s="15"/>
      <c r="AB432" s="15"/>
      <c r="AC432" s="15"/>
      <c r="AD432" s="15"/>
      <c r="AE432" s="15"/>
      <c r="AT432" s="274" t="s">
        <v>593</v>
      </c>
      <c r="AU432" s="274" t="s">
        <v>79</v>
      </c>
      <c r="AV432" s="15" t="s">
        <v>77</v>
      </c>
      <c r="AW432" s="15" t="s">
        <v>31</v>
      </c>
      <c r="AX432" s="15" t="s">
        <v>69</v>
      </c>
      <c r="AY432" s="274" t="s">
        <v>150</v>
      </c>
    </row>
    <row r="433" s="13" customFormat="1">
      <c r="A433" s="13"/>
      <c r="B433" s="242"/>
      <c r="C433" s="243"/>
      <c r="D433" s="244" t="s">
        <v>593</v>
      </c>
      <c r="E433" s="245" t="s">
        <v>19</v>
      </c>
      <c r="F433" s="246" t="s">
        <v>992</v>
      </c>
      <c r="G433" s="243"/>
      <c r="H433" s="247">
        <v>15.6</v>
      </c>
      <c r="I433" s="248"/>
      <c r="J433" s="243"/>
      <c r="K433" s="243"/>
      <c r="L433" s="249"/>
      <c r="M433" s="250"/>
      <c r="N433" s="251"/>
      <c r="O433" s="251"/>
      <c r="P433" s="251"/>
      <c r="Q433" s="251"/>
      <c r="R433" s="251"/>
      <c r="S433" s="251"/>
      <c r="T433" s="252"/>
      <c r="U433" s="13"/>
      <c r="V433" s="13"/>
      <c r="W433" s="13"/>
      <c r="X433" s="13"/>
      <c r="Y433" s="13"/>
      <c r="Z433" s="13"/>
      <c r="AA433" s="13"/>
      <c r="AB433" s="13"/>
      <c r="AC433" s="13"/>
      <c r="AD433" s="13"/>
      <c r="AE433" s="13"/>
      <c r="AT433" s="253" t="s">
        <v>593</v>
      </c>
      <c r="AU433" s="253" t="s">
        <v>79</v>
      </c>
      <c r="AV433" s="13" t="s">
        <v>79</v>
      </c>
      <c r="AW433" s="13" t="s">
        <v>31</v>
      </c>
      <c r="AX433" s="13" t="s">
        <v>69</v>
      </c>
      <c r="AY433" s="253" t="s">
        <v>150</v>
      </c>
    </row>
    <row r="434" s="13" customFormat="1">
      <c r="A434" s="13"/>
      <c r="B434" s="242"/>
      <c r="C434" s="243"/>
      <c r="D434" s="244" t="s">
        <v>593</v>
      </c>
      <c r="E434" s="245" t="s">
        <v>19</v>
      </c>
      <c r="F434" s="246" t="s">
        <v>993</v>
      </c>
      <c r="G434" s="243"/>
      <c r="H434" s="247">
        <v>7.375</v>
      </c>
      <c r="I434" s="248"/>
      <c r="J434" s="243"/>
      <c r="K434" s="243"/>
      <c r="L434" s="249"/>
      <c r="M434" s="250"/>
      <c r="N434" s="251"/>
      <c r="O434" s="251"/>
      <c r="P434" s="251"/>
      <c r="Q434" s="251"/>
      <c r="R434" s="251"/>
      <c r="S434" s="251"/>
      <c r="T434" s="252"/>
      <c r="U434" s="13"/>
      <c r="V434" s="13"/>
      <c r="W434" s="13"/>
      <c r="X434" s="13"/>
      <c r="Y434" s="13"/>
      <c r="Z434" s="13"/>
      <c r="AA434" s="13"/>
      <c r="AB434" s="13"/>
      <c r="AC434" s="13"/>
      <c r="AD434" s="13"/>
      <c r="AE434" s="13"/>
      <c r="AT434" s="253" t="s">
        <v>593</v>
      </c>
      <c r="AU434" s="253" t="s">
        <v>79</v>
      </c>
      <c r="AV434" s="13" t="s">
        <v>79</v>
      </c>
      <c r="AW434" s="13" t="s">
        <v>31</v>
      </c>
      <c r="AX434" s="13" t="s">
        <v>69</v>
      </c>
      <c r="AY434" s="253" t="s">
        <v>150</v>
      </c>
    </row>
    <row r="435" s="13" customFormat="1">
      <c r="A435" s="13"/>
      <c r="B435" s="242"/>
      <c r="C435" s="243"/>
      <c r="D435" s="244" t="s">
        <v>593</v>
      </c>
      <c r="E435" s="245" t="s">
        <v>19</v>
      </c>
      <c r="F435" s="246" t="s">
        <v>994</v>
      </c>
      <c r="G435" s="243"/>
      <c r="H435" s="247">
        <v>228</v>
      </c>
      <c r="I435" s="248"/>
      <c r="J435" s="243"/>
      <c r="K435" s="243"/>
      <c r="L435" s="249"/>
      <c r="M435" s="250"/>
      <c r="N435" s="251"/>
      <c r="O435" s="251"/>
      <c r="P435" s="251"/>
      <c r="Q435" s="251"/>
      <c r="R435" s="251"/>
      <c r="S435" s="251"/>
      <c r="T435" s="252"/>
      <c r="U435" s="13"/>
      <c r="V435" s="13"/>
      <c r="W435" s="13"/>
      <c r="X435" s="13"/>
      <c r="Y435" s="13"/>
      <c r="Z435" s="13"/>
      <c r="AA435" s="13"/>
      <c r="AB435" s="13"/>
      <c r="AC435" s="13"/>
      <c r="AD435" s="13"/>
      <c r="AE435" s="13"/>
      <c r="AT435" s="253" t="s">
        <v>593</v>
      </c>
      <c r="AU435" s="253" t="s">
        <v>79</v>
      </c>
      <c r="AV435" s="13" t="s">
        <v>79</v>
      </c>
      <c r="AW435" s="13" t="s">
        <v>31</v>
      </c>
      <c r="AX435" s="13" t="s">
        <v>69</v>
      </c>
      <c r="AY435" s="253" t="s">
        <v>150</v>
      </c>
    </row>
    <row r="436" s="13" customFormat="1">
      <c r="A436" s="13"/>
      <c r="B436" s="242"/>
      <c r="C436" s="243"/>
      <c r="D436" s="244" t="s">
        <v>593</v>
      </c>
      <c r="E436" s="245" t="s">
        <v>19</v>
      </c>
      <c r="F436" s="246" t="s">
        <v>995</v>
      </c>
      <c r="G436" s="243"/>
      <c r="H436" s="247">
        <v>58.869999999999997</v>
      </c>
      <c r="I436" s="248"/>
      <c r="J436" s="243"/>
      <c r="K436" s="243"/>
      <c r="L436" s="249"/>
      <c r="M436" s="250"/>
      <c r="N436" s="251"/>
      <c r="O436" s="251"/>
      <c r="P436" s="251"/>
      <c r="Q436" s="251"/>
      <c r="R436" s="251"/>
      <c r="S436" s="251"/>
      <c r="T436" s="252"/>
      <c r="U436" s="13"/>
      <c r="V436" s="13"/>
      <c r="W436" s="13"/>
      <c r="X436" s="13"/>
      <c r="Y436" s="13"/>
      <c r="Z436" s="13"/>
      <c r="AA436" s="13"/>
      <c r="AB436" s="13"/>
      <c r="AC436" s="13"/>
      <c r="AD436" s="13"/>
      <c r="AE436" s="13"/>
      <c r="AT436" s="253" t="s">
        <v>593</v>
      </c>
      <c r="AU436" s="253" t="s">
        <v>79</v>
      </c>
      <c r="AV436" s="13" t="s">
        <v>79</v>
      </c>
      <c r="AW436" s="13" t="s">
        <v>31</v>
      </c>
      <c r="AX436" s="13" t="s">
        <v>69</v>
      </c>
      <c r="AY436" s="253" t="s">
        <v>150</v>
      </c>
    </row>
    <row r="437" s="13" customFormat="1">
      <c r="A437" s="13"/>
      <c r="B437" s="242"/>
      <c r="C437" s="243"/>
      <c r="D437" s="244" t="s">
        <v>593</v>
      </c>
      <c r="E437" s="245" t="s">
        <v>19</v>
      </c>
      <c r="F437" s="246" t="s">
        <v>996</v>
      </c>
      <c r="G437" s="243"/>
      <c r="H437" s="247">
        <v>22.75</v>
      </c>
      <c r="I437" s="248"/>
      <c r="J437" s="243"/>
      <c r="K437" s="243"/>
      <c r="L437" s="249"/>
      <c r="M437" s="250"/>
      <c r="N437" s="251"/>
      <c r="O437" s="251"/>
      <c r="P437" s="251"/>
      <c r="Q437" s="251"/>
      <c r="R437" s="251"/>
      <c r="S437" s="251"/>
      <c r="T437" s="252"/>
      <c r="U437" s="13"/>
      <c r="V437" s="13"/>
      <c r="W437" s="13"/>
      <c r="X437" s="13"/>
      <c r="Y437" s="13"/>
      <c r="Z437" s="13"/>
      <c r="AA437" s="13"/>
      <c r="AB437" s="13"/>
      <c r="AC437" s="13"/>
      <c r="AD437" s="13"/>
      <c r="AE437" s="13"/>
      <c r="AT437" s="253" t="s">
        <v>593</v>
      </c>
      <c r="AU437" s="253" t="s">
        <v>79</v>
      </c>
      <c r="AV437" s="13" t="s">
        <v>79</v>
      </c>
      <c r="AW437" s="13" t="s">
        <v>31</v>
      </c>
      <c r="AX437" s="13" t="s">
        <v>69</v>
      </c>
      <c r="AY437" s="253" t="s">
        <v>150</v>
      </c>
    </row>
    <row r="438" s="13" customFormat="1">
      <c r="A438" s="13"/>
      <c r="B438" s="242"/>
      <c r="C438" s="243"/>
      <c r="D438" s="244" t="s">
        <v>593</v>
      </c>
      <c r="E438" s="245" t="s">
        <v>19</v>
      </c>
      <c r="F438" s="246" t="s">
        <v>997</v>
      </c>
      <c r="G438" s="243"/>
      <c r="H438" s="247">
        <v>11.408</v>
      </c>
      <c r="I438" s="248"/>
      <c r="J438" s="243"/>
      <c r="K438" s="243"/>
      <c r="L438" s="249"/>
      <c r="M438" s="250"/>
      <c r="N438" s="251"/>
      <c r="O438" s="251"/>
      <c r="P438" s="251"/>
      <c r="Q438" s="251"/>
      <c r="R438" s="251"/>
      <c r="S438" s="251"/>
      <c r="T438" s="252"/>
      <c r="U438" s="13"/>
      <c r="V438" s="13"/>
      <c r="W438" s="13"/>
      <c r="X438" s="13"/>
      <c r="Y438" s="13"/>
      <c r="Z438" s="13"/>
      <c r="AA438" s="13"/>
      <c r="AB438" s="13"/>
      <c r="AC438" s="13"/>
      <c r="AD438" s="13"/>
      <c r="AE438" s="13"/>
      <c r="AT438" s="253" t="s">
        <v>593</v>
      </c>
      <c r="AU438" s="253" t="s">
        <v>79</v>
      </c>
      <c r="AV438" s="13" t="s">
        <v>79</v>
      </c>
      <c r="AW438" s="13" t="s">
        <v>31</v>
      </c>
      <c r="AX438" s="13" t="s">
        <v>69</v>
      </c>
      <c r="AY438" s="253" t="s">
        <v>150</v>
      </c>
    </row>
    <row r="439" s="13" customFormat="1">
      <c r="A439" s="13"/>
      <c r="B439" s="242"/>
      <c r="C439" s="243"/>
      <c r="D439" s="244" t="s">
        <v>593</v>
      </c>
      <c r="E439" s="245" t="s">
        <v>19</v>
      </c>
      <c r="F439" s="246" t="s">
        <v>998</v>
      </c>
      <c r="G439" s="243"/>
      <c r="H439" s="247">
        <v>6.5549999999999997</v>
      </c>
      <c r="I439" s="248"/>
      <c r="J439" s="243"/>
      <c r="K439" s="243"/>
      <c r="L439" s="249"/>
      <c r="M439" s="250"/>
      <c r="N439" s="251"/>
      <c r="O439" s="251"/>
      <c r="P439" s="251"/>
      <c r="Q439" s="251"/>
      <c r="R439" s="251"/>
      <c r="S439" s="251"/>
      <c r="T439" s="252"/>
      <c r="U439" s="13"/>
      <c r="V439" s="13"/>
      <c r="W439" s="13"/>
      <c r="X439" s="13"/>
      <c r="Y439" s="13"/>
      <c r="Z439" s="13"/>
      <c r="AA439" s="13"/>
      <c r="AB439" s="13"/>
      <c r="AC439" s="13"/>
      <c r="AD439" s="13"/>
      <c r="AE439" s="13"/>
      <c r="AT439" s="253" t="s">
        <v>593</v>
      </c>
      <c r="AU439" s="253" t="s">
        <v>79</v>
      </c>
      <c r="AV439" s="13" t="s">
        <v>79</v>
      </c>
      <c r="AW439" s="13" t="s">
        <v>31</v>
      </c>
      <c r="AX439" s="13" t="s">
        <v>69</v>
      </c>
      <c r="AY439" s="253" t="s">
        <v>150</v>
      </c>
    </row>
    <row r="440" s="13" customFormat="1">
      <c r="A440" s="13"/>
      <c r="B440" s="242"/>
      <c r="C440" s="243"/>
      <c r="D440" s="244" t="s">
        <v>593</v>
      </c>
      <c r="E440" s="245" t="s">
        <v>19</v>
      </c>
      <c r="F440" s="246" t="s">
        <v>999</v>
      </c>
      <c r="G440" s="243"/>
      <c r="H440" s="247">
        <v>15.042</v>
      </c>
      <c r="I440" s="248"/>
      <c r="J440" s="243"/>
      <c r="K440" s="243"/>
      <c r="L440" s="249"/>
      <c r="M440" s="250"/>
      <c r="N440" s="251"/>
      <c r="O440" s="251"/>
      <c r="P440" s="251"/>
      <c r="Q440" s="251"/>
      <c r="R440" s="251"/>
      <c r="S440" s="251"/>
      <c r="T440" s="252"/>
      <c r="U440" s="13"/>
      <c r="V440" s="13"/>
      <c r="W440" s="13"/>
      <c r="X440" s="13"/>
      <c r="Y440" s="13"/>
      <c r="Z440" s="13"/>
      <c r="AA440" s="13"/>
      <c r="AB440" s="13"/>
      <c r="AC440" s="13"/>
      <c r="AD440" s="13"/>
      <c r="AE440" s="13"/>
      <c r="AT440" s="253" t="s">
        <v>593</v>
      </c>
      <c r="AU440" s="253" t="s">
        <v>79</v>
      </c>
      <c r="AV440" s="13" t="s">
        <v>79</v>
      </c>
      <c r="AW440" s="13" t="s">
        <v>31</v>
      </c>
      <c r="AX440" s="13" t="s">
        <v>69</v>
      </c>
      <c r="AY440" s="253" t="s">
        <v>150</v>
      </c>
    </row>
    <row r="441" s="13" customFormat="1">
      <c r="A441" s="13"/>
      <c r="B441" s="242"/>
      <c r="C441" s="243"/>
      <c r="D441" s="244" t="s">
        <v>593</v>
      </c>
      <c r="E441" s="245" t="s">
        <v>19</v>
      </c>
      <c r="F441" s="246" t="s">
        <v>1000</v>
      </c>
      <c r="G441" s="243"/>
      <c r="H441" s="247">
        <v>6.6699999999999999</v>
      </c>
      <c r="I441" s="248"/>
      <c r="J441" s="243"/>
      <c r="K441" s="243"/>
      <c r="L441" s="249"/>
      <c r="M441" s="250"/>
      <c r="N441" s="251"/>
      <c r="O441" s="251"/>
      <c r="P441" s="251"/>
      <c r="Q441" s="251"/>
      <c r="R441" s="251"/>
      <c r="S441" s="251"/>
      <c r="T441" s="252"/>
      <c r="U441" s="13"/>
      <c r="V441" s="13"/>
      <c r="W441" s="13"/>
      <c r="X441" s="13"/>
      <c r="Y441" s="13"/>
      <c r="Z441" s="13"/>
      <c r="AA441" s="13"/>
      <c r="AB441" s="13"/>
      <c r="AC441" s="13"/>
      <c r="AD441" s="13"/>
      <c r="AE441" s="13"/>
      <c r="AT441" s="253" t="s">
        <v>593</v>
      </c>
      <c r="AU441" s="253" t="s">
        <v>79</v>
      </c>
      <c r="AV441" s="13" t="s">
        <v>79</v>
      </c>
      <c r="AW441" s="13" t="s">
        <v>31</v>
      </c>
      <c r="AX441" s="13" t="s">
        <v>69</v>
      </c>
      <c r="AY441" s="253" t="s">
        <v>150</v>
      </c>
    </row>
    <row r="442" s="13" customFormat="1">
      <c r="A442" s="13"/>
      <c r="B442" s="242"/>
      <c r="C442" s="243"/>
      <c r="D442" s="244" t="s">
        <v>593</v>
      </c>
      <c r="E442" s="245" t="s">
        <v>19</v>
      </c>
      <c r="F442" s="246" t="s">
        <v>1001</v>
      </c>
      <c r="G442" s="243"/>
      <c r="H442" s="247">
        <v>6.7649999999999997</v>
      </c>
      <c r="I442" s="248"/>
      <c r="J442" s="243"/>
      <c r="K442" s="243"/>
      <c r="L442" s="249"/>
      <c r="M442" s="250"/>
      <c r="N442" s="251"/>
      <c r="O442" s="251"/>
      <c r="P442" s="251"/>
      <c r="Q442" s="251"/>
      <c r="R442" s="251"/>
      <c r="S442" s="251"/>
      <c r="T442" s="252"/>
      <c r="U442" s="13"/>
      <c r="V442" s="13"/>
      <c r="W442" s="13"/>
      <c r="X442" s="13"/>
      <c r="Y442" s="13"/>
      <c r="Z442" s="13"/>
      <c r="AA442" s="13"/>
      <c r="AB442" s="13"/>
      <c r="AC442" s="13"/>
      <c r="AD442" s="13"/>
      <c r="AE442" s="13"/>
      <c r="AT442" s="253" t="s">
        <v>593</v>
      </c>
      <c r="AU442" s="253" t="s">
        <v>79</v>
      </c>
      <c r="AV442" s="13" t="s">
        <v>79</v>
      </c>
      <c r="AW442" s="13" t="s">
        <v>31</v>
      </c>
      <c r="AX442" s="13" t="s">
        <v>69</v>
      </c>
      <c r="AY442" s="253" t="s">
        <v>150</v>
      </c>
    </row>
    <row r="443" s="13" customFormat="1">
      <c r="A443" s="13"/>
      <c r="B443" s="242"/>
      <c r="C443" s="243"/>
      <c r="D443" s="244" t="s">
        <v>593</v>
      </c>
      <c r="E443" s="245" t="s">
        <v>19</v>
      </c>
      <c r="F443" s="246" t="s">
        <v>1002</v>
      </c>
      <c r="G443" s="243"/>
      <c r="H443" s="247">
        <v>10.800000000000001</v>
      </c>
      <c r="I443" s="248"/>
      <c r="J443" s="243"/>
      <c r="K443" s="243"/>
      <c r="L443" s="249"/>
      <c r="M443" s="250"/>
      <c r="N443" s="251"/>
      <c r="O443" s="251"/>
      <c r="P443" s="251"/>
      <c r="Q443" s="251"/>
      <c r="R443" s="251"/>
      <c r="S443" s="251"/>
      <c r="T443" s="252"/>
      <c r="U443" s="13"/>
      <c r="V443" s="13"/>
      <c r="W443" s="13"/>
      <c r="X443" s="13"/>
      <c r="Y443" s="13"/>
      <c r="Z443" s="13"/>
      <c r="AA443" s="13"/>
      <c r="AB443" s="13"/>
      <c r="AC443" s="13"/>
      <c r="AD443" s="13"/>
      <c r="AE443" s="13"/>
      <c r="AT443" s="253" t="s">
        <v>593</v>
      </c>
      <c r="AU443" s="253" t="s">
        <v>79</v>
      </c>
      <c r="AV443" s="13" t="s">
        <v>79</v>
      </c>
      <c r="AW443" s="13" t="s">
        <v>31</v>
      </c>
      <c r="AX443" s="13" t="s">
        <v>69</v>
      </c>
      <c r="AY443" s="253" t="s">
        <v>150</v>
      </c>
    </row>
    <row r="444" s="13" customFormat="1">
      <c r="A444" s="13"/>
      <c r="B444" s="242"/>
      <c r="C444" s="243"/>
      <c r="D444" s="244" t="s">
        <v>593</v>
      </c>
      <c r="E444" s="245" t="s">
        <v>19</v>
      </c>
      <c r="F444" s="246" t="s">
        <v>1003</v>
      </c>
      <c r="G444" s="243"/>
      <c r="H444" s="247">
        <v>1.6000000000000001</v>
      </c>
      <c r="I444" s="248"/>
      <c r="J444" s="243"/>
      <c r="K444" s="243"/>
      <c r="L444" s="249"/>
      <c r="M444" s="250"/>
      <c r="N444" s="251"/>
      <c r="O444" s="251"/>
      <c r="P444" s="251"/>
      <c r="Q444" s="251"/>
      <c r="R444" s="251"/>
      <c r="S444" s="251"/>
      <c r="T444" s="252"/>
      <c r="U444" s="13"/>
      <c r="V444" s="13"/>
      <c r="W444" s="13"/>
      <c r="X444" s="13"/>
      <c r="Y444" s="13"/>
      <c r="Z444" s="13"/>
      <c r="AA444" s="13"/>
      <c r="AB444" s="13"/>
      <c r="AC444" s="13"/>
      <c r="AD444" s="13"/>
      <c r="AE444" s="13"/>
      <c r="AT444" s="253" t="s">
        <v>593</v>
      </c>
      <c r="AU444" s="253" t="s">
        <v>79</v>
      </c>
      <c r="AV444" s="13" t="s">
        <v>79</v>
      </c>
      <c r="AW444" s="13" t="s">
        <v>31</v>
      </c>
      <c r="AX444" s="13" t="s">
        <v>69</v>
      </c>
      <c r="AY444" s="253" t="s">
        <v>150</v>
      </c>
    </row>
    <row r="445" s="13" customFormat="1">
      <c r="A445" s="13"/>
      <c r="B445" s="242"/>
      <c r="C445" s="243"/>
      <c r="D445" s="244" t="s">
        <v>593</v>
      </c>
      <c r="E445" s="245" t="s">
        <v>19</v>
      </c>
      <c r="F445" s="246" t="s">
        <v>1004</v>
      </c>
      <c r="G445" s="243"/>
      <c r="H445" s="247">
        <v>1.2</v>
      </c>
      <c r="I445" s="248"/>
      <c r="J445" s="243"/>
      <c r="K445" s="243"/>
      <c r="L445" s="249"/>
      <c r="M445" s="250"/>
      <c r="N445" s="251"/>
      <c r="O445" s="251"/>
      <c r="P445" s="251"/>
      <c r="Q445" s="251"/>
      <c r="R445" s="251"/>
      <c r="S445" s="251"/>
      <c r="T445" s="252"/>
      <c r="U445" s="13"/>
      <c r="V445" s="13"/>
      <c r="W445" s="13"/>
      <c r="X445" s="13"/>
      <c r="Y445" s="13"/>
      <c r="Z445" s="13"/>
      <c r="AA445" s="13"/>
      <c r="AB445" s="13"/>
      <c r="AC445" s="13"/>
      <c r="AD445" s="13"/>
      <c r="AE445" s="13"/>
      <c r="AT445" s="253" t="s">
        <v>593</v>
      </c>
      <c r="AU445" s="253" t="s">
        <v>79</v>
      </c>
      <c r="AV445" s="13" t="s">
        <v>79</v>
      </c>
      <c r="AW445" s="13" t="s">
        <v>31</v>
      </c>
      <c r="AX445" s="13" t="s">
        <v>69</v>
      </c>
      <c r="AY445" s="253" t="s">
        <v>150</v>
      </c>
    </row>
    <row r="446" s="13" customFormat="1">
      <c r="A446" s="13"/>
      <c r="B446" s="242"/>
      <c r="C446" s="243"/>
      <c r="D446" s="244" t="s">
        <v>593</v>
      </c>
      <c r="E446" s="245" t="s">
        <v>19</v>
      </c>
      <c r="F446" s="246" t="s">
        <v>1005</v>
      </c>
      <c r="G446" s="243"/>
      <c r="H446" s="247">
        <v>0.80000000000000004</v>
      </c>
      <c r="I446" s="248"/>
      <c r="J446" s="243"/>
      <c r="K446" s="243"/>
      <c r="L446" s="249"/>
      <c r="M446" s="250"/>
      <c r="N446" s="251"/>
      <c r="O446" s="251"/>
      <c r="P446" s="251"/>
      <c r="Q446" s="251"/>
      <c r="R446" s="251"/>
      <c r="S446" s="251"/>
      <c r="T446" s="252"/>
      <c r="U446" s="13"/>
      <c r="V446" s="13"/>
      <c r="W446" s="13"/>
      <c r="X446" s="13"/>
      <c r="Y446" s="13"/>
      <c r="Z446" s="13"/>
      <c r="AA446" s="13"/>
      <c r="AB446" s="13"/>
      <c r="AC446" s="13"/>
      <c r="AD446" s="13"/>
      <c r="AE446" s="13"/>
      <c r="AT446" s="253" t="s">
        <v>593</v>
      </c>
      <c r="AU446" s="253" t="s">
        <v>79</v>
      </c>
      <c r="AV446" s="13" t="s">
        <v>79</v>
      </c>
      <c r="AW446" s="13" t="s">
        <v>31</v>
      </c>
      <c r="AX446" s="13" t="s">
        <v>69</v>
      </c>
      <c r="AY446" s="253" t="s">
        <v>150</v>
      </c>
    </row>
    <row r="447" s="13" customFormat="1">
      <c r="A447" s="13"/>
      <c r="B447" s="242"/>
      <c r="C447" s="243"/>
      <c r="D447" s="244" t="s">
        <v>593</v>
      </c>
      <c r="E447" s="245" t="s">
        <v>19</v>
      </c>
      <c r="F447" s="246" t="s">
        <v>1006</v>
      </c>
      <c r="G447" s="243"/>
      <c r="H447" s="247">
        <v>71.424000000000007</v>
      </c>
      <c r="I447" s="248"/>
      <c r="J447" s="243"/>
      <c r="K447" s="243"/>
      <c r="L447" s="249"/>
      <c r="M447" s="250"/>
      <c r="N447" s="251"/>
      <c r="O447" s="251"/>
      <c r="P447" s="251"/>
      <c r="Q447" s="251"/>
      <c r="R447" s="251"/>
      <c r="S447" s="251"/>
      <c r="T447" s="252"/>
      <c r="U447" s="13"/>
      <c r="V447" s="13"/>
      <c r="W447" s="13"/>
      <c r="X447" s="13"/>
      <c r="Y447" s="13"/>
      <c r="Z447" s="13"/>
      <c r="AA447" s="13"/>
      <c r="AB447" s="13"/>
      <c r="AC447" s="13"/>
      <c r="AD447" s="13"/>
      <c r="AE447" s="13"/>
      <c r="AT447" s="253" t="s">
        <v>593</v>
      </c>
      <c r="AU447" s="253" t="s">
        <v>79</v>
      </c>
      <c r="AV447" s="13" t="s">
        <v>79</v>
      </c>
      <c r="AW447" s="13" t="s">
        <v>31</v>
      </c>
      <c r="AX447" s="13" t="s">
        <v>69</v>
      </c>
      <c r="AY447" s="253" t="s">
        <v>150</v>
      </c>
    </row>
    <row r="448" s="13" customFormat="1">
      <c r="A448" s="13"/>
      <c r="B448" s="242"/>
      <c r="C448" s="243"/>
      <c r="D448" s="244" t="s">
        <v>593</v>
      </c>
      <c r="E448" s="245" t="s">
        <v>19</v>
      </c>
      <c r="F448" s="246" t="s">
        <v>1007</v>
      </c>
      <c r="G448" s="243"/>
      <c r="H448" s="247">
        <v>106.2</v>
      </c>
      <c r="I448" s="248"/>
      <c r="J448" s="243"/>
      <c r="K448" s="243"/>
      <c r="L448" s="249"/>
      <c r="M448" s="250"/>
      <c r="N448" s="251"/>
      <c r="O448" s="251"/>
      <c r="P448" s="251"/>
      <c r="Q448" s="251"/>
      <c r="R448" s="251"/>
      <c r="S448" s="251"/>
      <c r="T448" s="252"/>
      <c r="U448" s="13"/>
      <c r="V448" s="13"/>
      <c r="W448" s="13"/>
      <c r="X448" s="13"/>
      <c r="Y448" s="13"/>
      <c r="Z448" s="13"/>
      <c r="AA448" s="13"/>
      <c r="AB448" s="13"/>
      <c r="AC448" s="13"/>
      <c r="AD448" s="13"/>
      <c r="AE448" s="13"/>
      <c r="AT448" s="253" t="s">
        <v>593</v>
      </c>
      <c r="AU448" s="253" t="s">
        <v>79</v>
      </c>
      <c r="AV448" s="13" t="s">
        <v>79</v>
      </c>
      <c r="AW448" s="13" t="s">
        <v>31</v>
      </c>
      <c r="AX448" s="13" t="s">
        <v>69</v>
      </c>
      <c r="AY448" s="253" t="s">
        <v>150</v>
      </c>
    </row>
    <row r="449" s="13" customFormat="1">
      <c r="A449" s="13"/>
      <c r="B449" s="242"/>
      <c r="C449" s="243"/>
      <c r="D449" s="244" t="s">
        <v>593</v>
      </c>
      <c r="E449" s="245" t="s">
        <v>19</v>
      </c>
      <c r="F449" s="246" t="s">
        <v>985</v>
      </c>
      <c r="G449" s="243"/>
      <c r="H449" s="247">
        <v>4.3879999999999999</v>
      </c>
      <c r="I449" s="248"/>
      <c r="J449" s="243"/>
      <c r="K449" s="243"/>
      <c r="L449" s="249"/>
      <c r="M449" s="250"/>
      <c r="N449" s="251"/>
      <c r="O449" s="251"/>
      <c r="P449" s="251"/>
      <c r="Q449" s="251"/>
      <c r="R449" s="251"/>
      <c r="S449" s="251"/>
      <c r="T449" s="252"/>
      <c r="U449" s="13"/>
      <c r="V449" s="13"/>
      <c r="W449" s="13"/>
      <c r="X449" s="13"/>
      <c r="Y449" s="13"/>
      <c r="Z449" s="13"/>
      <c r="AA449" s="13"/>
      <c r="AB449" s="13"/>
      <c r="AC449" s="13"/>
      <c r="AD449" s="13"/>
      <c r="AE449" s="13"/>
      <c r="AT449" s="253" t="s">
        <v>593</v>
      </c>
      <c r="AU449" s="253" t="s">
        <v>79</v>
      </c>
      <c r="AV449" s="13" t="s">
        <v>79</v>
      </c>
      <c r="AW449" s="13" t="s">
        <v>31</v>
      </c>
      <c r="AX449" s="13" t="s">
        <v>69</v>
      </c>
      <c r="AY449" s="253" t="s">
        <v>150</v>
      </c>
    </row>
    <row r="450" s="13" customFormat="1">
      <c r="A450" s="13"/>
      <c r="B450" s="242"/>
      <c r="C450" s="243"/>
      <c r="D450" s="244" t="s">
        <v>593</v>
      </c>
      <c r="E450" s="245" t="s">
        <v>19</v>
      </c>
      <c r="F450" s="246" t="s">
        <v>1008</v>
      </c>
      <c r="G450" s="243"/>
      <c r="H450" s="247">
        <v>19.199999999999999</v>
      </c>
      <c r="I450" s="248"/>
      <c r="J450" s="243"/>
      <c r="K450" s="243"/>
      <c r="L450" s="249"/>
      <c r="M450" s="250"/>
      <c r="N450" s="251"/>
      <c r="O450" s="251"/>
      <c r="P450" s="251"/>
      <c r="Q450" s="251"/>
      <c r="R450" s="251"/>
      <c r="S450" s="251"/>
      <c r="T450" s="252"/>
      <c r="U450" s="13"/>
      <c r="V450" s="13"/>
      <c r="W450" s="13"/>
      <c r="X450" s="13"/>
      <c r="Y450" s="13"/>
      <c r="Z450" s="13"/>
      <c r="AA450" s="13"/>
      <c r="AB450" s="13"/>
      <c r="AC450" s="13"/>
      <c r="AD450" s="13"/>
      <c r="AE450" s="13"/>
      <c r="AT450" s="253" t="s">
        <v>593</v>
      </c>
      <c r="AU450" s="253" t="s">
        <v>79</v>
      </c>
      <c r="AV450" s="13" t="s">
        <v>79</v>
      </c>
      <c r="AW450" s="13" t="s">
        <v>31</v>
      </c>
      <c r="AX450" s="13" t="s">
        <v>69</v>
      </c>
      <c r="AY450" s="253" t="s">
        <v>150</v>
      </c>
    </row>
    <row r="451" s="13" customFormat="1">
      <c r="A451" s="13"/>
      <c r="B451" s="242"/>
      <c r="C451" s="243"/>
      <c r="D451" s="244" t="s">
        <v>593</v>
      </c>
      <c r="E451" s="245" t="s">
        <v>19</v>
      </c>
      <c r="F451" s="246" t="s">
        <v>1009</v>
      </c>
      <c r="G451" s="243"/>
      <c r="H451" s="247">
        <v>0.22</v>
      </c>
      <c r="I451" s="248"/>
      <c r="J451" s="243"/>
      <c r="K451" s="243"/>
      <c r="L451" s="249"/>
      <c r="M451" s="250"/>
      <c r="N451" s="251"/>
      <c r="O451" s="251"/>
      <c r="P451" s="251"/>
      <c r="Q451" s="251"/>
      <c r="R451" s="251"/>
      <c r="S451" s="251"/>
      <c r="T451" s="252"/>
      <c r="U451" s="13"/>
      <c r="V451" s="13"/>
      <c r="W451" s="13"/>
      <c r="X451" s="13"/>
      <c r="Y451" s="13"/>
      <c r="Z451" s="13"/>
      <c r="AA451" s="13"/>
      <c r="AB451" s="13"/>
      <c r="AC451" s="13"/>
      <c r="AD451" s="13"/>
      <c r="AE451" s="13"/>
      <c r="AT451" s="253" t="s">
        <v>593</v>
      </c>
      <c r="AU451" s="253" t="s">
        <v>79</v>
      </c>
      <c r="AV451" s="13" t="s">
        <v>79</v>
      </c>
      <c r="AW451" s="13" t="s">
        <v>31</v>
      </c>
      <c r="AX451" s="13" t="s">
        <v>69</v>
      </c>
      <c r="AY451" s="253" t="s">
        <v>150</v>
      </c>
    </row>
    <row r="452" s="14" customFormat="1">
      <c r="A452" s="14"/>
      <c r="B452" s="254"/>
      <c r="C452" s="255"/>
      <c r="D452" s="244" t="s">
        <v>593</v>
      </c>
      <c r="E452" s="256" t="s">
        <v>19</v>
      </c>
      <c r="F452" s="257" t="s">
        <v>595</v>
      </c>
      <c r="G452" s="255"/>
      <c r="H452" s="258">
        <v>594.86699999999996</v>
      </c>
      <c r="I452" s="259"/>
      <c r="J452" s="255"/>
      <c r="K452" s="255"/>
      <c r="L452" s="260"/>
      <c r="M452" s="261"/>
      <c r="N452" s="262"/>
      <c r="O452" s="262"/>
      <c r="P452" s="262"/>
      <c r="Q452" s="262"/>
      <c r="R452" s="262"/>
      <c r="S452" s="262"/>
      <c r="T452" s="263"/>
      <c r="U452" s="14"/>
      <c r="V452" s="14"/>
      <c r="W452" s="14"/>
      <c r="X452" s="14"/>
      <c r="Y452" s="14"/>
      <c r="Z452" s="14"/>
      <c r="AA452" s="14"/>
      <c r="AB452" s="14"/>
      <c r="AC452" s="14"/>
      <c r="AD452" s="14"/>
      <c r="AE452" s="14"/>
      <c r="AT452" s="264" t="s">
        <v>593</v>
      </c>
      <c r="AU452" s="264" t="s">
        <v>79</v>
      </c>
      <c r="AV452" s="14" t="s">
        <v>158</v>
      </c>
      <c r="AW452" s="14" t="s">
        <v>31</v>
      </c>
      <c r="AX452" s="14" t="s">
        <v>69</v>
      </c>
      <c r="AY452" s="264" t="s">
        <v>150</v>
      </c>
    </row>
    <row r="453" s="13" customFormat="1">
      <c r="A453" s="13"/>
      <c r="B453" s="242"/>
      <c r="C453" s="243"/>
      <c r="D453" s="244" t="s">
        <v>593</v>
      </c>
      <c r="E453" s="245" t="s">
        <v>19</v>
      </c>
      <c r="F453" s="246" t="s">
        <v>1013</v>
      </c>
      <c r="G453" s="243"/>
      <c r="H453" s="247">
        <v>5353.8029999999999</v>
      </c>
      <c r="I453" s="248"/>
      <c r="J453" s="243"/>
      <c r="K453" s="243"/>
      <c r="L453" s="249"/>
      <c r="M453" s="250"/>
      <c r="N453" s="251"/>
      <c r="O453" s="251"/>
      <c r="P453" s="251"/>
      <c r="Q453" s="251"/>
      <c r="R453" s="251"/>
      <c r="S453" s="251"/>
      <c r="T453" s="252"/>
      <c r="U453" s="13"/>
      <c r="V453" s="13"/>
      <c r="W453" s="13"/>
      <c r="X453" s="13"/>
      <c r="Y453" s="13"/>
      <c r="Z453" s="13"/>
      <c r="AA453" s="13"/>
      <c r="AB453" s="13"/>
      <c r="AC453" s="13"/>
      <c r="AD453" s="13"/>
      <c r="AE453" s="13"/>
      <c r="AT453" s="253" t="s">
        <v>593</v>
      </c>
      <c r="AU453" s="253" t="s">
        <v>79</v>
      </c>
      <c r="AV453" s="13" t="s">
        <v>79</v>
      </c>
      <c r="AW453" s="13" t="s">
        <v>31</v>
      </c>
      <c r="AX453" s="13" t="s">
        <v>69</v>
      </c>
      <c r="AY453" s="253" t="s">
        <v>150</v>
      </c>
    </row>
    <row r="454" s="14" customFormat="1">
      <c r="A454" s="14"/>
      <c r="B454" s="254"/>
      <c r="C454" s="255"/>
      <c r="D454" s="244" t="s">
        <v>593</v>
      </c>
      <c r="E454" s="256" t="s">
        <v>19</v>
      </c>
      <c r="F454" s="257" t="s">
        <v>595</v>
      </c>
      <c r="G454" s="255"/>
      <c r="H454" s="258">
        <v>5353.8029999999999</v>
      </c>
      <c r="I454" s="259"/>
      <c r="J454" s="255"/>
      <c r="K454" s="255"/>
      <c r="L454" s="260"/>
      <c r="M454" s="261"/>
      <c r="N454" s="262"/>
      <c r="O454" s="262"/>
      <c r="P454" s="262"/>
      <c r="Q454" s="262"/>
      <c r="R454" s="262"/>
      <c r="S454" s="262"/>
      <c r="T454" s="263"/>
      <c r="U454" s="14"/>
      <c r="V454" s="14"/>
      <c r="W454" s="14"/>
      <c r="X454" s="14"/>
      <c r="Y454" s="14"/>
      <c r="Z454" s="14"/>
      <c r="AA454" s="14"/>
      <c r="AB454" s="14"/>
      <c r="AC454" s="14"/>
      <c r="AD454" s="14"/>
      <c r="AE454" s="14"/>
      <c r="AT454" s="264" t="s">
        <v>593</v>
      </c>
      <c r="AU454" s="264" t="s">
        <v>79</v>
      </c>
      <c r="AV454" s="14" t="s">
        <v>158</v>
      </c>
      <c r="AW454" s="14" t="s">
        <v>31</v>
      </c>
      <c r="AX454" s="14" t="s">
        <v>77</v>
      </c>
      <c r="AY454" s="264" t="s">
        <v>150</v>
      </c>
    </row>
    <row r="455" s="2" customFormat="1" ht="24.15" customHeight="1">
      <c r="A455" s="40"/>
      <c r="B455" s="41"/>
      <c r="C455" s="206" t="s">
        <v>1014</v>
      </c>
      <c r="D455" s="206" t="s">
        <v>153</v>
      </c>
      <c r="E455" s="207" t="s">
        <v>1015</v>
      </c>
      <c r="F455" s="208" t="s">
        <v>1016</v>
      </c>
      <c r="G455" s="209" t="s">
        <v>258</v>
      </c>
      <c r="H455" s="210">
        <v>215.83199999999999</v>
      </c>
      <c r="I455" s="211"/>
      <c r="J455" s="212">
        <f>ROUND(I455*H455,2)</f>
        <v>0</v>
      </c>
      <c r="K455" s="208" t="s">
        <v>157</v>
      </c>
      <c r="L455" s="46"/>
      <c r="M455" s="213" t="s">
        <v>19</v>
      </c>
      <c r="N455" s="214" t="s">
        <v>40</v>
      </c>
      <c r="O455" s="86"/>
      <c r="P455" s="215">
        <f>O455*H455</f>
        <v>0</v>
      </c>
      <c r="Q455" s="215">
        <v>0</v>
      </c>
      <c r="R455" s="215">
        <f>Q455*H455</f>
        <v>0</v>
      </c>
      <c r="S455" s="215">
        <v>0</v>
      </c>
      <c r="T455" s="216">
        <f>S455*H455</f>
        <v>0</v>
      </c>
      <c r="U455" s="40"/>
      <c r="V455" s="40"/>
      <c r="W455" s="40"/>
      <c r="X455" s="40"/>
      <c r="Y455" s="40"/>
      <c r="Z455" s="40"/>
      <c r="AA455" s="40"/>
      <c r="AB455" s="40"/>
      <c r="AC455" s="40"/>
      <c r="AD455" s="40"/>
      <c r="AE455" s="40"/>
      <c r="AR455" s="217" t="s">
        <v>158</v>
      </c>
      <c r="AT455" s="217" t="s">
        <v>153</v>
      </c>
      <c r="AU455" s="217" t="s">
        <v>79</v>
      </c>
      <c r="AY455" s="19" t="s">
        <v>150</v>
      </c>
      <c r="BE455" s="218">
        <f>IF(N455="základní",J455,0)</f>
        <v>0</v>
      </c>
      <c r="BF455" s="218">
        <f>IF(N455="snížená",J455,0)</f>
        <v>0</v>
      </c>
      <c r="BG455" s="218">
        <f>IF(N455="zákl. přenesená",J455,0)</f>
        <v>0</v>
      </c>
      <c r="BH455" s="218">
        <f>IF(N455="sníž. přenesená",J455,0)</f>
        <v>0</v>
      </c>
      <c r="BI455" s="218">
        <f>IF(N455="nulová",J455,0)</f>
        <v>0</v>
      </c>
      <c r="BJ455" s="19" t="s">
        <v>77</v>
      </c>
      <c r="BK455" s="218">
        <f>ROUND(I455*H455,2)</f>
        <v>0</v>
      </c>
      <c r="BL455" s="19" t="s">
        <v>158</v>
      </c>
      <c r="BM455" s="217" t="s">
        <v>1017</v>
      </c>
    </row>
    <row r="456" s="2" customFormat="1">
      <c r="A456" s="40"/>
      <c r="B456" s="41"/>
      <c r="C456" s="42"/>
      <c r="D456" s="219" t="s">
        <v>159</v>
      </c>
      <c r="E456" s="42"/>
      <c r="F456" s="220" t="s">
        <v>1018</v>
      </c>
      <c r="G456" s="42"/>
      <c r="H456" s="42"/>
      <c r="I456" s="221"/>
      <c r="J456" s="42"/>
      <c r="K456" s="42"/>
      <c r="L456" s="46"/>
      <c r="M456" s="222"/>
      <c r="N456" s="223"/>
      <c r="O456" s="86"/>
      <c r="P456" s="86"/>
      <c r="Q456" s="86"/>
      <c r="R456" s="86"/>
      <c r="S456" s="86"/>
      <c r="T456" s="87"/>
      <c r="U456" s="40"/>
      <c r="V456" s="40"/>
      <c r="W456" s="40"/>
      <c r="X456" s="40"/>
      <c r="Y456" s="40"/>
      <c r="Z456" s="40"/>
      <c r="AA456" s="40"/>
      <c r="AB456" s="40"/>
      <c r="AC456" s="40"/>
      <c r="AD456" s="40"/>
      <c r="AE456" s="40"/>
      <c r="AT456" s="19" t="s">
        <v>159</v>
      </c>
      <c r="AU456" s="19" t="s">
        <v>79</v>
      </c>
    </row>
    <row r="457" s="13" customFormat="1">
      <c r="A457" s="13"/>
      <c r="B457" s="242"/>
      <c r="C457" s="243"/>
      <c r="D457" s="244" t="s">
        <v>593</v>
      </c>
      <c r="E457" s="245" t="s">
        <v>19</v>
      </c>
      <c r="F457" s="246" t="s">
        <v>1002</v>
      </c>
      <c r="G457" s="243"/>
      <c r="H457" s="247">
        <v>10.800000000000001</v>
      </c>
      <c r="I457" s="248"/>
      <c r="J457" s="243"/>
      <c r="K457" s="243"/>
      <c r="L457" s="249"/>
      <c r="M457" s="250"/>
      <c r="N457" s="251"/>
      <c r="O457" s="251"/>
      <c r="P457" s="251"/>
      <c r="Q457" s="251"/>
      <c r="R457" s="251"/>
      <c r="S457" s="251"/>
      <c r="T457" s="252"/>
      <c r="U457" s="13"/>
      <c r="V457" s="13"/>
      <c r="W457" s="13"/>
      <c r="X457" s="13"/>
      <c r="Y457" s="13"/>
      <c r="Z457" s="13"/>
      <c r="AA457" s="13"/>
      <c r="AB457" s="13"/>
      <c r="AC457" s="13"/>
      <c r="AD457" s="13"/>
      <c r="AE457" s="13"/>
      <c r="AT457" s="253" t="s">
        <v>593</v>
      </c>
      <c r="AU457" s="253" t="s">
        <v>79</v>
      </c>
      <c r="AV457" s="13" t="s">
        <v>79</v>
      </c>
      <c r="AW457" s="13" t="s">
        <v>31</v>
      </c>
      <c r="AX457" s="13" t="s">
        <v>69</v>
      </c>
      <c r="AY457" s="253" t="s">
        <v>150</v>
      </c>
    </row>
    <row r="458" s="13" customFormat="1">
      <c r="A458" s="13"/>
      <c r="B458" s="242"/>
      <c r="C458" s="243"/>
      <c r="D458" s="244" t="s">
        <v>593</v>
      </c>
      <c r="E458" s="245" t="s">
        <v>19</v>
      </c>
      <c r="F458" s="246" t="s">
        <v>1003</v>
      </c>
      <c r="G458" s="243"/>
      <c r="H458" s="247">
        <v>1.6000000000000001</v>
      </c>
      <c r="I458" s="248"/>
      <c r="J458" s="243"/>
      <c r="K458" s="243"/>
      <c r="L458" s="249"/>
      <c r="M458" s="250"/>
      <c r="N458" s="251"/>
      <c r="O458" s="251"/>
      <c r="P458" s="251"/>
      <c r="Q458" s="251"/>
      <c r="R458" s="251"/>
      <c r="S458" s="251"/>
      <c r="T458" s="252"/>
      <c r="U458" s="13"/>
      <c r="V458" s="13"/>
      <c r="W458" s="13"/>
      <c r="X458" s="13"/>
      <c r="Y458" s="13"/>
      <c r="Z458" s="13"/>
      <c r="AA458" s="13"/>
      <c r="AB458" s="13"/>
      <c r="AC458" s="13"/>
      <c r="AD458" s="13"/>
      <c r="AE458" s="13"/>
      <c r="AT458" s="253" t="s">
        <v>593</v>
      </c>
      <c r="AU458" s="253" t="s">
        <v>79</v>
      </c>
      <c r="AV458" s="13" t="s">
        <v>79</v>
      </c>
      <c r="AW458" s="13" t="s">
        <v>31</v>
      </c>
      <c r="AX458" s="13" t="s">
        <v>69</v>
      </c>
      <c r="AY458" s="253" t="s">
        <v>150</v>
      </c>
    </row>
    <row r="459" s="13" customFormat="1">
      <c r="A459" s="13"/>
      <c r="B459" s="242"/>
      <c r="C459" s="243"/>
      <c r="D459" s="244" t="s">
        <v>593</v>
      </c>
      <c r="E459" s="245" t="s">
        <v>19</v>
      </c>
      <c r="F459" s="246" t="s">
        <v>1004</v>
      </c>
      <c r="G459" s="243"/>
      <c r="H459" s="247">
        <v>1.2</v>
      </c>
      <c r="I459" s="248"/>
      <c r="J459" s="243"/>
      <c r="K459" s="243"/>
      <c r="L459" s="249"/>
      <c r="M459" s="250"/>
      <c r="N459" s="251"/>
      <c r="O459" s="251"/>
      <c r="P459" s="251"/>
      <c r="Q459" s="251"/>
      <c r="R459" s="251"/>
      <c r="S459" s="251"/>
      <c r="T459" s="252"/>
      <c r="U459" s="13"/>
      <c r="V459" s="13"/>
      <c r="W459" s="13"/>
      <c r="X459" s="13"/>
      <c r="Y459" s="13"/>
      <c r="Z459" s="13"/>
      <c r="AA459" s="13"/>
      <c r="AB459" s="13"/>
      <c r="AC459" s="13"/>
      <c r="AD459" s="13"/>
      <c r="AE459" s="13"/>
      <c r="AT459" s="253" t="s">
        <v>593</v>
      </c>
      <c r="AU459" s="253" t="s">
        <v>79</v>
      </c>
      <c r="AV459" s="13" t="s">
        <v>79</v>
      </c>
      <c r="AW459" s="13" t="s">
        <v>31</v>
      </c>
      <c r="AX459" s="13" t="s">
        <v>69</v>
      </c>
      <c r="AY459" s="253" t="s">
        <v>150</v>
      </c>
    </row>
    <row r="460" s="13" customFormat="1">
      <c r="A460" s="13"/>
      <c r="B460" s="242"/>
      <c r="C460" s="243"/>
      <c r="D460" s="244" t="s">
        <v>593</v>
      </c>
      <c r="E460" s="245" t="s">
        <v>19</v>
      </c>
      <c r="F460" s="246" t="s">
        <v>1005</v>
      </c>
      <c r="G460" s="243"/>
      <c r="H460" s="247">
        <v>0.80000000000000004</v>
      </c>
      <c r="I460" s="248"/>
      <c r="J460" s="243"/>
      <c r="K460" s="243"/>
      <c r="L460" s="249"/>
      <c r="M460" s="250"/>
      <c r="N460" s="251"/>
      <c r="O460" s="251"/>
      <c r="P460" s="251"/>
      <c r="Q460" s="251"/>
      <c r="R460" s="251"/>
      <c r="S460" s="251"/>
      <c r="T460" s="252"/>
      <c r="U460" s="13"/>
      <c r="V460" s="13"/>
      <c r="W460" s="13"/>
      <c r="X460" s="13"/>
      <c r="Y460" s="13"/>
      <c r="Z460" s="13"/>
      <c r="AA460" s="13"/>
      <c r="AB460" s="13"/>
      <c r="AC460" s="13"/>
      <c r="AD460" s="13"/>
      <c r="AE460" s="13"/>
      <c r="AT460" s="253" t="s">
        <v>593</v>
      </c>
      <c r="AU460" s="253" t="s">
        <v>79</v>
      </c>
      <c r="AV460" s="13" t="s">
        <v>79</v>
      </c>
      <c r="AW460" s="13" t="s">
        <v>31</v>
      </c>
      <c r="AX460" s="13" t="s">
        <v>69</v>
      </c>
      <c r="AY460" s="253" t="s">
        <v>150</v>
      </c>
    </row>
    <row r="461" s="13" customFormat="1">
      <c r="A461" s="13"/>
      <c r="B461" s="242"/>
      <c r="C461" s="243"/>
      <c r="D461" s="244" t="s">
        <v>593</v>
      </c>
      <c r="E461" s="245" t="s">
        <v>19</v>
      </c>
      <c r="F461" s="246" t="s">
        <v>1006</v>
      </c>
      <c r="G461" s="243"/>
      <c r="H461" s="247">
        <v>71.424000000000007</v>
      </c>
      <c r="I461" s="248"/>
      <c r="J461" s="243"/>
      <c r="K461" s="243"/>
      <c r="L461" s="249"/>
      <c r="M461" s="250"/>
      <c r="N461" s="251"/>
      <c r="O461" s="251"/>
      <c r="P461" s="251"/>
      <c r="Q461" s="251"/>
      <c r="R461" s="251"/>
      <c r="S461" s="251"/>
      <c r="T461" s="252"/>
      <c r="U461" s="13"/>
      <c r="V461" s="13"/>
      <c r="W461" s="13"/>
      <c r="X461" s="13"/>
      <c r="Y461" s="13"/>
      <c r="Z461" s="13"/>
      <c r="AA461" s="13"/>
      <c r="AB461" s="13"/>
      <c r="AC461" s="13"/>
      <c r="AD461" s="13"/>
      <c r="AE461" s="13"/>
      <c r="AT461" s="253" t="s">
        <v>593</v>
      </c>
      <c r="AU461" s="253" t="s">
        <v>79</v>
      </c>
      <c r="AV461" s="13" t="s">
        <v>79</v>
      </c>
      <c r="AW461" s="13" t="s">
        <v>31</v>
      </c>
      <c r="AX461" s="13" t="s">
        <v>69</v>
      </c>
      <c r="AY461" s="253" t="s">
        <v>150</v>
      </c>
    </row>
    <row r="462" s="13" customFormat="1">
      <c r="A462" s="13"/>
      <c r="B462" s="242"/>
      <c r="C462" s="243"/>
      <c r="D462" s="244" t="s">
        <v>593</v>
      </c>
      <c r="E462" s="245" t="s">
        <v>19</v>
      </c>
      <c r="F462" s="246" t="s">
        <v>1007</v>
      </c>
      <c r="G462" s="243"/>
      <c r="H462" s="247">
        <v>106.2</v>
      </c>
      <c r="I462" s="248"/>
      <c r="J462" s="243"/>
      <c r="K462" s="243"/>
      <c r="L462" s="249"/>
      <c r="M462" s="250"/>
      <c r="N462" s="251"/>
      <c r="O462" s="251"/>
      <c r="P462" s="251"/>
      <c r="Q462" s="251"/>
      <c r="R462" s="251"/>
      <c r="S462" s="251"/>
      <c r="T462" s="252"/>
      <c r="U462" s="13"/>
      <c r="V462" s="13"/>
      <c r="W462" s="13"/>
      <c r="X462" s="13"/>
      <c r="Y462" s="13"/>
      <c r="Z462" s="13"/>
      <c r="AA462" s="13"/>
      <c r="AB462" s="13"/>
      <c r="AC462" s="13"/>
      <c r="AD462" s="13"/>
      <c r="AE462" s="13"/>
      <c r="AT462" s="253" t="s">
        <v>593</v>
      </c>
      <c r="AU462" s="253" t="s">
        <v>79</v>
      </c>
      <c r="AV462" s="13" t="s">
        <v>79</v>
      </c>
      <c r="AW462" s="13" t="s">
        <v>31</v>
      </c>
      <c r="AX462" s="13" t="s">
        <v>69</v>
      </c>
      <c r="AY462" s="253" t="s">
        <v>150</v>
      </c>
    </row>
    <row r="463" s="13" customFormat="1">
      <c r="A463" s="13"/>
      <c r="B463" s="242"/>
      <c r="C463" s="243"/>
      <c r="D463" s="244" t="s">
        <v>593</v>
      </c>
      <c r="E463" s="245" t="s">
        <v>19</v>
      </c>
      <c r="F463" s="246" t="s">
        <v>985</v>
      </c>
      <c r="G463" s="243"/>
      <c r="H463" s="247">
        <v>4.3879999999999999</v>
      </c>
      <c r="I463" s="248"/>
      <c r="J463" s="243"/>
      <c r="K463" s="243"/>
      <c r="L463" s="249"/>
      <c r="M463" s="250"/>
      <c r="N463" s="251"/>
      <c r="O463" s="251"/>
      <c r="P463" s="251"/>
      <c r="Q463" s="251"/>
      <c r="R463" s="251"/>
      <c r="S463" s="251"/>
      <c r="T463" s="252"/>
      <c r="U463" s="13"/>
      <c r="V463" s="13"/>
      <c r="W463" s="13"/>
      <c r="X463" s="13"/>
      <c r="Y463" s="13"/>
      <c r="Z463" s="13"/>
      <c r="AA463" s="13"/>
      <c r="AB463" s="13"/>
      <c r="AC463" s="13"/>
      <c r="AD463" s="13"/>
      <c r="AE463" s="13"/>
      <c r="AT463" s="253" t="s">
        <v>593</v>
      </c>
      <c r="AU463" s="253" t="s">
        <v>79</v>
      </c>
      <c r="AV463" s="13" t="s">
        <v>79</v>
      </c>
      <c r="AW463" s="13" t="s">
        <v>31</v>
      </c>
      <c r="AX463" s="13" t="s">
        <v>69</v>
      </c>
      <c r="AY463" s="253" t="s">
        <v>150</v>
      </c>
    </row>
    <row r="464" s="13" customFormat="1">
      <c r="A464" s="13"/>
      <c r="B464" s="242"/>
      <c r="C464" s="243"/>
      <c r="D464" s="244" t="s">
        <v>593</v>
      </c>
      <c r="E464" s="245" t="s">
        <v>19</v>
      </c>
      <c r="F464" s="246" t="s">
        <v>1008</v>
      </c>
      <c r="G464" s="243"/>
      <c r="H464" s="247">
        <v>19.199999999999999</v>
      </c>
      <c r="I464" s="248"/>
      <c r="J464" s="243"/>
      <c r="K464" s="243"/>
      <c r="L464" s="249"/>
      <c r="M464" s="250"/>
      <c r="N464" s="251"/>
      <c r="O464" s="251"/>
      <c r="P464" s="251"/>
      <c r="Q464" s="251"/>
      <c r="R464" s="251"/>
      <c r="S464" s="251"/>
      <c r="T464" s="252"/>
      <c r="U464" s="13"/>
      <c r="V464" s="13"/>
      <c r="W464" s="13"/>
      <c r="X464" s="13"/>
      <c r="Y464" s="13"/>
      <c r="Z464" s="13"/>
      <c r="AA464" s="13"/>
      <c r="AB464" s="13"/>
      <c r="AC464" s="13"/>
      <c r="AD464" s="13"/>
      <c r="AE464" s="13"/>
      <c r="AT464" s="253" t="s">
        <v>593</v>
      </c>
      <c r="AU464" s="253" t="s">
        <v>79</v>
      </c>
      <c r="AV464" s="13" t="s">
        <v>79</v>
      </c>
      <c r="AW464" s="13" t="s">
        <v>31</v>
      </c>
      <c r="AX464" s="13" t="s">
        <v>69</v>
      </c>
      <c r="AY464" s="253" t="s">
        <v>150</v>
      </c>
    </row>
    <row r="465" s="13" customFormat="1">
      <c r="A465" s="13"/>
      <c r="B465" s="242"/>
      <c r="C465" s="243"/>
      <c r="D465" s="244" t="s">
        <v>593</v>
      </c>
      <c r="E465" s="245" t="s">
        <v>19</v>
      </c>
      <c r="F465" s="246" t="s">
        <v>1009</v>
      </c>
      <c r="G465" s="243"/>
      <c r="H465" s="247">
        <v>0.22</v>
      </c>
      <c r="I465" s="248"/>
      <c r="J465" s="243"/>
      <c r="K465" s="243"/>
      <c r="L465" s="249"/>
      <c r="M465" s="250"/>
      <c r="N465" s="251"/>
      <c r="O465" s="251"/>
      <c r="P465" s="251"/>
      <c r="Q465" s="251"/>
      <c r="R465" s="251"/>
      <c r="S465" s="251"/>
      <c r="T465" s="252"/>
      <c r="U465" s="13"/>
      <c r="V465" s="13"/>
      <c r="W465" s="13"/>
      <c r="X465" s="13"/>
      <c r="Y465" s="13"/>
      <c r="Z465" s="13"/>
      <c r="AA465" s="13"/>
      <c r="AB465" s="13"/>
      <c r="AC465" s="13"/>
      <c r="AD465" s="13"/>
      <c r="AE465" s="13"/>
      <c r="AT465" s="253" t="s">
        <v>593</v>
      </c>
      <c r="AU465" s="253" t="s">
        <v>79</v>
      </c>
      <c r="AV465" s="13" t="s">
        <v>79</v>
      </c>
      <c r="AW465" s="13" t="s">
        <v>31</v>
      </c>
      <c r="AX465" s="13" t="s">
        <v>69</v>
      </c>
      <c r="AY465" s="253" t="s">
        <v>150</v>
      </c>
    </row>
    <row r="466" s="14" customFormat="1">
      <c r="A466" s="14"/>
      <c r="B466" s="254"/>
      <c r="C466" s="255"/>
      <c r="D466" s="244" t="s">
        <v>593</v>
      </c>
      <c r="E466" s="256" t="s">
        <v>19</v>
      </c>
      <c r="F466" s="257" t="s">
        <v>595</v>
      </c>
      <c r="G466" s="255"/>
      <c r="H466" s="258">
        <v>215.83199999999999</v>
      </c>
      <c r="I466" s="259"/>
      <c r="J466" s="255"/>
      <c r="K466" s="255"/>
      <c r="L466" s="260"/>
      <c r="M466" s="261"/>
      <c r="N466" s="262"/>
      <c r="O466" s="262"/>
      <c r="P466" s="262"/>
      <c r="Q466" s="262"/>
      <c r="R466" s="262"/>
      <c r="S466" s="262"/>
      <c r="T466" s="263"/>
      <c r="U466" s="14"/>
      <c r="V466" s="14"/>
      <c r="W466" s="14"/>
      <c r="X466" s="14"/>
      <c r="Y466" s="14"/>
      <c r="Z466" s="14"/>
      <c r="AA466" s="14"/>
      <c r="AB466" s="14"/>
      <c r="AC466" s="14"/>
      <c r="AD466" s="14"/>
      <c r="AE466" s="14"/>
      <c r="AT466" s="264" t="s">
        <v>593</v>
      </c>
      <c r="AU466" s="264" t="s">
        <v>79</v>
      </c>
      <c r="AV466" s="14" t="s">
        <v>158</v>
      </c>
      <c r="AW466" s="14" t="s">
        <v>31</v>
      </c>
      <c r="AX466" s="14" t="s">
        <v>77</v>
      </c>
      <c r="AY466" s="264" t="s">
        <v>150</v>
      </c>
    </row>
    <row r="467" s="2" customFormat="1" ht="44.25" customHeight="1">
      <c r="A467" s="40"/>
      <c r="B467" s="41"/>
      <c r="C467" s="206" t="s">
        <v>453</v>
      </c>
      <c r="D467" s="206" t="s">
        <v>153</v>
      </c>
      <c r="E467" s="207" t="s">
        <v>1019</v>
      </c>
      <c r="F467" s="208" t="s">
        <v>1020</v>
      </c>
      <c r="G467" s="209" t="s">
        <v>258</v>
      </c>
      <c r="H467" s="210">
        <v>67.109999999999999</v>
      </c>
      <c r="I467" s="211"/>
      <c r="J467" s="212">
        <f>ROUND(I467*H467,2)</f>
        <v>0</v>
      </c>
      <c r="K467" s="208" t="s">
        <v>157</v>
      </c>
      <c r="L467" s="46"/>
      <c r="M467" s="213" t="s">
        <v>19</v>
      </c>
      <c r="N467" s="214" t="s">
        <v>40</v>
      </c>
      <c r="O467" s="86"/>
      <c r="P467" s="215">
        <f>O467*H467</f>
        <v>0</v>
      </c>
      <c r="Q467" s="215">
        <v>0</v>
      </c>
      <c r="R467" s="215">
        <f>Q467*H467</f>
        <v>0</v>
      </c>
      <c r="S467" s="215">
        <v>0</v>
      </c>
      <c r="T467" s="216">
        <f>S467*H467</f>
        <v>0</v>
      </c>
      <c r="U467" s="40"/>
      <c r="V467" s="40"/>
      <c r="W467" s="40"/>
      <c r="X467" s="40"/>
      <c r="Y467" s="40"/>
      <c r="Z467" s="40"/>
      <c r="AA467" s="40"/>
      <c r="AB467" s="40"/>
      <c r="AC467" s="40"/>
      <c r="AD467" s="40"/>
      <c r="AE467" s="40"/>
      <c r="AR467" s="217" t="s">
        <v>158</v>
      </c>
      <c r="AT467" s="217" t="s">
        <v>153</v>
      </c>
      <c r="AU467" s="217" t="s">
        <v>79</v>
      </c>
      <c r="AY467" s="19" t="s">
        <v>150</v>
      </c>
      <c r="BE467" s="218">
        <f>IF(N467="základní",J467,0)</f>
        <v>0</v>
      </c>
      <c r="BF467" s="218">
        <f>IF(N467="snížená",J467,0)</f>
        <v>0</v>
      </c>
      <c r="BG467" s="218">
        <f>IF(N467="zákl. přenesená",J467,0)</f>
        <v>0</v>
      </c>
      <c r="BH467" s="218">
        <f>IF(N467="sníž. přenesená",J467,0)</f>
        <v>0</v>
      </c>
      <c r="BI467" s="218">
        <f>IF(N467="nulová",J467,0)</f>
        <v>0</v>
      </c>
      <c r="BJ467" s="19" t="s">
        <v>77</v>
      </c>
      <c r="BK467" s="218">
        <f>ROUND(I467*H467,2)</f>
        <v>0</v>
      </c>
      <c r="BL467" s="19" t="s">
        <v>158</v>
      </c>
      <c r="BM467" s="217" t="s">
        <v>1021</v>
      </c>
    </row>
    <row r="468" s="2" customFormat="1">
      <c r="A468" s="40"/>
      <c r="B468" s="41"/>
      <c r="C468" s="42"/>
      <c r="D468" s="219" t="s">
        <v>159</v>
      </c>
      <c r="E468" s="42"/>
      <c r="F468" s="220" t="s">
        <v>1022</v>
      </c>
      <c r="G468" s="42"/>
      <c r="H468" s="42"/>
      <c r="I468" s="221"/>
      <c r="J468" s="42"/>
      <c r="K468" s="42"/>
      <c r="L468" s="46"/>
      <c r="M468" s="222"/>
      <c r="N468" s="223"/>
      <c r="O468" s="86"/>
      <c r="P468" s="86"/>
      <c r="Q468" s="86"/>
      <c r="R468" s="86"/>
      <c r="S468" s="86"/>
      <c r="T468" s="87"/>
      <c r="U468" s="40"/>
      <c r="V468" s="40"/>
      <c r="W468" s="40"/>
      <c r="X468" s="40"/>
      <c r="Y468" s="40"/>
      <c r="Z468" s="40"/>
      <c r="AA468" s="40"/>
      <c r="AB468" s="40"/>
      <c r="AC468" s="40"/>
      <c r="AD468" s="40"/>
      <c r="AE468" s="40"/>
      <c r="AT468" s="19" t="s">
        <v>159</v>
      </c>
      <c r="AU468" s="19" t="s">
        <v>79</v>
      </c>
    </row>
    <row r="469" s="13" customFormat="1">
      <c r="A469" s="13"/>
      <c r="B469" s="242"/>
      <c r="C469" s="243"/>
      <c r="D469" s="244" t="s">
        <v>593</v>
      </c>
      <c r="E469" s="245" t="s">
        <v>19</v>
      </c>
      <c r="F469" s="246" t="s">
        <v>992</v>
      </c>
      <c r="G469" s="243"/>
      <c r="H469" s="247">
        <v>15.6</v>
      </c>
      <c r="I469" s="248"/>
      <c r="J469" s="243"/>
      <c r="K469" s="243"/>
      <c r="L469" s="249"/>
      <c r="M469" s="250"/>
      <c r="N469" s="251"/>
      <c r="O469" s="251"/>
      <c r="P469" s="251"/>
      <c r="Q469" s="251"/>
      <c r="R469" s="251"/>
      <c r="S469" s="251"/>
      <c r="T469" s="252"/>
      <c r="U469" s="13"/>
      <c r="V469" s="13"/>
      <c r="W469" s="13"/>
      <c r="X469" s="13"/>
      <c r="Y469" s="13"/>
      <c r="Z469" s="13"/>
      <c r="AA469" s="13"/>
      <c r="AB469" s="13"/>
      <c r="AC469" s="13"/>
      <c r="AD469" s="13"/>
      <c r="AE469" s="13"/>
      <c r="AT469" s="253" t="s">
        <v>593</v>
      </c>
      <c r="AU469" s="253" t="s">
        <v>79</v>
      </c>
      <c r="AV469" s="13" t="s">
        <v>79</v>
      </c>
      <c r="AW469" s="13" t="s">
        <v>31</v>
      </c>
      <c r="AX469" s="13" t="s">
        <v>69</v>
      </c>
      <c r="AY469" s="253" t="s">
        <v>150</v>
      </c>
    </row>
    <row r="470" s="13" customFormat="1">
      <c r="A470" s="13"/>
      <c r="B470" s="242"/>
      <c r="C470" s="243"/>
      <c r="D470" s="244" t="s">
        <v>593</v>
      </c>
      <c r="E470" s="245" t="s">
        <v>19</v>
      </c>
      <c r="F470" s="246" t="s">
        <v>993</v>
      </c>
      <c r="G470" s="243"/>
      <c r="H470" s="247">
        <v>7.375</v>
      </c>
      <c r="I470" s="248"/>
      <c r="J470" s="243"/>
      <c r="K470" s="243"/>
      <c r="L470" s="249"/>
      <c r="M470" s="250"/>
      <c r="N470" s="251"/>
      <c r="O470" s="251"/>
      <c r="P470" s="251"/>
      <c r="Q470" s="251"/>
      <c r="R470" s="251"/>
      <c r="S470" s="251"/>
      <c r="T470" s="252"/>
      <c r="U470" s="13"/>
      <c r="V470" s="13"/>
      <c r="W470" s="13"/>
      <c r="X470" s="13"/>
      <c r="Y470" s="13"/>
      <c r="Z470" s="13"/>
      <c r="AA470" s="13"/>
      <c r="AB470" s="13"/>
      <c r="AC470" s="13"/>
      <c r="AD470" s="13"/>
      <c r="AE470" s="13"/>
      <c r="AT470" s="253" t="s">
        <v>593</v>
      </c>
      <c r="AU470" s="253" t="s">
        <v>79</v>
      </c>
      <c r="AV470" s="13" t="s">
        <v>79</v>
      </c>
      <c r="AW470" s="13" t="s">
        <v>31</v>
      </c>
      <c r="AX470" s="13" t="s">
        <v>69</v>
      </c>
      <c r="AY470" s="253" t="s">
        <v>150</v>
      </c>
    </row>
    <row r="471" s="13" customFormat="1">
      <c r="A471" s="13"/>
      <c r="B471" s="242"/>
      <c r="C471" s="243"/>
      <c r="D471" s="244" t="s">
        <v>593</v>
      </c>
      <c r="E471" s="245" t="s">
        <v>19</v>
      </c>
      <c r="F471" s="246" t="s">
        <v>996</v>
      </c>
      <c r="G471" s="243"/>
      <c r="H471" s="247">
        <v>22.75</v>
      </c>
      <c r="I471" s="248"/>
      <c r="J471" s="243"/>
      <c r="K471" s="243"/>
      <c r="L471" s="249"/>
      <c r="M471" s="250"/>
      <c r="N471" s="251"/>
      <c r="O471" s="251"/>
      <c r="P471" s="251"/>
      <c r="Q471" s="251"/>
      <c r="R471" s="251"/>
      <c r="S471" s="251"/>
      <c r="T471" s="252"/>
      <c r="U471" s="13"/>
      <c r="V471" s="13"/>
      <c r="W471" s="13"/>
      <c r="X471" s="13"/>
      <c r="Y471" s="13"/>
      <c r="Z471" s="13"/>
      <c r="AA471" s="13"/>
      <c r="AB471" s="13"/>
      <c r="AC471" s="13"/>
      <c r="AD471" s="13"/>
      <c r="AE471" s="13"/>
      <c r="AT471" s="253" t="s">
        <v>593</v>
      </c>
      <c r="AU471" s="253" t="s">
        <v>79</v>
      </c>
      <c r="AV471" s="13" t="s">
        <v>79</v>
      </c>
      <c r="AW471" s="13" t="s">
        <v>31</v>
      </c>
      <c r="AX471" s="13" t="s">
        <v>69</v>
      </c>
      <c r="AY471" s="253" t="s">
        <v>150</v>
      </c>
    </row>
    <row r="472" s="13" customFormat="1">
      <c r="A472" s="13"/>
      <c r="B472" s="242"/>
      <c r="C472" s="243"/>
      <c r="D472" s="244" t="s">
        <v>593</v>
      </c>
      <c r="E472" s="245" t="s">
        <v>19</v>
      </c>
      <c r="F472" s="246" t="s">
        <v>1001</v>
      </c>
      <c r="G472" s="243"/>
      <c r="H472" s="247">
        <v>6.7649999999999997</v>
      </c>
      <c r="I472" s="248"/>
      <c r="J472" s="243"/>
      <c r="K472" s="243"/>
      <c r="L472" s="249"/>
      <c r="M472" s="250"/>
      <c r="N472" s="251"/>
      <c r="O472" s="251"/>
      <c r="P472" s="251"/>
      <c r="Q472" s="251"/>
      <c r="R472" s="251"/>
      <c r="S472" s="251"/>
      <c r="T472" s="252"/>
      <c r="U472" s="13"/>
      <c r="V472" s="13"/>
      <c r="W472" s="13"/>
      <c r="X472" s="13"/>
      <c r="Y472" s="13"/>
      <c r="Z472" s="13"/>
      <c r="AA472" s="13"/>
      <c r="AB472" s="13"/>
      <c r="AC472" s="13"/>
      <c r="AD472" s="13"/>
      <c r="AE472" s="13"/>
      <c r="AT472" s="253" t="s">
        <v>593</v>
      </c>
      <c r="AU472" s="253" t="s">
        <v>79</v>
      </c>
      <c r="AV472" s="13" t="s">
        <v>79</v>
      </c>
      <c r="AW472" s="13" t="s">
        <v>31</v>
      </c>
      <c r="AX472" s="13" t="s">
        <v>69</v>
      </c>
      <c r="AY472" s="253" t="s">
        <v>150</v>
      </c>
    </row>
    <row r="473" s="13" customFormat="1">
      <c r="A473" s="13"/>
      <c r="B473" s="242"/>
      <c r="C473" s="243"/>
      <c r="D473" s="244" t="s">
        <v>593</v>
      </c>
      <c r="E473" s="245" t="s">
        <v>19</v>
      </c>
      <c r="F473" s="246" t="s">
        <v>1002</v>
      </c>
      <c r="G473" s="243"/>
      <c r="H473" s="247">
        <v>10.800000000000001</v>
      </c>
      <c r="I473" s="248"/>
      <c r="J473" s="243"/>
      <c r="K473" s="243"/>
      <c r="L473" s="249"/>
      <c r="M473" s="250"/>
      <c r="N473" s="251"/>
      <c r="O473" s="251"/>
      <c r="P473" s="251"/>
      <c r="Q473" s="251"/>
      <c r="R473" s="251"/>
      <c r="S473" s="251"/>
      <c r="T473" s="252"/>
      <c r="U473" s="13"/>
      <c r="V473" s="13"/>
      <c r="W473" s="13"/>
      <c r="X473" s="13"/>
      <c r="Y473" s="13"/>
      <c r="Z473" s="13"/>
      <c r="AA473" s="13"/>
      <c r="AB473" s="13"/>
      <c r="AC473" s="13"/>
      <c r="AD473" s="13"/>
      <c r="AE473" s="13"/>
      <c r="AT473" s="253" t="s">
        <v>593</v>
      </c>
      <c r="AU473" s="253" t="s">
        <v>79</v>
      </c>
      <c r="AV473" s="13" t="s">
        <v>79</v>
      </c>
      <c r="AW473" s="13" t="s">
        <v>31</v>
      </c>
      <c r="AX473" s="13" t="s">
        <v>69</v>
      </c>
      <c r="AY473" s="253" t="s">
        <v>150</v>
      </c>
    </row>
    <row r="474" s="13" customFormat="1">
      <c r="A474" s="13"/>
      <c r="B474" s="242"/>
      <c r="C474" s="243"/>
      <c r="D474" s="244" t="s">
        <v>593</v>
      </c>
      <c r="E474" s="245" t="s">
        <v>19</v>
      </c>
      <c r="F474" s="246" t="s">
        <v>1003</v>
      </c>
      <c r="G474" s="243"/>
      <c r="H474" s="247">
        <v>1.6000000000000001</v>
      </c>
      <c r="I474" s="248"/>
      <c r="J474" s="243"/>
      <c r="K474" s="243"/>
      <c r="L474" s="249"/>
      <c r="M474" s="250"/>
      <c r="N474" s="251"/>
      <c r="O474" s="251"/>
      <c r="P474" s="251"/>
      <c r="Q474" s="251"/>
      <c r="R474" s="251"/>
      <c r="S474" s="251"/>
      <c r="T474" s="252"/>
      <c r="U474" s="13"/>
      <c r="V474" s="13"/>
      <c r="W474" s="13"/>
      <c r="X474" s="13"/>
      <c r="Y474" s="13"/>
      <c r="Z474" s="13"/>
      <c r="AA474" s="13"/>
      <c r="AB474" s="13"/>
      <c r="AC474" s="13"/>
      <c r="AD474" s="13"/>
      <c r="AE474" s="13"/>
      <c r="AT474" s="253" t="s">
        <v>593</v>
      </c>
      <c r="AU474" s="253" t="s">
        <v>79</v>
      </c>
      <c r="AV474" s="13" t="s">
        <v>79</v>
      </c>
      <c r="AW474" s="13" t="s">
        <v>31</v>
      </c>
      <c r="AX474" s="13" t="s">
        <v>69</v>
      </c>
      <c r="AY474" s="253" t="s">
        <v>150</v>
      </c>
    </row>
    <row r="475" s="13" customFormat="1">
      <c r="A475" s="13"/>
      <c r="B475" s="242"/>
      <c r="C475" s="243"/>
      <c r="D475" s="244" t="s">
        <v>593</v>
      </c>
      <c r="E475" s="245" t="s">
        <v>19</v>
      </c>
      <c r="F475" s="246" t="s">
        <v>1004</v>
      </c>
      <c r="G475" s="243"/>
      <c r="H475" s="247">
        <v>1.2</v>
      </c>
      <c r="I475" s="248"/>
      <c r="J475" s="243"/>
      <c r="K475" s="243"/>
      <c r="L475" s="249"/>
      <c r="M475" s="250"/>
      <c r="N475" s="251"/>
      <c r="O475" s="251"/>
      <c r="P475" s="251"/>
      <c r="Q475" s="251"/>
      <c r="R475" s="251"/>
      <c r="S475" s="251"/>
      <c r="T475" s="252"/>
      <c r="U475" s="13"/>
      <c r="V475" s="13"/>
      <c r="W475" s="13"/>
      <c r="X475" s="13"/>
      <c r="Y475" s="13"/>
      <c r="Z475" s="13"/>
      <c r="AA475" s="13"/>
      <c r="AB475" s="13"/>
      <c r="AC475" s="13"/>
      <c r="AD475" s="13"/>
      <c r="AE475" s="13"/>
      <c r="AT475" s="253" t="s">
        <v>593</v>
      </c>
      <c r="AU475" s="253" t="s">
        <v>79</v>
      </c>
      <c r="AV475" s="13" t="s">
        <v>79</v>
      </c>
      <c r="AW475" s="13" t="s">
        <v>31</v>
      </c>
      <c r="AX475" s="13" t="s">
        <v>69</v>
      </c>
      <c r="AY475" s="253" t="s">
        <v>150</v>
      </c>
    </row>
    <row r="476" s="13" customFormat="1">
      <c r="A476" s="13"/>
      <c r="B476" s="242"/>
      <c r="C476" s="243"/>
      <c r="D476" s="244" t="s">
        <v>593</v>
      </c>
      <c r="E476" s="245" t="s">
        <v>19</v>
      </c>
      <c r="F476" s="246" t="s">
        <v>1005</v>
      </c>
      <c r="G476" s="243"/>
      <c r="H476" s="247">
        <v>0.80000000000000004</v>
      </c>
      <c r="I476" s="248"/>
      <c r="J476" s="243"/>
      <c r="K476" s="243"/>
      <c r="L476" s="249"/>
      <c r="M476" s="250"/>
      <c r="N476" s="251"/>
      <c r="O476" s="251"/>
      <c r="P476" s="251"/>
      <c r="Q476" s="251"/>
      <c r="R476" s="251"/>
      <c r="S476" s="251"/>
      <c r="T476" s="252"/>
      <c r="U476" s="13"/>
      <c r="V476" s="13"/>
      <c r="W476" s="13"/>
      <c r="X476" s="13"/>
      <c r="Y476" s="13"/>
      <c r="Z476" s="13"/>
      <c r="AA476" s="13"/>
      <c r="AB476" s="13"/>
      <c r="AC476" s="13"/>
      <c r="AD476" s="13"/>
      <c r="AE476" s="13"/>
      <c r="AT476" s="253" t="s">
        <v>593</v>
      </c>
      <c r="AU476" s="253" t="s">
        <v>79</v>
      </c>
      <c r="AV476" s="13" t="s">
        <v>79</v>
      </c>
      <c r="AW476" s="13" t="s">
        <v>31</v>
      </c>
      <c r="AX476" s="13" t="s">
        <v>69</v>
      </c>
      <c r="AY476" s="253" t="s">
        <v>150</v>
      </c>
    </row>
    <row r="477" s="13" customFormat="1">
      <c r="A477" s="13"/>
      <c r="B477" s="242"/>
      <c r="C477" s="243"/>
      <c r="D477" s="244" t="s">
        <v>593</v>
      </c>
      <c r="E477" s="245" t="s">
        <v>19</v>
      </c>
      <c r="F477" s="246" t="s">
        <v>1009</v>
      </c>
      <c r="G477" s="243"/>
      <c r="H477" s="247">
        <v>0.22</v>
      </c>
      <c r="I477" s="248"/>
      <c r="J477" s="243"/>
      <c r="K477" s="243"/>
      <c r="L477" s="249"/>
      <c r="M477" s="250"/>
      <c r="N477" s="251"/>
      <c r="O477" s="251"/>
      <c r="P477" s="251"/>
      <c r="Q477" s="251"/>
      <c r="R477" s="251"/>
      <c r="S477" s="251"/>
      <c r="T477" s="252"/>
      <c r="U477" s="13"/>
      <c r="V477" s="13"/>
      <c r="W477" s="13"/>
      <c r="X477" s="13"/>
      <c r="Y477" s="13"/>
      <c r="Z477" s="13"/>
      <c r="AA477" s="13"/>
      <c r="AB477" s="13"/>
      <c r="AC477" s="13"/>
      <c r="AD477" s="13"/>
      <c r="AE477" s="13"/>
      <c r="AT477" s="253" t="s">
        <v>593</v>
      </c>
      <c r="AU477" s="253" t="s">
        <v>79</v>
      </c>
      <c r="AV477" s="13" t="s">
        <v>79</v>
      </c>
      <c r="AW477" s="13" t="s">
        <v>31</v>
      </c>
      <c r="AX477" s="13" t="s">
        <v>69</v>
      </c>
      <c r="AY477" s="253" t="s">
        <v>150</v>
      </c>
    </row>
    <row r="478" s="14" customFormat="1">
      <c r="A478" s="14"/>
      <c r="B478" s="254"/>
      <c r="C478" s="255"/>
      <c r="D478" s="244" t="s">
        <v>593</v>
      </c>
      <c r="E478" s="256" t="s">
        <v>19</v>
      </c>
      <c r="F478" s="257" t="s">
        <v>595</v>
      </c>
      <c r="G478" s="255"/>
      <c r="H478" s="258">
        <v>67.109999999999999</v>
      </c>
      <c r="I478" s="259"/>
      <c r="J478" s="255"/>
      <c r="K478" s="255"/>
      <c r="L478" s="260"/>
      <c r="M478" s="261"/>
      <c r="N478" s="262"/>
      <c r="O478" s="262"/>
      <c r="P478" s="262"/>
      <c r="Q478" s="262"/>
      <c r="R478" s="262"/>
      <c r="S478" s="262"/>
      <c r="T478" s="263"/>
      <c r="U478" s="14"/>
      <c r="V478" s="14"/>
      <c r="W478" s="14"/>
      <c r="X478" s="14"/>
      <c r="Y478" s="14"/>
      <c r="Z478" s="14"/>
      <c r="AA478" s="14"/>
      <c r="AB478" s="14"/>
      <c r="AC478" s="14"/>
      <c r="AD478" s="14"/>
      <c r="AE478" s="14"/>
      <c r="AT478" s="264" t="s">
        <v>593</v>
      </c>
      <c r="AU478" s="264" t="s">
        <v>79</v>
      </c>
      <c r="AV478" s="14" t="s">
        <v>158</v>
      </c>
      <c r="AW478" s="14" t="s">
        <v>31</v>
      </c>
      <c r="AX478" s="14" t="s">
        <v>77</v>
      </c>
      <c r="AY478" s="264" t="s">
        <v>150</v>
      </c>
    </row>
    <row r="479" s="2" customFormat="1" ht="44.25" customHeight="1">
      <c r="A479" s="40"/>
      <c r="B479" s="41"/>
      <c r="C479" s="206" t="s">
        <v>1023</v>
      </c>
      <c r="D479" s="206" t="s">
        <v>153</v>
      </c>
      <c r="E479" s="207" t="s">
        <v>1024</v>
      </c>
      <c r="F479" s="208" t="s">
        <v>1025</v>
      </c>
      <c r="G479" s="209" t="s">
        <v>258</v>
      </c>
      <c r="H479" s="210">
        <v>424.82400000000001</v>
      </c>
      <c r="I479" s="211"/>
      <c r="J479" s="212">
        <f>ROUND(I479*H479,2)</f>
        <v>0</v>
      </c>
      <c r="K479" s="208" t="s">
        <v>157</v>
      </c>
      <c r="L479" s="46"/>
      <c r="M479" s="213" t="s">
        <v>19</v>
      </c>
      <c r="N479" s="214" t="s">
        <v>40</v>
      </c>
      <c r="O479" s="86"/>
      <c r="P479" s="215">
        <f>O479*H479</f>
        <v>0</v>
      </c>
      <c r="Q479" s="215">
        <v>0</v>
      </c>
      <c r="R479" s="215">
        <f>Q479*H479</f>
        <v>0</v>
      </c>
      <c r="S479" s="215">
        <v>0</v>
      </c>
      <c r="T479" s="216">
        <f>S479*H479</f>
        <v>0</v>
      </c>
      <c r="U479" s="40"/>
      <c r="V479" s="40"/>
      <c r="W479" s="40"/>
      <c r="X479" s="40"/>
      <c r="Y479" s="40"/>
      <c r="Z479" s="40"/>
      <c r="AA479" s="40"/>
      <c r="AB479" s="40"/>
      <c r="AC479" s="40"/>
      <c r="AD479" s="40"/>
      <c r="AE479" s="40"/>
      <c r="AR479" s="217" t="s">
        <v>158</v>
      </c>
      <c r="AT479" s="217" t="s">
        <v>153</v>
      </c>
      <c r="AU479" s="217" t="s">
        <v>79</v>
      </c>
      <c r="AY479" s="19" t="s">
        <v>150</v>
      </c>
      <c r="BE479" s="218">
        <f>IF(N479="základní",J479,0)</f>
        <v>0</v>
      </c>
      <c r="BF479" s="218">
        <f>IF(N479="snížená",J479,0)</f>
        <v>0</v>
      </c>
      <c r="BG479" s="218">
        <f>IF(N479="zákl. přenesená",J479,0)</f>
        <v>0</v>
      </c>
      <c r="BH479" s="218">
        <f>IF(N479="sníž. přenesená",J479,0)</f>
        <v>0</v>
      </c>
      <c r="BI479" s="218">
        <f>IF(N479="nulová",J479,0)</f>
        <v>0</v>
      </c>
      <c r="BJ479" s="19" t="s">
        <v>77</v>
      </c>
      <c r="BK479" s="218">
        <f>ROUND(I479*H479,2)</f>
        <v>0</v>
      </c>
      <c r="BL479" s="19" t="s">
        <v>158</v>
      </c>
      <c r="BM479" s="217" t="s">
        <v>1026</v>
      </c>
    </row>
    <row r="480" s="2" customFormat="1">
      <c r="A480" s="40"/>
      <c r="B480" s="41"/>
      <c r="C480" s="42"/>
      <c r="D480" s="219" t="s">
        <v>159</v>
      </c>
      <c r="E480" s="42"/>
      <c r="F480" s="220" t="s">
        <v>1027</v>
      </c>
      <c r="G480" s="42"/>
      <c r="H480" s="42"/>
      <c r="I480" s="221"/>
      <c r="J480" s="42"/>
      <c r="K480" s="42"/>
      <c r="L480" s="46"/>
      <c r="M480" s="222"/>
      <c r="N480" s="223"/>
      <c r="O480" s="86"/>
      <c r="P480" s="86"/>
      <c r="Q480" s="86"/>
      <c r="R480" s="86"/>
      <c r="S480" s="86"/>
      <c r="T480" s="87"/>
      <c r="U480" s="40"/>
      <c r="V480" s="40"/>
      <c r="W480" s="40"/>
      <c r="X480" s="40"/>
      <c r="Y480" s="40"/>
      <c r="Z480" s="40"/>
      <c r="AA480" s="40"/>
      <c r="AB480" s="40"/>
      <c r="AC480" s="40"/>
      <c r="AD480" s="40"/>
      <c r="AE480" s="40"/>
      <c r="AT480" s="19" t="s">
        <v>159</v>
      </c>
      <c r="AU480" s="19" t="s">
        <v>79</v>
      </c>
    </row>
    <row r="481" s="13" customFormat="1">
      <c r="A481" s="13"/>
      <c r="B481" s="242"/>
      <c r="C481" s="243"/>
      <c r="D481" s="244" t="s">
        <v>593</v>
      </c>
      <c r="E481" s="245" t="s">
        <v>19</v>
      </c>
      <c r="F481" s="246" t="s">
        <v>994</v>
      </c>
      <c r="G481" s="243"/>
      <c r="H481" s="247">
        <v>228</v>
      </c>
      <c r="I481" s="248"/>
      <c r="J481" s="243"/>
      <c r="K481" s="243"/>
      <c r="L481" s="249"/>
      <c r="M481" s="250"/>
      <c r="N481" s="251"/>
      <c r="O481" s="251"/>
      <c r="P481" s="251"/>
      <c r="Q481" s="251"/>
      <c r="R481" s="251"/>
      <c r="S481" s="251"/>
      <c r="T481" s="252"/>
      <c r="U481" s="13"/>
      <c r="V481" s="13"/>
      <c r="W481" s="13"/>
      <c r="X481" s="13"/>
      <c r="Y481" s="13"/>
      <c r="Z481" s="13"/>
      <c r="AA481" s="13"/>
      <c r="AB481" s="13"/>
      <c r="AC481" s="13"/>
      <c r="AD481" s="13"/>
      <c r="AE481" s="13"/>
      <c r="AT481" s="253" t="s">
        <v>593</v>
      </c>
      <c r="AU481" s="253" t="s">
        <v>79</v>
      </c>
      <c r="AV481" s="13" t="s">
        <v>79</v>
      </c>
      <c r="AW481" s="13" t="s">
        <v>31</v>
      </c>
      <c r="AX481" s="13" t="s">
        <v>69</v>
      </c>
      <c r="AY481" s="253" t="s">
        <v>150</v>
      </c>
    </row>
    <row r="482" s="13" customFormat="1">
      <c r="A482" s="13"/>
      <c r="B482" s="242"/>
      <c r="C482" s="243"/>
      <c r="D482" s="244" t="s">
        <v>593</v>
      </c>
      <c r="E482" s="245" t="s">
        <v>19</v>
      </c>
      <c r="F482" s="246" t="s">
        <v>1008</v>
      </c>
      <c r="G482" s="243"/>
      <c r="H482" s="247">
        <v>19.199999999999999</v>
      </c>
      <c r="I482" s="248"/>
      <c r="J482" s="243"/>
      <c r="K482" s="243"/>
      <c r="L482" s="249"/>
      <c r="M482" s="250"/>
      <c r="N482" s="251"/>
      <c r="O482" s="251"/>
      <c r="P482" s="251"/>
      <c r="Q482" s="251"/>
      <c r="R482" s="251"/>
      <c r="S482" s="251"/>
      <c r="T482" s="252"/>
      <c r="U482" s="13"/>
      <c r="V482" s="13"/>
      <c r="W482" s="13"/>
      <c r="X482" s="13"/>
      <c r="Y482" s="13"/>
      <c r="Z482" s="13"/>
      <c r="AA482" s="13"/>
      <c r="AB482" s="13"/>
      <c r="AC482" s="13"/>
      <c r="AD482" s="13"/>
      <c r="AE482" s="13"/>
      <c r="AT482" s="253" t="s">
        <v>593</v>
      </c>
      <c r="AU482" s="253" t="s">
        <v>79</v>
      </c>
      <c r="AV482" s="13" t="s">
        <v>79</v>
      </c>
      <c r="AW482" s="13" t="s">
        <v>31</v>
      </c>
      <c r="AX482" s="13" t="s">
        <v>69</v>
      </c>
      <c r="AY482" s="253" t="s">
        <v>150</v>
      </c>
    </row>
    <row r="483" s="13" customFormat="1">
      <c r="A483" s="13"/>
      <c r="B483" s="242"/>
      <c r="C483" s="243"/>
      <c r="D483" s="244" t="s">
        <v>593</v>
      </c>
      <c r="E483" s="245" t="s">
        <v>19</v>
      </c>
      <c r="F483" s="246" t="s">
        <v>1006</v>
      </c>
      <c r="G483" s="243"/>
      <c r="H483" s="247">
        <v>71.424000000000007</v>
      </c>
      <c r="I483" s="248"/>
      <c r="J483" s="243"/>
      <c r="K483" s="243"/>
      <c r="L483" s="249"/>
      <c r="M483" s="250"/>
      <c r="N483" s="251"/>
      <c r="O483" s="251"/>
      <c r="P483" s="251"/>
      <c r="Q483" s="251"/>
      <c r="R483" s="251"/>
      <c r="S483" s="251"/>
      <c r="T483" s="252"/>
      <c r="U483" s="13"/>
      <c r="V483" s="13"/>
      <c r="W483" s="13"/>
      <c r="X483" s="13"/>
      <c r="Y483" s="13"/>
      <c r="Z483" s="13"/>
      <c r="AA483" s="13"/>
      <c r="AB483" s="13"/>
      <c r="AC483" s="13"/>
      <c r="AD483" s="13"/>
      <c r="AE483" s="13"/>
      <c r="AT483" s="253" t="s">
        <v>593</v>
      </c>
      <c r="AU483" s="253" t="s">
        <v>79</v>
      </c>
      <c r="AV483" s="13" t="s">
        <v>79</v>
      </c>
      <c r="AW483" s="13" t="s">
        <v>31</v>
      </c>
      <c r="AX483" s="13" t="s">
        <v>69</v>
      </c>
      <c r="AY483" s="253" t="s">
        <v>150</v>
      </c>
    </row>
    <row r="484" s="13" customFormat="1">
      <c r="A484" s="13"/>
      <c r="B484" s="242"/>
      <c r="C484" s="243"/>
      <c r="D484" s="244" t="s">
        <v>593</v>
      </c>
      <c r="E484" s="245" t="s">
        <v>19</v>
      </c>
      <c r="F484" s="246" t="s">
        <v>1007</v>
      </c>
      <c r="G484" s="243"/>
      <c r="H484" s="247">
        <v>106.2</v>
      </c>
      <c r="I484" s="248"/>
      <c r="J484" s="243"/>
      <c r="K484" s="243"/>
      <c r="L484" s="249"/>
      <c r="M484" s="250"/>
      <c r="N484" s="251"/>
      <c r="O484" s="251"/>
      <c r="P484" s="251"/>
      <c r="Q484" s="251"/>
      <c r="R484" s="251"/>
      <c r="S484" s="251"/>
      <c r="T484" s="252"/>
      <c r="U484" s="13"/>
      <c r="V484" s="13"/>
      <c r="W484" s="13"/>
      <c r="X484" s="13"/>
      <c r="Y484" s="13"/>
      <c r="Z484" s="13"/>
      <c r="AA484" s="13"/>
      <c r="AB484" s="13"/>
      <c r="AC484" s="13"/>
      <c r="AD484" s="13"/>
      <c r="AE484" s="13"/>
      <c r="AT484" s="253" t="s">
        <v>593</v>
      </c>
      <c r="AU484" s="253" t="s">
        <v>79</v>
      </c>
      <c r="AV484" s="13" t="s">
        <v>79</v>
      </c>
      <c r="AW484" s="13" t="s">
        <v>31</v>
      </c>
      <c r="AX484" s="13" t="s">
        <v>69</v>
      </c>
      <c r="AY484" s="253" t="s">
        <v>150</v>
      </c>
    </row>
    <row r="485" s="14" customFormat="1">
      <c r="A485" s="14"/>
      <c r="B485" s="254"/>
      <c r="C485" s="255"/>
      <c r="D485" s="244" t="s">
        <v>593</v>
      </c>
      <c r="E485" s="256" t="s">
        <v>19</v>
      </c>
      <c r="F485" s="257" t="s">
        <v>595</v>
      </c>
      <c r="G485" s="255"/>
      <c r="H485" s="258">
        <v>424.82400000000001</v>
      </c>
      <c r="I485" s="259"/>
      <c r="J485" s="255"/>
      <c r="K485" s="255"/>
      <c r="L485" s="260"/>
      <c r="M485" s="261"/>
      <c r="N485" s="262"/>
      <c r="O485" s="262"/>
      <c r="P485" s="262"/>
      <c r="Q485" s="262"/>
      <c r="R485" s="262"/>
      <c r="S485" s="262"/>
      <c r="T485" s="263"/>
      <c r="U485" s="14"/>
      <c r="V485" s="14"/>
      <c r="W485" s="14"/>
      <c r="X485" s="14"/>
      <c r="Y485" s="14"/>
      <c r="Z485" s="14"/>
      <c r="AA485" s="14"/>
      <c r="AB485" s="14"/>
      <c r="AC485" s="14"/>
      <c r="AD485" s="14"/>
      <c r="AE485" s="14"/>
      <c r="AT485" s="264" t="s">
        <v>593</v>
      </c>
      <c r="AU485" s="264" t="s">
        <v>79</v>
      </c>
      <c r="AV485" s="14" t="s">
        <v>158</v>
      </c>
      <c r="AW485" s="14" t="s">
        <v>31</v>
      </c>
      <c r="AX485" s="14" t="s">
        <v>77</v>
      </c>
      <c r="AY485" s="264" t="s">
        <v>150</v>
      </c>
    </row>
    <row r="486" s="2" customFormat="1" ht="44.25" customHeight="1">
      <c r="A486" s="40"/>
      <c r="B486" s="41"/>
      <c r="C486" s="206" t="s">
        <v>456</v>
      </c>
      <c r="D486" s="206" t="s">
        <v>153</v>
      </c>
      <c r="E486" s="207" t="s">
        <v>264</v>
      </c>
      <c r="F486" s="208" t="s">
        <v>726</v>
      </c>
      <c r="G486" s="209" t="s">
        <v>258</v>
      </c>
      <c r="H486" s="210">
        <v>65.540000000000006</v>
      </c>
      <c r="I486" s="211"/>
      <c r="J486" s="212">
        <f>ROUND(I486*H486,2)</f>
        <v>0</v>
      </c>
      <c r="K486" s="208" t="s">
        <v>157</v>
      </c>
      <c r="L486" s="46"/>
      <c r="M486" s="213" t="s">
        <v>19</v>
      </c>
      <c r="N486" s="214" t="s">
        <v>40</v>
      </c>
      <c r="O486" s="86"/>
      <c r="P486" s="215">
        <f>O486*H486</f>
        <v>0</v>
      </c>
      <c r="Q486" s="215">
        <v>0</v>
      </c>
      <c r="R486" s="215">
        <f>Q486*H486</f>
        <v>0</v>
      </c>
      <c r="S486" s="215">
        <v>0</v>
      </c>
      <c r="T486" s="216">
        <f>S486*H486</f>
        <v>0</v>
      </c>
      <c r="U486" s="40"/>
      <c r="V486" s="40"/>
      <c r="W486" s="40"/>
      <c r="X486" s="40"/>
      <c r="Y486" s="40"/>
      <c r="Z486" s="40"/>
      <c r="AA486" s="40"/>
      <c r="AB486" s="40"/>
      <c r="AC486" s="40"/>
      <c r="AD486" s="40"/>
      <c r="AE486" s="40"/>
      <c r="AR486" s="217" t="s">
        <v>158</v>
      </c>
      <c r="AT486" s="217" t="s">
        <v>153</v>
      </c>
      <c r="AU486" s="217" t="s">
        <v>79</v>
      </c>
      <c r="AY486" s="19" t="s">
        <v>150</v>
      </c>
      <c r="BE486" s="218">
        <f>IF(N486="základní",J486,0)</f>
        <v>0</v>
      </c>
      <c r="BF486" s="218">
        <f>IF(N486="snížená",J486,0)</f>
        <v>0</v>
      </c>
      <c r="BG486" s="218">
        <f>IF(N486="zákl. přenesená",J486,0)</f>
        <v>0</v>
      </c>
      <c r="BH486" s="218">
        <f>IF(N486="sníž. přenesená",J486,0)</f>
        <v>0</v>
      </c>
      <c r="BI486" s="218">
        <f>IF(N486="nulová",J486,0)</f>
        <v>0</v>
      </c>
      <c r="BJ486" s="19" t="s">
        <v>77</v>
      </c>
      <c r="BK486" s="218">
        <f>ROUND(I486*H486,2)</f>
        <v>0</v>
      </c>
      <c r="BL486" s="19" t="s">
        <v>158</v>
      </c>
      <c r="BM486" s="217" t="s">
        <v>1028</v>
      </c>
    </row>
    <row r="487" s="2" customFormat="1">
      <c r="A487" s="40"/>
      <c r="B487" s="41"/>
      <c r="C487" s="42"/>
      <c r="D487" s="219" t="s">
        <v>159</v>
      </c>
      <c r="E487" s="42"/>
      <c r="F487" s="220" t="s">
        <v>266</v>
      </c>
      <c r="G487" s="42"/>
      <c r="H487" s="42"/>
      <c r="I487" s="221"/>
      <c r="J487" s="42"/>
      <c r="K487" s="42"/>
      <c r="L487" s="46"/>
      <c r="M487" s="222"/>
      <c r="N487" s="223"/>
      <c r="O487" s="86"/>
      <c r="P487" s="86"/>
      <c r="Q487" s="86"/>
      <c r="R487" s="86"/>
      <c r="S487" s="86"/>
      <c r="T487" s="87"/>
      <c r="U487" s="40"/>
      <c r="V487" s="40"/>
      <c r="W487" s="40"/>
      <c r="X487" s="40"/>
      <c r="Y487" s="40"/>
      <c r="Z487" s="40"/>
      <c r="AA487" s="40"/>
      <c r="AB487" s="40"/>
      <c r="AC487" s="40"/>
      <c r="AD487" s="40"/>
      <c r="AE487" s="40"/>
      <c r="AT487" s="19" t="s">
        <v>159</v>
      </c>
      <c r="AU487" s="19" t="s">
        <v>79</v>
      </c>
    </row>
    <row r="488" s="13" customFormat="1">
      <c r="A488" s="13"/>
      <c r="B488" s="242"/>
      <c r="C488" s="243"/>
      <c r="D488" s="244" t="s">
        <v>593</v>
      </c>
      <c r="E488" s="245" t="s">
        <v>19</v>
      </c>
      <c r="F488" s="246" t="s">
        <v>995</v>
      </c>
      <c r="G488" s="243"/>
      <c r="H488" s="247">
        <v>58.869999999999997</v>
      </c>
      <c r="I488" s="248"/>
      <c r="J488" s="243"/>
      <c r="K488" s="243"/>
      <c r="L488" s="249"/>
      <c r="M488" s="250"/>
      <c r="N488" s="251"/>
      <c r="O488" s="251"/>
      <c r="P488" s="251"/>
      <c r="Q488" s="251"/>
      <c r="R488" s="251"/>
      <c r="S488" s="251"/>
      <c r="T488" s="252"/>
      <c r="U488" s="13"/>
      <c r="V488" s="13"/>
      <c r="W488" s="13"/>
      <c r="X488" s="13"/>
      <c r="Y488" s="13"/>
      <c r="Z488" s="13"/>
      <c r="AA488" s="13"/>
      <c r="AB488" s="13"/>
      <c r="AC488" s="13"/>
      <c r="AD488" s="13"/>
      <c r="AE488" s="13"/>
      <c r="AT488" s="253" t="s">
        <v>593</v>
      </c>
      <c r="AU488" s="253" t="s">
        <v>79</v>
      </c>
      <c r="AV488" s="13" t="s">
        <v>79</v>
      </c>
      <c r="AW488" s="13" t="s">
        <v>31</v>
      </c>
      <c r="AX488" s="13" t="s">
        <v>69</v>
      </c>
      <c r="AY488" s="253" t="s">
        <v>150</v>
      </c>
    </row>
    <row r="489" s="13" customFormat="1">
      <c r="A489" s="13"/>
      <c r="B489" s="242"/>
      <c r="C489" s="243"/>
      <c r="D489" s="244" t="s">
        <v>593</v>
      </c>
      <c r="E489" s="245" t="s">
        <v>19</v>
      </c>
      <c r="F489" s="246" t="s">
        <v>1029</v>
      </c>
      <c r="G489" s="243"/>
      <c r="H489" s="247">
        <v>6.6699999999999999</v>
      </c>
      <c r="I489" s="248"/>
      <c r="J489" s="243"/>
      <c r="K489" s="243"/>
      <c r="L489" s="249"/>
      <c r="M489" s="250"/>
      <c r="N489" s="251"/>
      <c r="O489" s="251"/>
      <c r="P489" s="251"/>
      <c r="Q489" s="251"/>
      <c r="R489" s="251"/>
      <c r="S489" s="251"/>
      <c r="T489" s="252"/>
      <c r="U489" s="13"/>
      <c r="V489" s="13"/>
      <c r="W489" s="13"/>
      <c r="X489" s="13"/>
      <c r="Y489" s="13"/>
      <c r="Z489" s="13"/>
      <c r="AA489" s="13"/>
      <c r="AB489" s="13"/>
      <c r="AC489" s="13"/>
      <c r="AD489" s="13"/>
      <c r="AE489" s="13"/>
      <c r="AT489" s="253" t="s">
        <v>593</v>
      </c>
      <c r="AU489" s="253" t="s">
        <v>79</v>
      </c>
      <c r="AV489" s="13" t="s">
        <v>79</v>
      </c>
      <c r="AW489" s="13" t="s">
        <v>31</v>
      </c>
      <c r="AX489" s="13" t="s">
        <v>69</v>
      </c>
      <c r="AY489" s="253" t="s">
        <v>150</v>
      </c>
    </row>
    <row r="490" s="14" customFormat="1">
      <c r="A490" s="14"/>
      <c r="B490" s="254"/>
      <c r="C490" s="255"/>
      <c r="D490" s="244" t="s">
        <v>593</v>
      </c>
      <c r="E490" s="256" t="s">
        <v>19</v>
      </c>
      <c r="F490" s="257" t="s">
        <v>595</v>
      </c>
      <c r="G490" s="255"/>
      <c r="H490" s="258">
        <v>65.540000000000006</v>
      </c>
      <c r="I490" s="259"/>
      <c r="J490" s="255"/>
      <c r="K490" s="255"/>
      <c r="L490" s="260"/>
      <c r="M490" s="261"/>
      <c r="N490" s="262"/>
      <c r="O490" s="262"/>
      <c r="P490" s="262"/>
      <c r="Q490" s="262"/>
      <c r="R490" s="262"/>
      <c r="S490" s="262"/>
      <c r="T490" s="263"/>
      <c r="U490" s="14"/>
      <c r="V490" s="14"/>
      <c r="W490" s="14"/>
      <c r="X490" s="14"/>
      <c r="Y490" s="14"/>
      <c r="Z490" s="14"/>
      <c r="AA490" s="14"/>
      <c r="AB490" s="14"/>
      <c r="AC490" s="14"/>
      <c r="AD490" s="14"/>
      <c r="AE490" s="14"/>
      <c r="AT490" s="264" t="s">
        <v>593</v>
      </c>
      <c r="AU490" s="264" t="s">
        <v>79</v>
      </c>
      <c r="AV490" s="14" t="s">
        <v>158</v>
      </c>
      <c r="AW490" s="14" t="s">
        <v>31</v>
      </c>
      <c r="AX490" s="14" t="s">
        <v>77</v>
      </c>
      <c r="AY490" s="264" t="s">
        <v>150</v>
      </c>
    </row>
    <row r="491" s="2" customFormat="1" ht="44.25" customHeight="1">
      <c r="A491" s="40"/>
      <c r="B491" s="41"/>
      <c r="C491" s="206" t="s">
        <v>1030</v>
      </c>
      <c r="D491" s="206" t="s">
        <v>153</v>
      </c>
      <c r="E491" s="207" t="s">
        <v>1031</v>
      </c>
      <c r="F491" s="208" t="s">
        <v>1032</v>
      </c>
      <c r="G491" s="209" t="s">
        <v>258</v>
      </c>
      <c r="H491" s="210">
        <v>33.005000000000003</v>
      </c>
      <c r="I491" s="211"/>
      <c r="J491" s="212">
        <f>ROUND(I491*H491,2)</f>
        <v>0</v>
      </c>
      <c r="K491" s="208" t="s">
        <v>157</v>
      </c>
      <c r="L491" s="46"/>
      <c r="M491" s="213" t="s">
        <v>19</v>
      </c>
      <c r="N491" s="214" t="s">
        <v>40</v>
      </c>
      <c r="O491" s="86"/>
      <c r="P491" s="215">
        <f>O491*H491</f>
        <v>0</v>
      </c>
      <c r="Q491" s="215">
        <v>0</v>
      </c>
      <c r="R491" s="215">
        <f>Q491*H491</f>
        <v>0</v>
      </c>
      <c r="S491" s="215">
        <v>0</v>
      </c>
      <c r="T491" s="216">
        <f>S491*H491</f>
        <v>0</v>
      </c>
      <c r="U491" s="40"/>
      <c r="V491" s="40"/>
      <c r="W491" s="40"/>
      <c r="X491" s="40"/>
      <c r="Y491" s="40"/>
      <c r="Z491" s="40"/>
      <c r="AA491" s="40"/>
      <c r="AB491" s="40"/>
      <c r="AC491" s="40"/>
      <c r="AD491" s="40"/>
      <c r="AE491" s="40"/>
      <c r="AR491" s="217" t="s">
        <v>158</v>
      </c>
      <c r="AT491" s="217" t="s">
        <v>153</v>
      </c>
      <c r="AU491" s="217" t="s">
        <v>79</v>
      </c>
      <c r="AY491" s="19" t="s">
        <v>150</v>
      </c>
      <c r="BE491" s="218">
        <f>IF(N491="základní",J491,0)</f>
        <v>0</v>
      </c>
      <c r="BF491" s="218">
        <f>IF(N491="snížená",J491,0)</f>
        <v>0</v>
      </c>
      <c r="BG491" s="218">
        <f>IF(N491="zákl. přenesená",J491,0)</f>
        <v>0</v>
      </c>
      <c r="BH491" s="218">
        <f>IF(N491="sníž. přenesená",J491,0)</f>
        <v>0</v>
      </c>
      <c r="BI491" s="218">
        <f>IF(N491="nulová",J491,0)</f>
        <v>0</v>
      </c>
      <c r="BJ491" s="19" t="s">
        <v>77</v>
      </c>
      <c r="BK491" s="218">
        <f>ROUND(I491*H491,2)</f>
        <v>0</v>
      </c>
      <c r="BL491" s="19" t="s">
        <v>158</v>
      </c>
      <c r="BM491" s="217" t="s">
        <v>1033</v>
      </c>
    </row>
    <row r="492" s="2" customFormat="1">
      <c r="A492" s="40"/>
      <c r="B492" s="41"/>
      <c r="C492" s="42"/>
      <c r="D492" s="219" t="s">
        <v>159</v>
      </c>
      <c r="E492" s="42"/>
      <c r="F492" s="220" t="s">
        <v>1034</v>
      </c>
      <c r="G492" s="42"/>
      <c r="H492" s="42"/>
      <c r="I492" s="221"/>
      <c r="J492" s="42"/>
      <c r="K492" s="42"/>
      <c r="L492" s="46"/>
      <c r="M492" s="222"/>
      <c r="N492" s="223"/>
      <c r="O492" s="86"/>
      <c r="P492" s="86"/>
      <c r="Q492" s="86"/>
      <c r="R492" s="86"/>
      <c r="S492" s="86"/>
      <c r="T492" s="87"/>
      <c r="U492" s="40"/>
      <c r="V492" s="40"/>
      <c r="W492" s="40"/>
      <c r="X492" s="40"/>
      <c r="Y492" s="40"/>
      <c r="Z492" s="40"/>
      <c r="AA492" s="40"/>
      <c r="AB492" s="40"/>
      <c r="AC492" s="40"/>
      <c r="AD492" s="40"/>
      <c r="AE492" s="40"/>
      <c r="AT492" s="19" t="s">
        <v>159</v>
      </c>
      <c r="AU492" s="19" t="s">
        <v>79</v>
      </c>
    </row>
    <row r="493" s="13" customFormat="1">
      <c r="A493" s="13"/>
      <c r="B493" s="242"/>
      <c r="C493" s="243"/>
      <c r="D493" s="244" t="s">
        <v>593</v>
      </c>
      <c r="E493" s="245" t="s">
        <v>19</v>
      </c>
      <c r="F493" s="246" t="s">
        <v>997</v>
      </c>
      <c r="G493" s="243"/>
      <c r="H493" s="247">
        <v>11.408</v>
      </c>
      <c r="I493" s="248"/>
      <c r="J493" s="243"/>
      <c r="K493" s="243"/>
      <c r="L493" s="249"/>
      <c r="M493" s="250"/>
      <c r="N493" s="251"/>
      <c r="O493" s="251"/>
      <c r="P493" s="251"/>
      <c r="Q493" s="251"/>
      <c r="R493" s="251"/>
      <c r="S493" s="251"/>
      <c r="T493" s="252"/>
      <c r="U493" s="13"/>
      <c r="V493" s="13"/>
      <c r="W493" s="13"/>
      <c r="X493" s="13"/>
      <c r="Y493" s="13"/>
      <c r="Z493" s="13"/>
      <c r="AA493" s="13"/>
      <c r="AB493" s="13"/>
      <c r="AC493" s="13"/>
      <c r="AD493" s="13"/>
      <c r="AE493" s="13"/>
      <c r="AT493" s="253" t="s">
        <v>593</v>
      </c>
      <c r="AU493" s="253" t="s">
        <v>79</v>
      </c>
      <c r="AV493" s="13" t="s">
        <v>79</v>
      </c>
      <c r="AW493" s="13" t="s">
        <v>31</v>
      </c>
      <c r="AX493" s="13" t="s">
        <v>69</v>
      </c>
      <c r="AY493" s="253" t="s">
        <v>150</v>
      </c>
    </row>
    <row r="494" s="13" customFormat="1">
      <c r="A494" s="13"/>
      <c r="B494" s="242"/>
      <c r="C494" s="243"/>
      <c r="D494" s="244" t="s">
        <v>593</v>
      </c>
      <c r="E494" s="245" t="s">
        <v>19</v>
      </c>
      <c r="F494" s="246" t="s">
        <v>998</v>
      </c>
      <c r="G494" s="243"/>
      <c r="H494" s="247">
        <v>6.5549999999999997</v>
      </c>
      <c r="I494" s="248"/>
      <c r="J494" s="243"/>
      <c r="K494" s="243"/>
      <c r="L494" s="249"/>
      <c r="M494" s="250"/>
      <c r="N494" s="251"/>
      <c r="O494" s="251"/>
      <c r="P494" s="251"/>
      <c r="Q494" s="251"/>
      <c r="R494" s="251"/>
      <c r="S494" s="251"/>
      <c r="T494" s="252"/>
      <c r="U494" s="13"/>
      <c r="V494" s="13"/>
      <c r="W494" s="13"/>
      <c r="X494" s="13"/>
      <c r="Y494" s="13"/>
      <c r="Z494" s="13"/>
      <c r="AA494" s="13"/>
      <c r="AB494" s="13"/>
      <c r="AC494" s="13"/>
      <c r="AD494" s="13"/>
      <c r="AE494" s="13"/>
      <c r="AT494" s="253" t="s">
        <v>593</v>
      </c>
      <c r="AU494" s="253" t="s">
        <v>79</v>
      </c>
      <c r="AV494" s="13" t="s">
        <v>79</v>
      </c>
      <c r="AW494" s="13" t="s">
        <v>31</v>
      </c>
      <c r="AX494" s="13" t="s">
        <v>69</v>
      </c>
      <c r="AY494" s="253" t="s">
        <v>150</v>
      </c>
    </row>
    <row r="495" s="13" customFormat="1">
      <c r="A495" s="13"/>
      <c r="B495" s="242"/>
      <c r="C495" s="243"/>
      <c r="D495" s="244" t="s">
        <v>593</v>
      </c>
      <c r="E495" s="245" t="s">
        <v>19</v>
      </c>
      <c r="F495" s="246" t="s">
        <v>999</v>
      </c>
      <c r="G495" s="243"/>
      <c r="H495" s="247">
        <v>15.042</v>
      </c>
      <c r="I495" s="248"/>
      <c r="J495" s="243"/>
      <c r="K495" s="243"/>
      <c r="L495" s="249"/>
      <c r="M495" s="250"/>
      <c r="N495" s="251"/>
      <c r="O495" s="251"/>
      <c r="P495" s="251"/>
      <c r="Q495" s="251"/>
      <c r="R495" s="251"/>
      <c r="S495" s="251"/>
      <c r="T495" s="252"/>
      <c r="U495" s="13"/>
      <c r="V495" s="13"/>
      <c r="W495" s="13"/>
      <c r="X495" s="13"/>
      <c r="Y495" s="13"/>
      <c r="Z495" s="13"/>
      <c r="AA495" s="13"/>
      <c r="AB495" s="13"/>
      <c r="AC495" s="13"/>
      <c r="AD495" s="13"/>
      <c r="AE495" s="13"/>
      <c r="AT495" s="253" t="s">
        <v>593</v>
      </c>
      <c r="AU495" s="253" t="s">
        <v>79</v>
      </c>
      <c r="AV495" s="13" t="s">
        <v>79</v>
      </c>
      <c r="AW495" s="13" t="s">
        <v>31</v>
      </c>
      <c r="AX495" s="13" t="s">
        <v>69</v>
      </c>
      <c r="AY495" s="253" t="s">
        <v>150</v>
      </c>
    </row>
    <row r="496" s="14" customFormat="1">
      <c r="A496" s="14"/>
      <c r="B496" s="254"/>
      <c r="C496" s="255"/>
      <c r="D496" s="244" t="s">
        <v>593</v>
      </c>
      <c r="E496" s="256" t="s">
        <v>19</v>
      </c>
      <c r="F496" s="257" t="s">
        <v>595</v>
      </c>
      <c r="G496" s="255"/>
      <c r="H496" s="258">
        <v>33.005000000000003</v>
      </c>
      <c r="I496" s="259"/>
      <c r="J496" s="255"/>
      <c r="K496" s="255"/>
      <c r="L496" s="260"/>
      <c r="M496" s="261"/>
      <c r="N496" s="262"/>
      <c r="O496" s="262"/>
      <c r="P496" s="262"/>
      <c r="Q496" s="262"/>
      <c r="R496" s="262"/>
      <c r="S496" s="262"/>
      <c r="T496" s="263"/>
      <c r="U496" s="14"/>
      <c r="V496" s="14"/>
      <c r="W496" s="14"/>
      <c r="X496" s="14"/>
      <c r="Y496" s="14"/>
      <c r="Z496" s="14"/>
      <c r="AA496" s="14"/>
      <c r="AB496" s="14"/>
      <c r="AC496" s="14"/>
      <c r="AD496" s="14"/>
      <c r="AE496" s="14"/>
      <c r="AT496" s="264" t="s">
        <v>593</v>
      </c>
      <c r="AU496" s="264" t="s">
        <v>79</v>
      </c>
      <c r="AV496" s="14" t="s">
        <v>158</v>
      </c>
      <c r="AW496" s="14" t="s">
        <v>31</v>
      </c>
      <c r="AX496" s="14" t="s">
        <v>77</v>
      </c>
      <c r="AY496" s="264" t="s">
        <v>150</v>
      </c>
    </row>
    <row r="497" s="12" customFormat="1" ht="22.8" customHeight="1">
      <c r="A497" s="12"/>
      <c r="B497" s="190"/>
      <c r="C497" s="191"/>
      <c r="D497" s="192" t="s">
        <v>68</v>
      </c>
      <c r="E497" s="204" t="s">
        <v>1035</v>
      </c>
      <c r="F497" s="204" t="s">
        <v>1036</v>
      </c>
      <c r="G497" s="191"/>
      <c r="H497" s="191"/>
      <c r="I497" s="194"/>
      <c r="J497" s="205">
        <f>BK497</f>
        <v>0</v>
      </c>
      <c r="K497" s="191"/>
      <c r="L497" s="196"/>
      <c r="M497" s="197"/>
      <c r="N497" s="198"/>
      <c r="O497" s="198"/>
      <c r="P497" s="199">
        <f>SUM(P498:P499)</f>
        <v>0</v>
      </c>
      <c r="Q497" s="198"/>
      <c r="R497" s="199">
        <f>SUM(R498:R499)</f>
        <v>0</v>
      </c>
      <c r="S497" s="198"/>
      <c r="T497" s="200">
        <f>SUM(T498:T499)</f>
        <v>0</v>
      </c>
      <c r="U497" s="12"/>
      <c r="V497" s="12"/>
      <c r="W497" s="12"/>
      <c r="X497" s="12"/>
      <c r="Y497" s="12"/>
      <c r="Z497" s="12"/>
      <c r="AA497" s="12"/>
      <c r="AB497" s="12"/>
      <c r="AC497" s="12"/>
      <c r="AD497" s="12"/>
      <c r="AE497" s="12"/>
      <c r="AR497" s="201" t="s">
        <v>77</v>
      </c>
      <c r="AT497" s="202" t="s">
        <v>68</v>
      </c>
      <c r="AU497" s="202" t="s">
        <v>77</v>
      </c>
      <c r="AY497" s="201" t="s">
        <v>150</v>
      </c>
      <c r="BK497" s="203">
        <f>SUM(BK498:BK499)</f>
        <v>0</v>
      </c>
    </row>
    <row r="498" s="2" customFormat="1" ht="44.25" customHeight="1">
      <c r="A498" s="40"/>
      <c r="B498" s="41"/>
      <c r="C498" s="206" t="s">
        <v>459</v>
      </c>
      <c r="D498" s="206" t="s">
        <v>153</v>
      </c>
      <c r="E498" s="207" t="s">
        <v>1037</v>
      </c>
      <c r="F498" s="208" t="s">
        <v>1038</v>
      </c>
      <c r="G498" s="209" t="s">
        <v>258</v>
      </c>
      <c r="H498" s="210">
        <v>2042.5830000000001</v>
      </c>
      <c r="I498" s="211"/>
      <c r="J498" s="212">
        <f>ROUND(I498*H498,2)</f>
        <v>0</v>
      </c>
      <c r="K498" s="208" t="s">
        <v>157</v>
      </c>
      <c r="L498" s="46"/>
      <c r="M498" s="213" t="s">
        <v>19</v>
      </c>
      <c r="N498" s="214" t="s">
        <v>40</v>
      </c>
      <c r="O498" s="86"/>
      <c r="P498" s="215">
        <f>O498*H498</f>
        <v>0</v>
      </c>
      <c r="Q498" s="215">
        <v>0</v>
      </c>
      <c r="R498" s="215">
        <f>Q498*H498</f>
        <v>0</v>
      </c>
      <c r="S498" s="215">
        <v>0</v>
      </c>
      <c r="T498" s="216">
        <f>S498*H498</f>
        <v>0</v>
      </c>
      <c r="U498" s="40"/>
      <c r="V498" s="40"/>
      <c r="W498" s="40"/>
      <c r="X498" s="40"/>
      <c r="Y498" s="40"/>
      <c r="Z498" s="40"/>
      <c r="AA498" s="40"/>
      <c r="AB498" s="40"/>
      <c r="AC498" s="40"/>
      <c r="AD498" s="40"/>
      <c r="AE498" s="40"/>
      <c r="AR498" s="217" t="s">
        <v>158</v>
      </c>
      <c r="AT498" s="217" t="s">
        <v>153</v>
      </c>
      <c r="AU498" s="217" t="s">
        <v>79</v>
      </c>
      <c r="AY498" s="19" t="s">
        <v>150</v>
      </c>
      <c r="BE498" s="218">
        <f>IF(N498="základní",J498,0)</f>
        <v>0</v>
      </c>
      <c r="BF498" s="218">
        <f>IF(N498="snížená",J498,0)</f>
        <v>0</v>
      </c>
      <c r="BG498" s="218">
        <f>IF(N498="zákl. přenesená",J498,0)</f>
        <v>0</v>
      </c>
      <c r="BH498" s="218">
        <f>IF(N498="sníž. přenesená",J498,0)</f>
        <v>0</v>
      </c>
      <c r="BI498" s="218">
        <f>IF(N498="nulová",J498,0)</f>
        <v>0</v>
      </c>
      <c r="BJ498" s="19" t="s">
        <v>77</v>
      </c>
      <c r="BK498" s="218">
        <f>ROUND(I498*H498,2)</f>
        <v>0</v>
      </c>
      <c r="BL498" s="19" t="s">
        <v>158</v>
      </c>
      <c r="BM498" s="217" t="s">
        <v>1039</v>
      </c>
    </row>
    <row r="499" s="2" customFormat="1">
      <c r="A499" s="40"/>
      <c r="B499" s="41"/>
      <c r="C499" s="42"/>
      <c r="D499" s="219" t="s">
        <v>159</v>
      </c>
      <c r="E499" s="42"/>
      <c r="F499" s="220" t="s">
        <v>1040</v>
      </c>
      <c r="G499" s="42"/>
      <c r="H499" s="42"/>
      <c r="I499" s="221"/>
      <c r="J499" s="42"/>
      <c r="K499" s="42"/>
      <c r="L499" s="46"/>
      <c r="M499" s="222"/>
      <c r="N499" s="223"/>
      <c r="O499" s="86"/>
      <c r="P499" s="86"/>
      <c r="Q499" s="86"/>
      <c r="R499" s="86"/>
      <c r="S499" s="86"/>
      <c r="T499" s="87"/>
      <c r="U499" s="40"/>
      <c r="V499" s="40"/>
      <c r="W499" s="40"/>
      <c r="X499" s="40"/>
      <c r="Y499" s="40"/>
      <c r="Z499" s="40"/>
      <c r="AA499" s="40"/>
      <c r="AB499" s="40"/>
      <c r="AC499" s="40"/>
      <c r="AD499" s="40"/>
      <c r="AE499" s="40"/>
      <c r="AT499" s="19" t="s">
        <v>159</v>
      </c>
      <c r="AU499" s="19" t="s">
        <v>79</v>
      </c>
    </row>
    <row r="500" s="12" customFormat="1" ht="25.92" customHeight="1">
      <c r="A500" s="12"/>
      <c r="B500" s="190"/>
      <c r="C500" s="191"/>
      <c r="D500" s="192" t="s">
        <v>68</v>
      </c>
      <c r="E500" s="193" t="s">
        <v>254</v>
      </c>
      <c r="F500" s="193" t="s">
        <v>255</v>
      </c>
      <c r="G500" s="191"/>
      <c r="H500" s="191"/>
      <c r="I500" s="194"/>
      <c r="J500" s="195">
        <f>BK500</f>
        <v>0</v>
      </c>
      <c r="K500" s="191"/>
      <c r="L500" s="196"/>
      <c r="M500" s="197"/>
      <c r="N500" s="198"/>
      <c r="O500" s="198"/>
      <c r="P500" s="199">
        <f>P501</f>
        <v>0</v>
      </c>
      <c r="Q500" s="198"/>
      <c r="R500" s="199">
        <f>R501</f>
        <v>0</v>
      </c>
      <c r="S500" s="198"/>
      <c r="T500" s="200">
        <f>T501</f>
        <v>0</v>
      </c>
      <c r="U500" s="12"/>
      <c r="V500" s="12"/>
      <c r="W500" s="12"/>
      <c r="X500" s="12"/>
      <c r="Y500" s="12"/>
      <c r="Z500" s="12"/>
      <c r="AA500" s="12"/>
      <c r="AB500" s="12"/>
      <c r="AC500" s="12"/>
      <c r="AD500" s="12"/>
      <c r="AE500" s="12"/>
      <c r="AR500" s="201" t="s">
        <v>164</v>
      </c>
      <c r="AT500" s="202" t="s">
        <v>68</v>
      </c>
      <c r="AU500" s="202" t="s">
        <v>69</v>
      </c>
      <c r="AY500" s="201" t="s">
        <v>150</v>
      </c>
      <c r="BK500" s="203">
        <f>BK501</f>
        <v>0</v>
      </c>
    </row>
    <row r="501" s="12" customFormat="1" ht="22.8" customHeight="1">
      <c r="A501" s="12"/>
      <c r="B501" s="190"/>
      <c r="C501" s="191"/>
      <c r="D501" s="192" t="s">
        <v>68</v>
      </c>
      <c r="E501" s="204" t="s">
        <v>368</v>
      </c>
      <c r="F501" s="204" t="s">
        <v>369</v>
      </c>
      <c r="G501" s="191"/>
      <c r="H501" s="191"/>
      <c r="I501" s="194"/>
      <c r="J501" s="205">
        <f>BK501</f>
        <v>0</v>
      </c>
      <c r="K501" s="191"/>
      <c r="L501" s="196"/>
      <c r="M501" s="197"/>
      <c r="N501" s="198"/>
      <c r="O501" s="198"/>
      <c r="P501" s="199">
        <f>SUM(P502:P506)</f>
        <v>0</v>
      </c>
      <c r="Q501" s="198"/>
      <c r="R501" s="199">
        <f>SUM(R502:R506)</f>
        <v>0</v>
      </c>
      <c r="S501" s="198"/>
      <c r="T501" s="200">
        <f>SUM(T502:T506)</f>
        <v>0</v>
      </c>
      <c r="U501" s="12"/>
      <c r="V501" s="12"/>
      <c r="W501" s="12"/>
      <c r="X501" s="12"/>
      <c r="Y501" s="12"/>
      <c r="Z501" s="12"/>
      <c r="AA501" s="12"/>
      <c r="AB501" s="12"/>
      <c r="AC501" s="12"/>
      <c r="AD501" s="12"/>
      <c r="AE501" s="12"/>
      <c r="AR501" s="201" t="s">
        <v>164</v>
      </c>
      <c r="AT501" s="202" t="s">
        <v>68</v>
      </c>
      <c r="AU501" s="202" t="s">
        <v>77</v>
      </c>
      <c r="AY501" s="201" t="s">
        <v>150</v>
      </c>
      <c r="BK501" s="203">
        <f>SUM(BK502:BK506)</f>
        <v>0</v>
      </c>
    </row>
    <row r="502" s="2" customFormat="1" ht="37.8" customHeight="1">
      <c r="A502" s="40"/>
      <c r="B502" s="41"/>
      <c r="C502" s="206" t="s">
        <v>1041</v>
      </c>
      <c r="D502" s="206" t="s">
        <v>153</v>
      </c>
      <c r="E502" s="207" t="s">
        <v>1042</v>
      </c>
      <c r="F502" s="208" t="s">
        <v>1043</v>
      </c>
      <c r="G502" s="209" t="s">
        <v>310</v>
      </c>
      <c r="H502" s="210">
        <v>60</v>
      </c>
      <c r="I502" s="211"/>
      <c r="J502" s="212">
        <f>ROUND(I502*H502,2)</f>
        <v>0</v>
      </c>
      <c r="K502" s="208" t="s">
        <v>157</v>
      </c>
      <c r="L502" s="46"/>
      <c r="M502" s="213" t="s">
        <v>19</v>
      </c>
      <c r="N502" s="214" t="s">
        <v>40</v>
      </c>
      <c r="O502" s="86"/>
      <c r="P502" s="215">
        <f>O502*H502</f>
        <v>0</v>
      </c>
      <c r="Q502" s="215">
        <v>0</v>
      </c>
      <c r="R502" s="215">
        <f>Q502*H502</f>
        <v>0</v>
      </c>
      <c r="S502" s="215">
        <v>0</v>
      </c>
      <c r="T502" s="216">
        <f>S502*H502</f>
        <v>0</v>
      </c>
      <c r="U502" s="40"/>
      <c r="V502" s="40"/>
      <c r="W502" s="40"/>
      <c r="X502" s="40"/>
      <c r="Y502" s="40"/>
      <c r="Z502" s="40"/>
      <c r="AA502" s="40"/>
      <c r="AB502" s="40"/>
      <c r="AC502" s="40"/>
      <c r="AD502" s="40"/>
      <c r="AE502" s="40"/>
      <c r="AR502" s="217" t="s">
        <v>259</v>
      </c>
      <c r="AT502" s="217" t="s">
        <v>153</v>
      </c>
      <c r="AU502" s="217" t="s">
        <v>79</v>
      </c>
      <c r="AY502" s="19" t="s">
        <v>150</v>
      </c>
      <c r="BE502" s="218">
        <f>IF(N502="základní",J502,0)</f>
        <v>0</v>
      </c>
      <c r="BF502" s="218">
        <f>IF(N502="snížená",J502,0)</f>
        <v>0</v>
      </c>
      <c r="BG502" s="218">
        <f>IF(N502="zákl. přenesená",J502,0)</f>
        <v>0</v>
      </c>
      <c r="BH502" s="218">
        <f>IF(N502="sníž. přenesená",J502,0)</f>
        <v>0</v>
      </c>
      <c r="BI502" s="218">
        <f>IF(N502="nulová",J502,0)</f>
        <v>0</v>
      </c>
      <c r="BJ502" s="19" t="s">
        <v>77</v>
      </c>
      <c r="BK502" s="218">
        <f>ROUND(I502*H502,2)</f>
        <v>0</v>
      </c>
      <c r="BL502" s="19" t="s">
        <v>259</v>
      </c>
      <c r="BM502" s="217" t="s">
        <v>1044</v>
      </c>
    </row>
    <row r="503" s="2" customFormat="1">
      <c r="A503" s="40"/>
      <c r="B503" s="41"/>
      <c r="C503" s="42"/>
      <c r="D503" s="219" t="s">
        <v>159</v>
      </c>
      <c r="E503" s="42"/>
      <c r="F503" s="220" t="s">
        <v>1045</v>
      </c>
      <c r="G503" s="42"/>
      <c r="H503" s="42"/>
      <c r="I503" s="221"/>
      <c r="J503" s="42"/>
      <c r="K503" s="42"/>
      <c r="L503" s="46"/>
      <c r="M503" s="222"/>
      <c r="N503" s="223"/>
      <c r="O503" s="86"/>
      <c r="P503" s="86"/>
      <c r="Q503" s="86"/>
      <c r="R503" s="86"/>
      <c r="S503" s="86"/>
      <c r="T503" s="87"/>
      <c r="U503" s="40"/>
      <c r="V503" s="40"/>
      <c r="W503" s="40"/>
      <c r="X503" s="40"/>
      <c r="Y503" s="40"/>
      <c r="Z503" s="40"/>
      <c r="AA503" s="40"/>
      <c r="AB503" s="40"/>
      <c r="AC503" s="40"/>
      <c r="AD503" s="40"/>
      <c r="AE503" s="40"/>
      <c r="AT503" s="19" t="s">
        <v>159</v>
      </c>
      <c r="AU503" s="19" t="s">
        <v>79</v>
      </c>
    </row>
    <row r="504" s="2" customFormat="1" ht="24.15" customHeight="1">
      <c r="A504" s="40"/>
      <c r="B504" s="41"/>
      <c r="C504" s="228" t="s">
        <v>462</v>
      </c>
      <c r="D504" s="228" t="s">
        <v>254</v>
      </c>
      <c r="E504" s="229" t="s">
        <v>1046</v>
      </c>
      <c r="F504" s="230" t="s">
        <v>1047</v>
      </c>
      <c r="G504" s="231" t="s">
        <v>310</v>
      </c>
      <c r="H504" s="232">
        <v>63</v>
      </c>
      <c r="I504" s="233"/>
      <c r="J504" s="234">
        <f>ROUND(I504*H504,2)</f>
        <v>0</v>
      </c>
      <c r="K504" s="230" t="s">
        <v>157</v>
      </c>
      <c r="L504" s="235"/>
      <c r="M504" s="236" t="s">
        <v>19</v>
      </c>
      <c r="N504" s="237" t="s">
        <v>40</v>
      </c>
      <c r="O504" s="86"/>
      <c r="P504" s="215">
        <f>O504*H504</f>
        <v>0</v>
      </c>
      <c r="Q504" s="215">
        <v>0</v>
      </c>
      <c r="R504" s="215">
        <f>Q504*H504</f>
        <v>0</v>
      </c>
      <c r="S504" s="215">
        <v>0</v>
      </c>
      <c r="T504" s="216">
        <f>S504*H504</f>
        <v>0</v>
      </c>
      <c r="U504" s="40"/>
      <c r="V504" s="40"/>
      <c r="W504" s="40"/>
      <c r="X504" s="40"/>
      <c r="Y504" s="40"/>
      <c r="Z504" s="40"/>
      <c r="AA504" s="40"/>
      <c r="AB504" s="40"/>
      <c r="AC504" s="40"/>
      <c r="AD504" s="40"/>
      <c r="AE504" s="40"/>
      <c r="AR504" s="217" t="s">
        <v>283</v>
      </c>
      <c r="AT504" s="217" t="s">
        <v>254</v>
      </c>
      <c r="AU504" s="217" t="s">
        <v>79</v>
      </c>
      <c r="AY504" s="19" t="s">
        <v>150</v>
      </c>
      <c r="BE504" s="218">
        <f>IF(N504="základní",J504,0)</f>
        <v>0</v>
      </c>
      <c r="BF504" s="218">
        <f>IF(N504="snížená",J504,0)</f>
        <v>0</v>
      </c>
      <c r="BG504" s="218">
        <f>IF(N504="zákl. přenesená",J504,0)</f>
        <v>0</v>
      </c>
      <c r="BH504" s="218">
        <f>IF(N504="sníž. přenesená",J504,0)</f>
        <v>0</v>
      </c>
      <c r="BI504" s="218">
        <f>IF(N504="nulová",J504,0)</f>
        <v>0</v>
      </c>
      <c r="BJ504" s="19" t="s">
        <v>77</v>
      </c>
      <c r="BK504" s="218">
        <f>ROUND(I504*H504,2)</f>
        <v>0</v>
      </c>
      <c r="BL504" s="19" t="s">
        <v>259</v>
      </c>
      <c r="BM504" s="217" t="s">
        <v>1048</v>
      </c>
    </row>
    <row r="505" s="13" customFormat="1">
      <c r="A505" s="13"/>
      <c r="B505" s="242"/>
      <c r="C505" s="243"/>
      <c r="D505" s="244" t="s">
        <v>593</v>
      </c>
      <c r="E505" s="245" t="s">
        <v>19</v>
      </c>
      <c r="F505" s="246" t="s">
        <v>1049</v>
      </c>
      <c r="G505" s="243"/>
      <c r="H505" s="247">
        <v>63</v>
      </c>
      <c r="I505" s="248"/>
      <c r="J505" s="243"/>
      <c r="K505" s="243"/>
      <c r="L505" s="249"/>
      <c r="M505" s="250"/>
      <c r="N505" s="251"/>
      <c r="O505" s="251"/>
      <c r="P505" s="251"/>
      <c r="Q505" s="251"/>
      <c r="R505" s="251"/>
      <c r="S505" s="251"/>
      <c r="T505" s="252"/>
      <c r="U505" s="13"/>
      <c r="V505" s="13"/>
      <c r="W505" s="13"/>
      <c r="X505" s="13"/>
      <c r="Y505" s="13"/>
      <c r="Z505" s="13"/>
      <c r="AA505" s="13"/>
      <c r="AB505" s="13"/>
      <c r="AC505" s="13"/>
      <c r="AD505" s="13"/>
      <c r="AE505" s="13"/>
      <c r="AT505" s="253" t="s">
        <v>593</v>
      </c>
      <c r="AU505" s="253" t="s">
        <v>79</v>
      </c>
      <c r="AV505" s="13" t="s">
        <v>79</v>
      </c>
      <c r="AW505" s="13" t="s">
        <v>31</v>
      </c>
      <c r="AX505" s="13" t="s">
        <v>69</v>
      </c>
      <c r="AY505" s="253" t="s">
        <v>150</v>
      </c>
    </row>
    <row r="506" s="14" customFormat="1">
      <c r="A506" s="14"/>
      <c r="B506" s="254"/>
      <c r="C506" s="255"/>
      <c r="D506" s="244" t="s">
        <v>593</v>
      </c>
      <c r="E506" s="256" t="s">
        <v>19</v>
      </c>
      <c r="F506" s="257" t="s">
        <v>595</v>
      </c>
      <c r="G506" s="255"/>
      <c r="H506" s="258">
        <v>63</v>
      </c>
      <c r="I506" s="259"/>
      <c r="J506" s="255"/>
      <c r="K506" s="255"/>
      <c r="L506" s="260"/>
      <c r="M506" s="275"/>
      <c r="N506" s="276"/>
      <c r="O506" s="276"/>
      <c r="P506" s="276"/>
      <c r="Q506" s="276"/>
      <c r="R506" s="276"/>
      <c r="S506" s="276"/>
      <c r="T506" s="277"/>
      <c r="U506" s="14"/>
      <c r="V506" s="14"/>
      <c r="W506" s="14"/>
      <c r="X506" s="14"/>
      <c r="Y506" s="14"/>
      <c r="Z506" s="14"/>
      <c r="AA506" s="14"/>
      <c r="AB506" s="14"/>
      <c r="AC506" s="14"/>
      <c r="AD506" s="14"/>
      <c r="AE506" s="14"/>
      <c r="AT506" s="264" t="s">
        <v>593</v>
      </c>
      <c r="AU506" s="264" t="s">
        <v>79</v>
      </c>
      <c r="AV506" s="14" t="s">
        <v>158</v>
      </c>
      <c r="AW506" s="14" t="s">
        <v>31</v>
      </c>
      <c r="AX506" s="14" t="s">
        <v>77</v>
      </c>
      <c r="AY506" s="264" t="s">
        <v>150</v>
      </c>
    </row>
    <row r="507" s="2" customFormat="1" ht="6.96" customHeight="1">
      <c r="A507" s="40"/>
      <c r="B507" s="61"/>
      <c r="C507" s="62"/>
      <c r="D507" s="62"/>
      <c r="E507" s="62"/>
      <c r="F507" s="62"/>
      <c r="G507" s="62"/>
      <c r="H507" s="62"/>
      <c r="I507" s="62"/>
      <c r="J507" s="62"/>
      <c r="K507" s="62"/>
      <c r="L507" s="46"/>
      <c r="M507" s="40"/>
      <c r="O507" s="40"/>
      <c r="P507" s="40"/>
      <c r="Q507" s="40"/>
      <c r="R507" s="40"/>
      <c r="S507" s="40"/>
      <c r="T507" s="40"/>
      <c r="U507" s="40"/>
      <c r="V507" s="40"/>
      <c r="W507" s="40"/>
      <c r="X507" s="40"/>
      <c r="Y507" s="40"/>
      <c r="Z507" s="40"/>
      <c r="AA507" s="40"/>
      <c r="AB507" s="40"/>
      <c r="AC507" s="40"/>
      <c r="AD507" s="40"/>
      <c r="AE507" s="40"/>
    </row>
  </sheetData>
  <sheetProtection sheet="1" autoFilter="0" formatColumns="0" formatRows="0" objects="1" scenarios="1" spinCount="100000" saltValue="8NoXkCuGLx8xGUIpQQSgxoiR9mgDn/UuOX5YVAvKX6D0V8aL/hNuL0nLXJh3URX4Xpn78Wi5xPuuI2jeTStLBQ==" hashValue="iAfjfIJXxmoCJlIgKm7UoqkRTE5u1gSt1BBY4vsk3jO8pOhKJfz9qLnA9ZyRSESwJnYlswutUc3GT47mKqAI9A==" algorithmName="SHA-512" password="CBF1"/>
  <autoFilter ref="C89:K506"/>
  <mergeCells count="9">
    <mergeCell ref="E7:H7"/>
    <mergeCell ref="E9:H9"/>
    <mergeCell ref="E18:H18"/>
    <mergeCell ref="E27:H27"/>
    <mergeCell ref="E48:H48"/>
    <mergeCell ref="E50:H50"/>
    <mergeCell ref="E80:H80"/>
    <mergeCell ref="E82:H82"/>
    <mergeCell ref="L2:V2"/>
  </mergeCells>
  <hyperlinks>
    <hyperlink ref="F94" r:id="rId1" display="https://podminky.urs.cz/item/CS_URS_2024_02/111151102"/>
    <hyperlink ref="F96" r:id="rId2" display="https://podminky.urs.cz/item/CS_URS_2024_02/112251101"/>
    <hyperlink ref="F98" r:id="rId3" display="https://podminky.urs.cz/item/CS_URS_2024_02/112251102"/>
    <hyperlink ref="F100" r:id="rId4" display="https://podminky.urs.cz/item/CS_URS_2024_02/112251104"/>
    <hyperlink ref="F102" r:id="rId5" display="https://podminky.urs.cz/item/CS_URS_2024_02/112251105"/>
    <hyperlink ref="F104" r:id="rId6" display="https://podminky.urs.cz/item/CS_URS_2024_02/113106134"/>
    <hyperlink ref="F108" r:id="rId7" display="https://podminky.urs.cz/item/CS_URS_2024_02/113106187"/>
    <hyperlink ref="F112" r:id="rId8" display="https://podminky.urs.cz/item/CS_URS_2024_02/113106240"/>
    <hyperlink ref="F116" r:id="rId9" display="https://podminky.urs.cz/item/CS_URS_2024_02/113107162"/>
    <hyperlink ref="F120" r:id="rId10" display="https://podminky.urs.cz/item/CS_URS_2024_02/113107171"/>
    <hyperlink ref="F124" r:id="rId11" display="https://podminky.urs.cz/item/CS_URS_2024_02/113154522"/>
    <hyperlink ref="F128" r:id="rId12" display="https://podminky.urs.cz/item/CS_URS_2024_02/113154523"/>
    <hyperlink ref="F132" r:id="rId13" display="https://podminky.urs.cz/item/CS_URS_2024_02/113154524"/>
    <hyperlink ref="F136" r:id="rId14" display="https://podminky.urs.cz/item/CS_URS_2024_02/113201112"/>
    <hyperlink ref="F140" r:id="rId15" display="https://podminky.urs.cz/item/CS_URS_2024_02/113202111"/>
    <hyperlink ref="F144" r:id="rId16" display="https://podminky.urs.cz/item/CS_URS_2024_02/121151113"/>
    <hyperlink ref="F148" r:id="rId17" display="https://podminky.urs.cz/item/CS_URS_2024_02/122251106"/>
    <hyperlink ref="F153" r:id="rId18" display="https://podminky.urs.cz/item/CS_URS_2024_02/131251103"/>
    <hyperlink ref="F157" r:id="rId19" display="https://podminky.urs.cz/item/CS_URS_2024_02/131251202"/>
    <hyperlink ref="F161" r:id="rId20" display="https://podminky.urs.cz/item/CS_URS_2024_02/132251103"/>
    <hyperlink ref="F165" r:id="rId21" display="https://podminky.urs.cz/item/CS_URS_2024_02/162201411"/>
    <hyperlink ref="F167" r:id="rId22" display="https://podminky.urs.cz/item/CS_URS_2024_02/162201412"/>
    <hyperlink ref="F169" r:id="rId23" display="https://podminky.urs.cz/item/CS_URS_2024_02/162201414"/>
    <hyperlink ref="F171" r:id="rId24" display="https://podminky.urs.cz/item/CS_URS_2024_02/162201415"/>
    <hyperlink ref="F173" r:id="rId25" display="https://podminky.urs.cz/item/CS_URS_2024_02/162201421"/>
    <hyperlink ref="F175" r:id="rId26" display="https://podminky.urs.cz/item/CS_URS_2024_02/162201422"/>
    <hyperlink ref="F177" r:id="rId27" display="https://podminky.urs.cz/item/CS_URS_2024_02/162201424"/>
    <hyperlink ref="F179" r:id="rId28" display="https://podminky.urs.cz/item/CS_URS_2024_02/162201510"/>
    <hyperlink ref="F181" r:id="rId29" display="https://podminky.urs.cz/item/CS_URS_2024_02/162201520"/>
    <hyperlink ref="F183" r:id="rId30" display="https://podminky.urs.cz/item/CS_URS_2024_02/162301951"/>
    <hyperlink ref="F187" r:id="rId31" display="https://podminky.urs.cz/item/CS_URS_2024_02/162301952"/>
    <hyperlink ref="F191" r:id="rId32" display="https://podminky.urs.cz/item/CS_URS_2024_02/162301954"/>
    <hyperlink ref="F195" r:id="rId33" display="https://podminky.urs.cz/item/CS_URS_2024_02/162301955"/>
    <hyperlink ref="F199" r:id="rId34" display="https://podminky.urs.cz/item/CS_URS_2024_02/162301961"/>
    <hyperlink ref="F203" r:id="rId35" display="https://podminky.urs.cz/item/CS_URS_2024_02/162301971"/>
    <hyperlink ref="F207" r:id="rId36" display="https://podminky.urs.cz/item/CS_URS_2024_02/162301972"/>
    <hyperlink ref="F211" r:id="rId37" display="https://podminky.urs.cz/item/CS_URS_2024_02/162301974"/>
    <hyperlink ref="F215" r:id="rId38" display="https://podminky.urs.cz/item/CS_URS_2024_02/162301975"/>
    <hyperlink ref="F219" r:id="rId39" display="https://podminky.urs.cz/item/CS_URS_2024_02/162351103"/>
    <hyperlink ref="F221" r:id="rId40" display="https://podminky.urs.cz/item/CS_URS_2024_02/162751117"/>
    <hyperlink ref="F223" r:id="rId41" display="https://podminky.urs.cz/item/CS_URS_2024_02/167151101"/>
    <hyperlink ref="F225" r:id="rId42" display="https://podminky.urs.cz/item/CS_URS_2024_02/171151103"/>
    <hyperlink ref="F230" r:id="rId43" display="https://podminky.urs.cz/item/CS_URS_2024_02/171201231"/>
    <hyperlink ref="F235" r:id="rId44" display="https://podminky.urs.cz/item/CS_URS_2024_02/171251201"/>
    <hyperlink ref="F243" r:id="rId45" display="https://podminky.urs.cz/item/CS_URS_2024_02/174151101"/>
    <hyperlink ref="F251" r:id="rId46" display="https://podminky.urs.cz/item/CS_URS_2024_02/181351103"/>
    <hyperlink ref="F256" r:id="rId47" display="https://podminky.urs.cz/item/CS_URS_2024_02/181411131"/>
    <hyperlink ref="F261" r:id="rId48" display="https://podminky.urs.cz/item/CS_URS_2024_02/181951111"/>
    <hyperlink ref="F263" r:id="rId49" display="https://podminky.urs.cz/item/CS_URS_2024_02/181951112"/>
    <hyperlink ref="F267" r:id="rId50" display="https://podminky.urs.cz/item/CS_URS_2024_02/182151111"/>
    <hyperlink ref="F269" r:id="rId51" display="https://podminky.urs.cz/item/CS_URS_2024_02/185804312"/>
    <hyperlink ref="F271" r:id="rId52" display="https://podminky.urs.cz/item/CS_URS_2024_02/185851121"/>
    <hyperlink ref="F273" r:id="rId53" display="https://podminky.urs.cz/item/CS_URS_2024_02/185851129"/>
    <hyperlink ref="F279" r:id="rId54" display="https://podminky.urs.cz/item/CS_URS_2024_02/211971121"/>
    <hyperlink ref="F286" r:id="rId55" display="https://podminky.urs.cz/item/CS_URS_2024_02/212752102"/>
    <hyperlink ref="F291" r:id="rId56" display="https://podminky.urs.cz/item/CS_URS_2024_02/338171113"/>
    <hyperlink ref="F295" r:id="rId57" display="https://podminky.urs.cz/item/CS_URS_2024_02/348401130"/>
    <hyperlink ref="F300" r:id="rId58" display="https://podminky.urs.cz/item/CS_URS_2024_02/358315114"/>
    <hyperlink ref="F305" r:id="rId59" display="https://podminky.urs.cz/item/CS_URS_2024_02/561081111"/>
    <hyperlink ref="F312" r:id="rId60" display="https://podminky.urs.cz/item/CS_URS_2024_02/564861111"/>
    <hyperlink ref="F316" r:id="rId61" display="https://podminky.urs.cz/item/CS_URS_2024_02/565135111"/>
    <hyperlink ref="F318" r:id="rId62" display="https://podminky.urs.cz/item/CS_URS_2024_02/567122114"/>
    <hyperlink ref="F320" r:id="rId63" display="https://podminky.urs.cz/item/CS_URS_2024_02/569903311"/>
    <hyperlink ref="F325" r:id="rId64" display="https://podminky.urs.cz/item/CS_URS_2024_02/573231106"/>
    <hyperlink ref="F329" r:id="rId65" display="https://podminky.urs.cz/item/CS_URS_2024_02/577134111"/>
    <hyperlink ref="F331" r:id="rId66" display="https://podminky.urs.cz/item/CS_URS_2024_02/577155112"/>
    <hyperlink ref="F337" r:id="rId67" display="https://podminky.urs.cz/item/CS_URS_2024_02/914111111"/>
    <hyperlink ref="F346" r:id="rId68" display="https://podminky.urs.cz/item/CS_URS_2024_02/914511113"/>
    <hyperlink ref="F352" r:id="rId69" display="https://podminky.urs.cz/item/CS_URS_2024_02/916131213"/>
    <hyperlink ref="F367" r:id="rId70" display="https://podminky.urs.cz/item/CS_URS_2024_02/916231293"/>
    <hyperlink ref="F369" r:id="rId71" display="https://podminky.urs.cz/item/CS_URS_2024_02/961044111"/>
    <hyperlink ref="F376" r:id="rId72" display="https://podminky.urs.cz/item/CS_URS_2024_02/961055111"/>
    <hyperlink ref="F381" r:id="rId73" display="https://podminky.urs.cz/item/CS_URS_2024_02/962032241"/>
    <hyperlink ref="F385" r:id="rId74" display="https://podminky.urs.cz/item/CS_URS_2024_02/962052211"/>
    <hyperlink ref="F389" r:id="rId75" display="https://podminky.urs.cz/item/CS_URS_2024_02/966006132"/>
    <hyperlink ref="F393" r:id="rId76" display="https://podminky.urs.cz/item/CS_URS_2024_02/966071822"/>
    <hyperlink ref="F397" r:id="rId77" display="https://podminky.urs.cz/item/CS_URS_2024_02/966072820"/>
    <hyperlink ref="F402" r:id="rId78" display="https://podminky.urs.cz/item/CS_URS_2024_02/997013811"/>
    <hyperlink ref="F404" r:id="rId79" display="https://podminky.urs.cz/item/CS_URS_2024_02/997013863"/>
    <hyperlink ref="F408" r:id="rId80" display="https://podminky.urs.cz/item/CS_URS_2024_02/997221551"/>
    <hyperlink ref="F431" r:id="rId81" display="https://podminky.urs.cz/item/CS_URS_2024_02/997221579"/>
    <hyperlink ref="F456" r:id="rId82" display="https://podminky.urs.cz/item/CS_URS_2024_02/997221611"/>
    <hyperlink ref="F468" r:id="rId83" display="https://podminky.urs.cz/item/CS_URS_2024_02/997221861"/>
    <hyperlink ref="F480" r:id="rId84" display="https://podminky.urs.cz/item/CS_URS_2024_02/997221862"/>
    <hyperlink ref="F487" r:id="rId85" display="https://podminky.urs.cz/item/CS_URS_2024_02/997221873"/>
    <hyperlink ref="F492" r:id="rId86" display="https://podminky.urs.cz/item/CS_URS_2024_02/997221875"/>
    <hyperlink ref="F499" r:id="rId87" display="https://podminky.urs.cz/item/CS_URS_2024_02/998225111"/>
    <hyperlink ref="F503" r:id="rId88" display="https://podminky.urs.cz/item/CS_URS_2024_02/460791116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89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91</v>
      </c>
    </row>
    <row r="3" s="1" customFormat="1" ht="6.96" customHeight="1">
      <c r="B3" s="130"/>
      <c r="C3" s="131"/>
      <c r="D3" s="131"/>
      <c r="E3" s="131"/>
      <c r="F3" s="131"/>
      <c r="G3" s="131"/>
      <c r="H3" s="131"/>
      <c r="I3" s="131"/>
      <c r="J3" s="131"/>
      <c r="K3" s="131"/>
      <c r="L3" s="22"/>
      <c r="AT3" s="19" t="s">
        <v>79</v>
      </c>
    </row>
    <row r="4" s="1" customFormat="1" ht="24.96" customHeight="1">
      <c r="B4" s="22"/>
      <c r="D4" s="132" t="s">
        <v>122</v>
      </c>
      <c r="L4" s="22"/>
      <c r="M4" s="13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34" t="s">
        <v>16</v>
      </c>
      <c r="L6" s="22"/>
    </row>
    <row r="7" s="1" customFormat="1" ht="26.25" customHeight="1">
      <c r="B7" s="22"/>
      <c r="E7" s="135" t="str">
        <f>'Rekapitulace stavby'!K6</f>
        <v>PŘESTAVBA ŽELEZNIČNÍHO UZLU BRNO - PRODLOUŽENÍ UL. KALOVÁ</v>
      </c>
      <c r="F7" s="134"/>
      <c r="G7" s="134"/>
      <c r="H7" s="134"/>
      <c r="L7" s="22"/>
    </row>
    <row r="8" s="2" customFormat="1" ht="12" customHeight="1">
      <c r="A8" s="40"/>
      <c r="B8" s="46"/>
      <c r="C8" s="40"/>
      <c r="D8" s="134" t="s">
        <v>123</v>
      </c>
      <c r="E8" s="40"/>
      <c r="F8" s="40"/>
      <c r="G8" s="40"/>
      <c r="H8" s="40"/>
      <c r="I8" s="40"/>
      <c r="J8" s="40"/>
      <c r="K8" s="40"/>
      <c r="L8" s="136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37" t="s">
        <v>1050</v>
      </c>
      <c r="F9" s="40"/>
      <c r="G9" s="40"/>
      <c r="H9" s="40"/>
      <c r="I9" s="40"/>
      <c r="J9" s="40"/>
      <c r="K9" s="40"/>
      <c r="L9" s="13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4" t="s">
        <v>18</v>
      </c>
      <c r="E11" s="40"/>
      <c r="F11" s="138" t="s">
        <v>19</v>
      </c>
      <c r="G11" s="40"/>
      <c r="H11" s="40"/>
      <c r="I11" s="134" t="s">
        <v>20</v>
      </c>
      <c r="J11" s="138" t="s">
        <v>19</v>
      </c>
      <c r="K11" s="40"/>
      <c r="L11" s="13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4" t="s">
        <v>21</v>
      </c>
      <c r="E12" s="40"/>
      <c r="F12" s="138" t="s">
        <v>22</v>
      </c>
      <c r="G12" s="40"/>
      <c r="H12" s="40"/>
      <c r="I12" s="134" t="s">
        <v>23</v>
      </c>
      <c r="J12" s="139" t="str">
        <f>'Rekapitulace stavby'!AN8</f>
        <v>3. 6. 2025</v>
      </c>
      <c r="K12" s="40"/>
      <c r="L12" s="13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4" t="s">
        <v>25</v>
      </c>
      <c r="E14" s="40"/>
      <c r="F14" s="40"/>
      <c r="G14" s="40"/>
      <c r="H14" s="40"/>
      <c r="I14" s="134" t="s">
        <v>26</v>
      </c>
      <c r="J14" s="138" t="str">
        <f>IF('Rekapitulace stavby'!AN10="","",'Rekapitulace stavby'!AN10)</f>
        <v/>
      </c>
      <c r="K14" s="40"/>
      <c r="L14" s="13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8" t="str">
        <f>IF('Rekapitulace stavby'!E11="","",'Rekapitulace stavby'!E11)</f>
        <v xml:space="preserve"> </v>
      </c>
      <c r="F15" s="40"/>
      <c r="G15" s="40"/>
      <c r="H15" s="40"/>
      <c r="I15" s="134" t="s">
        <v>27</v>
      </c>
      <c r="J15" s="138" t="str">
        <f>IF('Rekapitulace stavby'!AN11="","",'Rekapitulace stavby'!AN11)</f>
        <v/>
      </c>
      <c r="K15" s="40"/>
      <c r="L15" s="13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4" t="s">
        <v>28</v>
      </c>
      <c r="E17" s="40"/>
      <c r="F17" s="40"/>
      <c r="G17" s="40"/>
      <c r="H17" s="40"/>
      <c r="I17" s="134" t="s">
        <v>26</v>
      </c>
      <c r="J17" s="35" t="str">
        <f>'Rekapitulace stavby'!AN13</f>
        <v>Vyplň údaj</v>
      </c>
      <c r="K17" s="40"/>
      <c r="L17" s="13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8"/>
      <c r="G18" s="138"/>
      <c r="H18" s="138"/>
      <c r="I18" s="134" t="s">
        <v>27</v>
      </c>
      <c r="J18" s="35" t="str">
        <f>'Rekapitulace stavby'!AN14</f>
        <v>Vyplň údaj</v>
      </c>
      <c r="K18" s="40"/>
      <c r="L18" s="13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4" t="s">
        <v>30</v>
      </c>
      <c r="E20" s="40"/>
      <c r="F20" s="40"/>
      <c r="G20" s="40"/>
      <c r="H20" s="40"/>
      <c r="I20" s="134" t="s">
        <v>26</v>
      </c>
      <c r="J20" s="138" t="str">
        <f>IF('Rekapitulace stavby'!AN16="","",'Rekapitulace stavby'!AN16)</f>
        <v/>
      </c>
      <c r="K20" s="40"/>
      <c r="L20" s="13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8" t="str">
        <f>IF('Rekapitulace stavby'!E17="","",'Rekapitulace stavby'!E17)</f>
        <v xml:space="preserve"> </v>
      </c>
      <c r="F21" s="40"/>
      <c r="G21" s="40"/>
      <c r="H21" s="40"/>
      <c r="I21" s="134" t="s">
        <v>27</v>
      </c>
      <c r="J21" s="138" t="str">
        <f>IF('Rekapitulace stavby'!AN17="","",'Rekapitulace stavby'!AN17)</f>
        <v/>
      </c>
      <c r="K21" s="40"/>
      <c r="L21" s="13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4" t="s">
        <v>32</v>
      </c>
      <c r="E23" s="40"/>
      <c r="F23" s="40"/>
      <c r="G23" s="40"/>
      <c r="H23" s="40"/>
      <c r="I23" s="134" t="s">
        <v>26</v>
      </c>
      <c r="J23" s="138" t="str">
        <f>IF('Rekapitulace stavby'!AN19="","",'Rekapitulace stavby'!AN19)</f>
        <v/>
      </c>
      <c r="K23" s="40"/>
      <c r="L23" s="13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8" t="str">
        <f>IF('Rekapitulace stavby'!E20="","",'Rekapitulace stavby'!E20)</f>
        <v xml:space="preserve"> </v>
      </c>
      <c r="F24" s="40"/>
      <c r="G24" s="40"/>
      <c r="H24" s="40"/>
      <c r="I24" s="134" t="s">
        <v>27</v>
      </c>
      <c r="J24" s="138" t="str">
        <f>IF('Rekapitulace stavby'!AN20="","",'Rekapitulace stavby'!AN20)</f>
        <v/>
      </c>
      <c r="K24" s="40"/>
      <c r="L24" s="13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4" t="s">
        <v>33</v>
      </c>
      <c r="E26" s="40"/>
      <c r="F26" s="40"/>
      <c r="G26" s="40"/>
      <c r="H26" s="40"/>
      <c r="I26" s="40"/>
      <c r="J26" s="40"/>
      <c r="K26" s="40"/>
      <c r="L26" s="13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40"/>
      <c r="B27" s="141"/>
      <c r="C27" s="140"/>
      <c r="D27" s="140"/>
      <c r="E27" s="142" t="s">
        <v>19</v>
      </c>
      <c r="F27" s="142"/>
      <c r="G27" s="142"/>
      <c r="H27" s="142"/>
      <c r="I27" s="140"/>
      <c r="J27" s="140"/>
      <c r="K27" s="140"/>
      <c r="L27" s="143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4"/>
      <c r="E29" s="144"/>
      <c r="F29" s="144"/>
      <c r="G29" s="144"/>
      <c r="H29" s="144"/>
      <c r="I29" s="144"/>
      <c r="J29" s="144"/>
      <c r="K29" s="144"/>
      <c r="L29" s="136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5" t="s">
        <v>35</v>
      </c>
      <c r="E30" s="40"/>
      <c r="F30" s="40"/>
      <c r="G30" s="40"/>
      <c r="H30" s="40"/>
      <c r="I30" s="40"/>
      <c r="J30" s="146">
        <f>ROUND(J84, 2)</f>
        <v>0</v>
      </c>
      <c r="K30" s="40"/>
      <c r="L30" s="13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4"/>
      <c r="E31" s="144"/>
      <c r="F31" s="144"/>
      <c r="G31" s="144"/>
      <c r="H31" s="144"/>
      <c r="I31" s="144"/>
      <c r="J31" s="144"/>
      <c r="K31" s="144"/>
      <c r="L31" s="13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7" t="s">
        <v>37</v>
      </c>
      <c r="G32" s="40"/>
      <c r="H32" s="40"/>
      <c r="I32" s="147" t="s">
        <v>36</v>
      </c>
      <c r="J32" s="147" t="s">
        <v>38</v>
      </c>
      <c r="K32" s="40"/>
      <c r="L32" s="13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8" t="s">
        <v>39</v>
      </c>
      <c r="E33" s="134" t="s">
        <v>40</v>
      </c>
      <c r="F33" s="149">
        <f>ROUND((SUM(BE84:BE154)),  2)</f>
        <v>0</v>
      </c>
      <c r="G33" s="40"/>
      <c r="H33" s="40"/>
      <c r="I33" s="150">
        <v>0.20999999999999999</v>
      </c>
      <c r="J33" s="149">
        <f>ROUND(((SUM(BE84:BE154))*I33),  2)</f>
        <v>0</v>
      </c>
      <c r="K33" s="40"/>
      <c r="L33" s="13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4" t="s">
        <v>41</v>
      </c>
      <c r="F34" s="149">
        <f>ROUND((SUM(BF84:BF154)),  2)</f>
        <v>0</v>
      </c>
      <c r="G34" s="40"/>
      <c r="H34" s="40"/>
      <c r="I34" s="150">
        <v>0.12</v>
      </c>
      <c r="J34" s="149">
        <f>ROUND(((SUM(BF84:BF154))*I34),  2)</f>
        <v>0</v>
      </c>
      <c r="K34" s="40"/>
      <c r="L34" s="13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4" t="s">
        <v>42</v>
      </c>
      <c r="F35" s="149">
        <f>ROUND((SUM(BG84:BG154)),  2)</f>
        <v>0</v>
      </c>
      <c r="G35" s="40"/>
      <c r="H35" s="40"/>
      <c r="I35" s="150">
        <v>0.20999999999999999</v>
      </c>
      <c r="J35" s="149">
        <f>0</f>
        <v>0</v>
      </c>
      <c r="K35" s="40"/>
      <c r="L35" s="13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4" t="s">
        <v>43</v>
      </c>
      <c r="F36" s="149">
        <f>ROUND((SUM(BH84:BH154)),  2)</f>
        <v>0</v>
      </c>
      <c r="G36" s="40"/>
      <c r="H36" s="40"/>
      <c r="I36" s="150">
        <v>0.12</v>
      </c>
      <c r="J36" s="149">
        <f>0</f>
        <v>0</v>
      </c>
      <c r="K36" s="40"/>
      <c r="L36" s="13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4" t="s">
        <v>44</v>
      </c>
      <c r="F37" s="149">
        <f>ROUND((SUM(BI84:BI154)),  2)</f>
        <v>0</v>
      </c>
      <c r="G37" s="40"/>
      <c r="H37" s="40"/>
      <c r="I37" s="150">
        <v>0</v>
      </c>
      <c r="J37" s="149">
        <f>0</f>
        <v>0</v>
      </c>
      <c r="K37" s="40"/>
      <c r="L37" s="13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1"/>
      <c r="D39" s="152" t="s">
        <v>45</v>
      </c>
      <c r="E39" s="153"/>
      <c r="F39" s="153"/>
      <c r="G39" s="154" t="s">
        <v>46</v>
      </c>
      <c r="H39" s="155" t="s">
        <v>47</v>
      </c>
      <c r="I39" s="153"/>
      <c r="J39" s="156">
        <f>SUM(J30:J37)</f>
        <v>0</v>
      </c>
      <c r="K39" s="157"/>
      <c r="L39" s="13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8"/>
      <c r="C40" s="159"/>
      <c r="D40" s="159"/>
      <c r="E40" s="159"/>
      <c r="F40" s="159"/>
      <c r="G40" s="159"/>
      <c r="H40" s="159"/>
      <c r="I40" s="159"/>
      <c r="J40" s="159"/>
      <c r="K40" s="159"/>
      <c r="L40" s="13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0"/>
      <c r="C44" s="161"/>
      <c r="D44" s="161"/>
      <c r="E44" s="161"/>
      <c r="F44" s="161"/>
      <c r="G44" s="161"/>
      <c r="H44" s="161"/>
      <c r="I44" s="161"/>
      <c r="J44" s="161"/>
      <c r="K44" s="161"/>
      <c r="L44" s="136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125</v>
      </c>
      <c r="D45" s="42"/>
      <c r="E45" s="42"/>
      <c r="F45" s="42"/>
      <c r="G45" s="42"/>
      <c r="H45" s="42"/>
      <c r="I45" s="42"/>
      <c r="J45" s="42"/>
      <c r="K45" s="42"/>
      <c r="L45" s="136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3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26.25" customHeight="1">
      <c r="A48" s="40"/>
      <c r="B48" s="41"/>
      <c r="C48" s="42"/>
      <c r="D48" s="42"/>
      <c r="E48" s="162" t="str">
        <f>E7</f>
        <v>PŘESTAVBA ŽELEZNIČNÍHO UZLU BRNO - PRODLOUŽENÍ UL. KALOVÁ</v>
      </c>
      <c r="F48" s="34"/>
      <c r="G48" s="34"/>
      <c r="H48" s="34"/>
      <c r="I48" s="42"/>
      <c r="J48" s="42"/>
      <c r="K48" s="42"/>
      <c r="L48" s="13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123</v>
      </c>
      <c r="D49" s="42"/>
      <c r="E49" s="42"/>
      <c r="F49" s="42"/>
      <c r="G49" s="42"/>
      <c r="H49" s="42"/>
      <c r="I49" s="42"/>
      <c r="J49" s="42"/>
      <c r="K49" s="42"/>
      <c r="L49" s="13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SO 06-18-137.2 - Větev 4 - 2. část, chodníky</v>
      </c>
      <c r="F50" s="42"/>
      <c r="G50" s="42"/>
      <c r="H50" s="42"/>
      <c r="I50" s="42"/>
      <c r="J50" s="42"/>
      <c r="K50" s="42"/>
      <c r="L50" s="13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6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21</v>
      </c>
      <c r="D52" s="42"/>
      <c r="E52" s="42"/>
      <c r="F52" s="29" t="str">
        <f>F12</f>
        <v xml:space="preserve"> </v>
      </c>
      <c r="G52" s="42"/>
      <c r="H52" s="42"/>
      <c r="I52" s="34" t="s">
        <v>23</v>
      </c>
      <c r="J52" s="74" t="str">
        <f>IF(J12="","",J12)</f>
        <v>3. 6. 2025</v>
      </c>
      <c r="K52" s="42"/>
      <c r="L52" s="13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5.15" customHeight="1">
      <c r="A54" s="40"/>
      <c r="B54" s="41"/>
      <c r="C54" s="34" t="s">
        <v>25</v>
      </c>
      <c r="D54" s="42"/>
      <c r="E54" s="42"/>
      <c r="F54" s="29" t="str">
        <f>E15</f>
        <v xml:space="preserve"> </v>
      </c>
      <c r="G54" s="42"/>
      <c r="H54" s="42"/>
      <c r="I54" s="34" t="s">
        <v>30</v>
      </c>
      <c r="J54" s="38" t="str">
        <f>E21</f>
        <v xml:space="preserve"> </v>
      </c>
      <c r="K54" s="42"/>
      <c r="L54" s="13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28</v>
      </c>
      <c r="D55" s="42"/>
      <c r="E55" s="42"/>
      <c r="F55" s="29" t="str">
        <f>IF(E18="","",E18)</f>
        <v>Vyplň údaj</v>
      </c>
      <c r="G55" s="42"/>
      <c r="H55" s="42"/>
      <c r="I55" s="34" t="s">
        <v>32</v>
      </c>
      <c r="J55" s="38" t="str">
        <f>E24</f>
        <v xml:space="preserve"> </v>
      </c>
      <c r="K55" s="42"/>
      <c r="L55" s="13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63" t="s">
        <v>126</v>
      </c>
      <c r="D57" s="164"/>
      <c r="E57" s="164"/>
      <c r="F57" s="164"/>
      <c r="G57" s="164"/>
      <c r="H57" s="164"/>
      <c r="I57" s="164"/>
      <c r="J57" s="165" t="s">
        <v>127</v>
      </c>
      <c r="K57" s="164"/>
      <c r="L57" s="13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6" t="s">
        <v>67</v>
      </c>
      <c r="D59" s="42"/>
      <c r="E59" s="42"/>
      <c r="F59" s="42"/>
      <c r="G59" s="42"/>
      <c r="H59" s="42"/>
      <c r="I59" s="42"/>
      <c r="J59" s="104">
        <f>J84</f>
        <v>0</v>
      </c>
      <c r="K59" s="42"/>
      <c r="L59" s="13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128</v>
      </c>
    </row>
    <row r="60" s="9" customFormat="1" ht="24.96" customHeight="1">
      <c r="A60" s="9"/>
      <c r="B60" s="167"/>
      <c r="C60" s="168"/>
      <c r="D60" s="169" t="s">
        <v>233</v>
      </c>
      <c r="E60" s="170"/>
      <c r="F60" s="170"/>
      <c r="G60" s="170"/>
      <c r="H60" s="170"/>
      <c r="I60" s="170"/>
      <c r="J60" s="171">
        <f>J85</f>
        <v>0</v>
      </c>
      <c r="K60" s="168"/>
      <c r="L60" s="17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3"/>
      <c r="C61" s="174"/>
      <c r="D61" s="175" t="s">
        <v>567</v>
      </c>
      <c r="E61" s="176"/>
      <c r="F61" s="176"/>
      <c r="G61" s="176"/>
      <c r="H61" s="176"/>
      <c r="I61" s="176"/>
      <c r="J61" s="177">
        <f>J86</f>
        <v>0</v>
      </c>
      <c r="K61" s="174"/>
      <c r="L61" s="178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3"/>
      <c r="C62" s="174"/>
      <c r="D62" s="175" t="s">
        <v>570</v>
      </c>
      <c r="E62" s="176"/>
      <c r="F62" s="176"/>
      <c r="G62" s="176"/>
      <c r="H62" s="176"/>
      <c r="I62" s="176"/>
      <c r="J62" s="177">
        <f>J123</f>
        <v>0</v>
      </c>
      <c r="K62" s="174"/>
      <c r="L62" s="178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3"/>
      <c r="C63" s="174"/>
      <c r="D63" s="175" t="s">
        <v>572</v>
      </c>
      <c r="E63" s="176"/>
      <c r="F63" s="176"/>
      <c r="G63" s="176"/>
      <c r="H63" s="176"/>
      <c r="I63" s="176"/>
      <c r="J63" s="177">
        <f>J142</f>
        <v>0</v>
      </c>
      <c r="K63" s="174"/>
      <c r="L63" s="178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3"/>
      <c r="C64" s="174"/>
      <c r="D64" s="175" t="s">
        <v>573</v>
      </c>
      <c r="E64" s="176"/>
      <c r="F64" s="176"/>
      <c r="G64" s="176"/>
      <c r="H64" s="176"/>
      <c r="I64" s="176"/>
      <c r="J64" s="177">
        <f>J152</f>
        <v>0</v>
      </c>
      <c r="K64" s="174"/>
      <c r="L64" s="178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2" customFormat="1" ht="21.84" customHeight="1">
      <c r="A65" s="40"/>
      <c r="B65" s="41"/>
      <c r="C65" s="42"/>
      <c r="D65" s="42"/>
      <c r="E65" s="42"/>
      <c r="F65" s="42"/>
      <c r="G65" s="42"/>
      <c r="H65" s="42"/>
      <c r="I65" s="42"/>
      <c r="J65" s="42"/>
      <c r="K65" s="42"/>
      <c r="L65" s="136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</row>
    <row r="66" s="2" customFormat="1" ht="6.96" customHeight="1">
      <c r="A66" s="40"/>
      <c r="B66" s="61"/>
      <c r="C66" s="62"/>
      <c r="D66" s="62"/>
      <c r="E66" s="62"/>
      <c r="F66" s="62"/>
      <c r="G66" s="62"/>
      <c r="H66" s="62"/>
      <c r="I66" s="62"/>
      <c r="J66" s="62"/>
      <c r="K66" s="62"/>
      <c r="L66" s="136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</row>
    <row r="70" s="2" customFormat="1" ht="6.96" customHeight="1">
      <c r="A70" s="40"/>
      <c r="B70" s="63"/>
      <c r="C70" s="64"/>
      <c r="D70" s="64"/>
      <c r="E70" s="64"/>
      <c r="F70" s="64"/>
      <c r="G70" s="64"/>
      <c r="H70" s="64"/>
      <c r="I70" s="64"/>
      <c r="J70" s="64"/>
      <c r="K70" s="64"/>
      <c r="L70" s="136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</row>
    <row r="71" s="2" customFormat="1" ht="24.96" customHeight="1">
      <c r="A71" s="40"/>
      <c r="B71" s="41"/>
      <c r="C71" s="25" t="s">
        <v>135</v>
      </c>
      <c r="D71" s="42"/>
      <c r="E71" s="42"/>
      <c r="F71" s="42"/>
      <c r="G71" s="42"/>
      <c r="H71" s="42"/>
      <c r="I71" s="42"/>
      <c r="J71" s="42"/>
      <c r="K71" s="42"/>
      <c r="L71" s="136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</row>
    <row r="72" s="2" customFormat="1" ht="6.96" customHeight="1">
      <c r="A72" s="40"/>
      <c r="B72" s="41"/>
      <c r="C72" s="42"/>
      <c r="D72" s="42"/>
      <c r="E72" s="42"/>
      <c r="F72" s="42"/>
      <c r="G72" s="42"/>
      <c r="H72" s="42"/>
      <c r="I72" s="42"/>
      <c r="J72" s="42"/>
      <c r="K72" s="42"/>
      <c r="L72" s="136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3" s="2" customFormat="1" ht="12" customHeight="1">
      <c r="A73" s="40"/>
      <c r="B73" s="41"/>
      <c r="C73" s="34" t="s">
        <v>16</v>
      </c>
      <c r="D73" s="42"/>
      <c r="E73" s="42"/>
      <c r="F73" s="42"/>
      <c r="G73" s="42"/>
      <c r="H73" s="42"/>
      <c r="I73" s="42"/>
      <c r="J73" s="42"/>
      <c r="K73" s="42"/>
      <c r="L73" s="136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2" customFormat="1" ht="26.25" customHeight="1">
      <c r="A74" s="40"/>
      <c r="B74" s="41"/>
      <c r="C74" s="42"/>
      <c r="D74" s="42"/>
      <c r="E74" s="162" t="str">
        <f>E7</f>
        <v>PŘESTAVBA ŽELEZNIČNÍHO UZLU BRNO - PRODLOUŽENÍ UL. KALOVÁ</v>
      </c>
      <c r="F74" s="34"/>
      <c r="G74" s="34"/>
      <c r="H74" s="34"/>
      <c r="I74" s="42"/>
      <c r="J74" s="42"/>
      <c r="K74" s="42"/>
      <c r="L74" s="136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12" customHeight="1">
      <c r="A75" s="40"/>
      <c r="B75" s="41"/>
      <c r="C75" s="34" t="s">
        <v>123</v>
      </c>
      <c r="D75" s="42"/>
      <c r="E75" s="42"/>
      <c r="F75" s="42"/>
      <c r="G75" s="42"/>
      <c r="H75" s="42"/>
      <c r="I75" s="42"/>
      <c r="J75" s="42"/>
      <c r="K75" s="42"/>
      <c r="L75" s="136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16.5" customHeight="1">
      <c r="A76" s="40"/>
      <c r="B76" s="41"/>
      <c r="C76" s="42"/>
      <c r="D76" s="42"/>
      <c r="E76" s="71" t="str">
        <f>E9</f>
        <v>SO 06-18-137.2 - Větev 4 - 2. část, chodníky</v>
      </c>
      <c r="F76" s="42"/>
      <c r="G76" s="42"/>
      <c r="H76" s="42"/>
      <c r="I76" s="42"/>
      <c r="J76" s="42"/>
      <c r="K76" s="42"/>
      <c r="L76" s="136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6.96" customHeight="1">
      <c r="A77" s="40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13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12" customHeight="1">
      <c r="A78" s="40"/>
      <c r="B78" s="41"/>
      <c r="C78" s="34" t="s">
        <v>21</v>
      </c>
      <c r="D78" s="42"/>
      <c r="E78" s="42"/>
      <c r="F78" s="29" t="str">
        <f>F12</f>
        <v xml:space="preserve"> </v>
      </c>
      <c r="G78" s="42"/>
      <c r="H78" s="42"/>
      <c r="I78" s="34" t="s">
        <v>23</v>
      </c>
      <c r="J78" s="74" t="str">
        <f>IF(J12="","",J12)</f>
        <v>3. 6. 2025</v>
      </c>
      <c r="K78" s="42"/>
      <c r="L78" s="13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6.96" customHeight="1">
      <c r="A79" s="40"/>
      <c r="B79" s="41"/>
      <c r="C79" s="42"/>
      <c r="D79" s="42"/>
      <c r="E79" s="42"/>
      <c r="F79" s="42"/>
      <c r="G79" s="42"/>
      <c r="H79" s="42"/>
      <c r="I79" s="42"/>
      <c r="J79" s="42"/>
      <c r="K79" s="42"/>
      <c r="L79" s="13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15.15" customHeight="1">
      <c r="A80" s="40"/>
      <c r="B80" s="41"/>
      <c r="C80" s="34" t="s">
        <v>25</v>
      </c>
      <c r="D80" s="42"/>
      <c r="E80" s="42"/>
      <c r="F80" s="29" t="str">
        <f>E15</f>
        <v xml:space="preserve"> </v>
      </c>
      <c r="G80" s="42"/>
      <c r="H80" s="42"/>
      <c r="I80" s="34" t="s">
        <v>30</v>
      </c>
      <c r="J80" s="38" t="str">
        <f>E21</f>
        <v xml:space="preserve"> </v>
      </c>
      <c r="K80" s="42"/>
      <c r="L80" s="13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15.15" customHeight="1">
      <c r="A81" s="40"/>
      <c r="B81" s="41"/>
      <c r="C81" s="34" t="s">
        <v>28</v>
      </c>
      <c r="D81" s="42"/>
      <c r="E81" s="42"/>
      <c r="F81" s="29" t="str">
        <f>IF(E18="","",E18)</f>
        <v>Vyplň údaj</v>
      </c>
      <c r="G81" s="42"/>
      <c r="H81" s="42"/>
      <c r="I81" s="34" t="s">
        <v>32</v>
      </c>
      <c r="J81" s="38" t="str">
        <f>E24</f>
        <v xml:space="preserve"> </v>
      </c>
      <c r="K81" s="42"/>
      <c r="L81" s="136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10.32" customHeight="1">
      <c r="A82" s="40"/>
      <c r="B82" s="41"/>
      <c r="C82" s="42"/>
      <c r="D82" s="42"/>
      <c r="E82" s="42"/>
      <c r="F82" s="42"/>
      <c r="G82" s="42"/>
      <c r="H82" s="42"/>
      <c r="I82" s="42"/>
      <c r="J82" s="42"/>
      <c r="K82" s="42"/>
      <c r="L82" s="136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11" customFormat="1" ht="29.28" customHeight="1">
      <c r="A83" s="179"/>
      <c r="B83" s="180"/>
      <c r="C83" s="181" t="s">
        <v>136</v>
      </c>
      <c r="D83" s="182" t="s">
        <v>54</v>
      </c>
      <c r="E83" s="182" t="s">
        <v>50</v>
      </c>
      <c r="F83" s="182" t="s">
        <v>51</v>
      </c>
      <c r="G83" s="182" t="s">
        <v>137</v>
      </c>
      <c r="H83" s="182" t="s">
        <v>138</v>
      </c>
      <c r="I83" s="182" t="s">
        <v>139</v>
      </c>
      <c r="J83" s="182" t="s">
        <v>127</v>
      </c>
      <c r="K83" s="183" t="s">
        <v>140</v>
      </c>
      <c r="L83" s="184"/>
      <c r="M83" s="94" t="s">
        <v>19</v>
      </c>
      <c r="N83" s="95" t="s">
        <v>39</v>
      </c>
      <c r="O83" s="95" t="s">
        <v>141</v>
      </c>
      <c r="P83" s="95" t="s">
        <v>142</v>
      </c>
      <c r="Q83" s="95" t="s">
        <v>143</v>
      </c>
      <c r="R83" s="95" t="s">
        <v>144</v>
      </c>
      <c r="S83" s="95" t="s">
        <v>145</v>
      </c>
      <c r="T83" s="96" t="s">
        <v>146</v>
      </c>
      <c r="U83" s="179"/>
      <c r="V83" s="179"/>
      <c r="W83" s="179"/>
      <c r="X83" s="179"/>
      <c r="Y83" s="179"/>
      <c r="Z83" s="179"/>
      <c r="AA83" s="179"/>
      <c r="AB83" s="179"/>
      <c r="AC83" s="179"/>
      <c r="AD83" s="179"/>
      <c r="AE83" s="179"/>
    </row>
    <row r="84" s="2" customFormat="1" ht="22.8" customHeight="1">
      <c r="A84" s="40"/>
      <c r="B84" s="41"/>
      <c r="C84" s="101" t="s">
        <v>147</v>
      </c>
      <c r="D84" s="42"/>
      <c r="E84" s="42"/>
      <c r="F84" s="42"/>
      <c r="G84" s="42"/>
      <c r="H84" s="42"/>
      <c r="I84" s="42"/>
      <c r="J84" s="185">
        <f>BK84</f>
        <v>0</v>
      </c>
      <c r="K84" s="42"/>
      <c r="L84" s="46"/>
      <c r="M84" s="97"/>
      <c r="N84" s="186"/>
      <c r="O84" s="98"/>
      <c r="P84" s="187">
        <f>P85</f>
        <v>0</v>
      </c>
      <c r="Q84" s="98"/>
      <c r="R84" s="187">
        <f>R85</f>
        <v>0</v>
      </c>
      <c r="S84" s="98"/>
      <c r="T84" s="188">
        <f>T85</f>
        <v>0</v>
      </c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  <c r="AT84" s="19" t="s">
        <v>68</v>
      </c>
      <c r="AU84" s="19" t="s">
        <v>128</v>
      </c>
      <c r="BK84" s="189">
        <f>BK85</f>
        <v>0</v>
      </c>
    </row>
    <row r="85" s="12" customFormat="1" ht="25.92" customHeight="1">
      <c r="A85" s="12"/>
      <c r="B85" s="190"/>
      <c r="C85" s="191"/>
      <c r="D85" s="192" t="s">
        <v>68</v>
      </c>
      <c r="E85" s="193" t="s">
        <v>242</v>
      </c>
      <c r="F85" s="193" t="s">
        <v>243</v>
      </c>
      <c r="G85" s="191"/>
      <c r="H85" s="191"/>
      <c r="I85" s="194"/>
      <c r="J85" s="195">
        <f>BK85</f>
        <v>0</v>
      </c>
      <c r="K85" s="191"/>
      <c r="L85" s="196"/>
      <c r="M85" s="197"/>
      <c r="N85" s="198"/>
      <c r="O85" s="198"/>
      <c r="P85" s="199">
        <f>P86+P123+P142+P152</f>
        <v>0</v>
      </c>
      <c r="Q85" s="198"/>
      <c r="R85" s="199">
        <f>R86+R123+R142+R152</f>
        <v>0</v>
      </c>
      <c r="S85" s="198"/>
      <c r="T85" s="200">
        <f>T86+T123+T142+T152</f>
        <v>0</v>
      </c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R85" s="201" t="s">
        <v>77</v>
      </c>
      <c r="AT85" s="202" t="s">
        <v>68</v>
      </c>
      <c r="AU85" s="202" t="s">
        <v>69</v>
      </c>
      <c r="AY85" s="201" t="s">
        <v>150</v>
      </c>
      <c r="BK85" s="203">
        <f>BK86+BK123+BK142+BK152</f>
        <v>0</v>
      </c>
    </row>
    <row r="86" s="12" customFormat="1" ht="22.8" customHeight="1">
      <c r="A86" s="12"/>
      <c r="B86" s="190"/>
      <c r="C86" s="191"/>
      <c r="D86" s="192" t="s">
        <v>68</v>
      </c>
      <c r="E86" s="204" t="s">
        <v>77</v>
      </c>
      <c r="F86" s="204" t="s">
        <v>574</v>
      </c>
      <c r="G86" s="191"/>
      <c r="H86" s="191"/>
      <c r="I86" s="194"/>
      <c r="J86" s="205">
        <f>BK86</f>
        <v>0</v>
      </c>
      <c r="K86" s="191"/>
      <c r="L86" s="196"/>
      <c r="M86" s="197"/>
      <c r="N86" s="198"/>
      <c r="O86" s="198"/>
      <c r="P86" s="199">
        <f>SUM(P87:P122)</f>
        <v>0</v>
      </c>
      <c r="Q86" s="198"/>
      <c r="R86" s="199">
        <f>SUM(R87:R122)</f>
        <v>0</v>
      </c>
      <c r="S86" s="198"/>
      <c r="T86" s="200">
        <f>SUM(T87:T122)</f>
        <v>0</v>
      </c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R86" s="201" t="s">
        <v>77</v>
      </c>
      <c r="AT86" s="202" t="s">
        <v>68</v>
      </c>
      <c r="AU86" s="202" t="s">
        <v>77</v>
      </c>
      <c r="AY86" s="201" t="s">
        <v>150</v>
      </c>
      <c r="BK86" s="203">
        <f>SUM(BK87:BK122)</f>
        <v>0</v>
      </c>
    </row>
    <row r="87" s="2" customFormat="1" ht="24.15" customHeight="1">
      <c r="A87" s="40"/>
      <c r="B87" s="41"/>
      <c r="C87" s="206" t="s">
        <v>77</v>
      </c>
      <c r="D87" s="206" t="s">
        <v>153</v>
      </c>
      <c r="E87" s="207" t="s">
        <v>575</v>
      </c>
      <c r="F87" s="208" t="s">
        <v>576</v>
      </c>
      <c r="G87" s="209" t="s">
        <v>380</v>
      </c>
      <c r="H87" s="210">
        <v>26</v>
      </c>
      <c r="I87" s="211"/>
      <c r="J87" s="212">
        <f>ROUND(I87*H87,2)</f>
        <v>0</v>
      </c>
      <c r="K87" s="208" t="s">
        <v>157</v>
      </c>
      <c r="L87" s="46"/>
      <c r="M87" s="213" t="s">
        <v>19</v>
      </c>
      <c r="N87" s="214" t="s">
        <v>40</v>
      </c>
      <c r="O87" s="86"/>
      <c r="P87" s="215">
        <f>O87*H87</f>
        <v>0</v>
      </c>
      <c r="Q87" s="215">
        <v>0</v>
      </c>
      <c r="R87" s="215">
        <f>Q87*H87</f>
        <v>0</v>
      </c>
      <c r="S87" s="215">
        <v>0</v>
      </c>
      <c r="T87" s="216">
        <f>S87*H87</f>
        <v>0</v>
      </c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R87" s="217" t="s">
        <v>158</v>
      </c>
      <c r="AT87" s="217" t="s">
        <v>153</v>
      </c>
      <c r="AU87" s="217" t="s">
        <v>79</v>
      </c>
      <c r="AY87" s="19" t="s">
        <v>150</v>
      </c>
      <c r="BE87" s="218">
        <f>IF(N87="základní",J87,0)</f>
        <v>0</v>
      </c>
      <c r="BF87" s="218">
        <f>IF(N87="snížená",J87,0)</f>
        <v>0</v>
      </c>
      <c r="BG87" s="218">
        <f>IF(N87="zákl. přenesená",J87,0)</f>
        <v>0</v>
      </c>
      <c r="BH87" s="218">
        <f>IF(N87="sníž. přenesená",J87,0)</f>
        <v>0</v>
      </c>
      <c r="BI87" s="218">
        <f>IF(N87="nulová",J87,0)</f>
        <v>0</v>
      </c>
      <c r="BJ87" s="19" t="s">
        <v>77</v>
      </c>
      <c r="BK87" s="218">
        <f>ROUND(I87*H87,2)</f>
        <v>0</v>
      </c>
      <c r="BL87" s="19" t="s">
        <v>158</v>
      </c>
      <c r="BM87" s="217" t="s">
        <v>79</v>
      </c>
    </row>
    <row r="88" s="2" customFormat="1">
      <c r="A88" s="40"/>
      <c r="B88" s="41"/>
      <c r="C88" s="42"/>
      <c r="D88" s="219" t="s">
        <v>159</v>
      </c>
      <c r="E88" s="42"/>
      <c r="F88" s="220" t="s">
        <v>577</v>
      </c>
      <c r="G88" s="42"/>
      <c r="H88" s="42"/>
      <c r="I88" s="221"/>
      <c r="J88" s="42"/>
      <c r="K88" s="42"/>
      <c r="L88" s="46"/>
      <c r="M88" s="222"/>
      <c r="N88" s="223"/>
      <c r="O88" s="86"/>
      <c r="P88" s="86"/>
      <c r="Q88" s="86"/>
      <c r="R88" s="86"/>
      <c r="S88" s="86"/>
      <c r="T88" s="87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T88" s="19" t="s">
        <v>159</v>
      </c>
      <c r="AU88" s="19" t="s">
        <v>79</v>
      </c>
    </row>
    <row r="89" s="2" customFormat="1" ht="24.15" customHeight="1">
      <c r="A89" s="40"/>
      <c r="B89" s="41"/>
      <c r="C89" s="206" t="s">
        <v>79</v>
      </c>
      <c r="D89" s="206" t="s">
        <v>153</v>
      </c>
      <c r="E89" s="207" t="s">
        <v>632</v>
      </c>
      <c r="F89" s="208" t="s">
        <v>633</v>
      </c>
      <c r="G89" s="209" t="s">
        <v>380</v>
      </c>
      <c r="H89" s="210">
        <v>26</v>
      </c>
      <c r="I89" s="211"/>
      <c r="J89" s="212">
        <f>ROUND(I89*H89,2)</f>
        <v>0</v>
      </c>
      <c r="K89" s="208" t="s">
        <v>157</v>
      </c>
      <c r="L89" s="46"/>
      <c r="M89" s="213" t="s">
        <v>19</v>
      </c>
      <c r="N89" s="214" t="s">
        <v>40</v>
      </c>
      <c r="O89" s="86"/>
      <c r="P89" s="215">
        <f>O89*H89</f>
        <v>0</v>
      </c>
      <c r="Q89" s="215">
        <v>0</v>
      </c>
      <c r="R89" s="215">
        <f>Q89*H89</f>
        <v>0</v>
      </c>
      <c r="S89" s="215">
        <v>0</v>
      </c>
      <c r="T89" s="216">
        <f>S89*H89</f>
        <v>0</v>
      </c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R89" s="217" t="s">
        <v>158</v>
      </c>
      <c r="AT89" s="217" t="s">
        <v>153</v>
      </c>
      <c r="AU89" s="217" t="s">
        <v>79</v>
      </c>
      <c r="AY89" s="19" t="s">
        <v>150</v>
      </c>
      <c r="BE89" s="218">
        <f>IF(N89="základní",J89,0)</f>
        <v>0</v>
      </c>
      <c r="BF89" s="218">
        <f>IF(N89="snížená",J89,0)</f>
        <v>0</v>
      </c>
      <c r="BG89" s="218">
        <f>IF(N89="zákl. přenesená",J89,0)</f>
        <v>0</v>
      </c>
      <c r="BH89" s="218">
        <f>IF(N89="sníž. přenesená",J89,0)</f>
        <v>0</v>
      </c>
      <c r="BI89" s="218">
        <f>IF(N89="nulová",J89,0)</f>
        <v>0</v>
      </c>
      <c r="BJ89" s="19" t="s">
        <v>77</v>
      </c>
      <c r="BK89" s="218">
        <f>ROUND(I89*H89,2)</f>
        <v>0</v>
      </c>
      <c r="BL89" s="19" t="s">
        <v>158</v>
      </c>
      <c r="BM89" s="217" t="s">
        <v>158</v>
      </c>
    </row>
    <row r="90" s="2" customFormat="1">
      <c r="A90" s="40"/>
      <c r="B90" s="41"/>
      <c r="C90" s="42"/>
      <c r="D90" s="219" t="s">
        <v>159</v>
      </c>
      <c r="E90" s="42"/>
      <c r="F90" s="220" t="s">
        <v>634</v>
      </c>
      <c r="G90" s="42"/>
      <c r="H90" s="42"/>
      <c r="I90" s="221"/>
      <c r="J90" s="42"/>
      <c r="K90" s="42"/>
      <c r="L90" s="46"/>
      <c r="M90" s="222"/>
      <c r="N90" s="223"/>
      <c r="O90" s="86"/>
      <c r="P90" s="86"/>
      <c r="Q90" s="86"/>
      <c r="R90" s="86"/>
      <c r="S90" s="86"/>
      <c r="T90" s="87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T90" s="19" t="s">
        <v>159</v>
      </c>
      <c r="AU90" s="19" t="s">
        <v>79</v>
      </c>
    </row>
    <row r="91" s="13" customFormat="1">
      <c r="A91" s="13"/>
      <c r="B91" s="242"/>
      <c r="C91" s="243"/>
      <c r="D91" s="244" t="s">
        <v>593</v>
      </c>
      <c r="E91" s="245" t="s">
        <v>19</v>
      </c>
      <c r="F91" s="246" t="s">
        <v>1051</v>
      </c>
      <c r="G91" s="243"/>
      <c r="H91" s="247">
        <v>26</v>
      </c>
      <c r="I91" s="248"/>
      <c r="J91" s="243"/>
      <c r="K91" s="243"/>
      <c r="L91" s="249"/>
      <c r="M91" s="250"/>
      <c r="N91" s="251"/>
      <c r="O91" s="251"/>
      <c r="P91" s="251"/>
      <c r="Q91" s="251"/>
      <c r="R91" s="251"/>
      <c r="S91" s="251"/>
      <c r="T91" s="252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T91" s="253" t="s">
        <v>593</v>
      </c>
      <c r="AU91" s="253" t="s">
        <v>79</v>
      </c>
      <c r="AV91" s="13" t="s">
        <v>79</v>
      </c>
      <c r="AW91" s="13" t="s">
        <v>31</v>
      </c>
      <c r="AX91" s="13" t="s">
        <v>69</v>
      </c>
      <c r="AY91" s="253" t="s">
        <v>150</v>
      </c>
    </row>
    <row r="92" s="14" customFormat="1">
      <c r="A92" s="14"/>
      <c r="B92" s="254"/>
      <c r="C92" s="255"/>
      <c r="D92" s="244" t="s">
        <v>593</v>
      </c>
      <c r="E92" s="256" t="s">
        <v>19</v>
      </c>
      <c r="F92" s="257" t="s">
        <v>595</v>
      </c>
      <c r="G92" s="255"/>
      <c r="H92" s="258">
        <v>26</v>
      </c>
      <c r="I92" s="259"/>
      <c r="J92" s="255"/>
      <c r="K92" s="255"/>
      <c r="L92" s="260"/>
      <c r="M92" s="261"/>
      <c r="N92" s="262"/>
      <c r="O92" s="262"/>
      <c r="P92" s="262"/>
      <c r="Q92" s="262"/>
      <c r="R92" s="262"/>
      <c r="S92" s="262"/>
      <c r="T92" s="263"/>
      <c r="U92" s="14"/>
      <c r="V92" s="14"/>
      <c r="W92" s="14"/>
      <c r="X92" s="14"/>
      <c r="Y92" s="14"/>
      <c r="Z92" s="14"/>
      <c r="AA92" s="14"/>
      <c r="AB92" s="14"/>
      <c r="AC92" s="14"/>
      <c r="AD92" s="14"/>
      <c r="AE92" s="14"/>
      <c r="AT92" s="264" t="s">
        <v>593</v>
      </c>
      <c r="AU92" s="264" t="s">
        <v>79</v>
      </c>
      <c r="AV92" s="14" t="s">
        <v>158</v>
      </c>
      <c r="AW92" s="14" t="s">
        <v>31</v>
      </c>
      <c r="AX92" s="14" t="s">
        <v>77</v>
      </c>
      <c r="AY92" s="264" t="s">
        <v>150</v>
      </c>
    </row>
    <row r="93" s="2" customFormat="1" ht="62.7" customHeight="1">
      <c r="A93" s="40"/>
      <c r="B93" s="41"/>
      <c r="C93" s="206" t="s">
        <v>164</v>
      </c>
      <c r="D93" s="206" t="s">
        <v>153</v>
      </c>
      <c r="E93" s="207" t="s">
        <v>711</v>
      </c>
      <c r="F93" s="208" t="s">
        <v>712</v>
      </c>
      <c r="G93" s="209" t="s">
        <v>375</v>
      </c>
      <c r="H93" s="210">
        <v>7.7999999999999998</v>
      </c>
      <c r="I93" s="211"/>
      <c r="J93" s="212">
        <f>ROUND(I93*H93,2)</f>
        <v>0</v>
      </c>
      <c r="K93" s="208" t="s">
        <v>157</v>
      </c>
      <c r="L93" s="46"/>
      <c r="M93" s="213" t="s">
        <v>19</v>
      </c>
      <c r="N93" s="214" t="s">
        <v>40</v>
      </c>
      <c r="O93" s="86"/>
      <c r="P93" s="215">
        <f>O93*H93</f>
        <v>0</v>
      </c>
      <c r="Q93" s="215">
        <v>0</v>
      </c>
      <c r="R93" s="215">
        <f>Q93*H93</f>
        <v>0</v>
      </c>
      <c r="S93" s="215">
        <v>0</v>
      </c>
      <c r="T93" s="216">
        <f>S93*H93</f>
        <v>0</v>
      </c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R93" s="217" t="s">
        <v>158</v>
      </c>
      <c r="AT93" s="217" t="s">
        <v>153</v>
      </c>
      <c r="AU93" s="217" t="s">
        <v>79</v>
      </c>
      <c r="AY93" s="19" t="s">
        <v>150</v>
      </c>
      <c r="BE93" s="218">
        <f>IF(N93="základní",J93,0)</f>
        <v>0</v>
      </c>
      <c r="BF93" s="218">
        <f>IF(N93="snížená",J93,0)</f>
        <v>0</v>
      </c>
      <c r="BG93" s="218">
        <f>IF(N93="zákl. přenesená",J93,0)</f>
        <v>0</v>
      </c>
      <c r="BH93" s="218">
        <f>IF(N93="sníž. přenesená",J93,0)</f>
        <v>0</v>
      </c>
      <c r="BI93" s="218">
        <f>IF(N93="nulová",J93,0)</f>
        <v>0</v>
      </c>
      <c r="BJ93" s="19" t="s">
        <v>77</v>
      </c>
      <c r="BK93" s="218">
        <f>ROUND(I93*H93,2)</f>
        <v>0</v>
      </c>
      <c r="BL93" s="19" t="s">
        <v>158</v>
      </c>
      <c r="BM93" s="217" t="s">
        <v>167</v>
      </c>
    </row>
    <row r="94" s="2" customFormat="1">
      <c r="A94" s="40"/>
      <c r="B94" s="41"/>
      <c r="C94" s="42"/>
      <c r="D94" s="219" t="s">
        <v>159</v>
      </c>
      <c r="E94" s="42"/>
      <c r="F94" s="220" t="s">
        <v>713</v>
      </c>
      <c r="G94" s="42"/>
      <c r="H94" s="42"/>
      <c r="I94" s="221"/>
      <c r="J94" s="42"/>
      <c r="K94" s="42"/>
      <c r="L94" s="46"/>
      <c r="M94" s="222"/>
      <c r="N94" s="223"/>
      <c r="O94" s="86"/>
      <c r="P94" s="86"/>
      <c r="Q94" s="86"/>
      <c r="R94" s="86"/>
      <c r="S94" s="86"/>
      <c r="T94" s="87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T94" s="19" t="s">
        <v>159</v>
      </c>
      <c r="AU94" s="19" t="s">
        <v>79</v>
      </c>
    </row>
    <row r="95" s="2" customFormat="1" ht="44.25" customHeight="1">
      <c r="A95" s="40"/>
      <c r="B95" s="41"/>
      <c r="C95" s="206" t="s">
        <v>158</v>
      </c>
      <c r="D95" s="206" t="s">
        <v>153</v>
      </c>
      <c r="E95" s="207" t="s">
        <v>717</v>
      </c>
      <c r="F95" s="208" t="s">
        <v>718</v>
      </c>
      <c r="G95" s="209" t="s">
        <v>375</v>
      </c>
      <c r="H95" s="210">
        <v>3.8999999999999999</v>
      </c>
      <c r="I95" s="211"/>
      <c r="J95" s="212">
        <f>ROUND(I95*H95,2)</f>
        <v>0</v>
      </c>
      <c r="K95" s="208" t="s">
        <v>157</v>
      </c>
      <c r="L95" s="46"/>
      <c r="M95" s="213" t="s">
        <v>19</v>
      </c>
      <c r="N95" s="214" t="s">
        <v>40</v>
      </c>
      <c r="O95" s="86"/>
      <c r="P95" s="215">
        <f>O95*H95</f>
        <v>0</v>
      </c>
      <c r="Q95" s="215">
        <v>0</v>
      </c>
      <c r="R95" s="215">
        <f>Q95*H95</f>
        <v>0</v>
      </c>
      <c r="S95" s="215">
        <v>0</v>
      </c>
      <c r="T95" s="216">
        <f>S95*H95</f>
        <v>0</v>
      </c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R95" s="217" t="s">
        <v>158</v>
      </c>
      <c r="AT95" s="217" t="s">
        <v>153</v>
      </c>
      <c r="AU95" s="217" t="s">
        <v>79</v>
      </c>
      <c r="AY95" s="19" t="s">
        <v>150</v>
      </c>
      <c r="BE95" s="218">
        <f>IF(N95="základní",J95,0)</f>
        <v>0</v>
      </c>
      <c r="BF95" s="218">
        <f>IF(N95="snížená",J95,0)</f>
        <v>0</v>
      </c>
      <c r="BG95" s="218">
        <f>IF(N95="zákl. přenesená",J95,0)</f>
        <v>0</v>
      </c>
      <c r="BH95" s="218">
        <f>IF(N95="sníž. přenesená",J95,0)</f>
        <v>0</v>
      </c>
      <c r="BI95" s="218">
        <f>IF(N95="nulová",J95,0)</f>
        <v>0</v>
      </c>
      <c r="BJ95" s="19" t="s">
        <v>77</v>
      </c>
      <c r="BK95" s="218">
        <f>ROUND(I95*H95,2)</f>
        <v>0</v>
      </c>
      <c r="BL95" s="19" t="s">
        <v>158</v>
      </c>
      <c r="BM95" s="217" t="s">
        <v>171</v>
      </c>
    </row>
    <row r="96" s="2" customFormat="1">
      <c r="A96" s="40"/>
      <c r="B96" s="41"/>
      <c r="C96" s="42"/>
      <c r="D96" s="219" t="s">
        <v>159</v>
      </c>
      <c r="E96" s="42"/>
      <c r="F96" s="220" t="s">
        <v>719</v>
      </c>
      <c r="G96" s="42"/>
      <c r="H96" s="42"/>
      <c r="I96" s="221"/>
      <c r="J96" s="42"/>
      <c r="K96" s="42"/>
      <c r="L96" s="46"/>
      <c r="M96" s="222"/>
      <c r="N96" s="223"/>
      <c r="O96" s="86"/>
      <c r="P96" s="86"/>
      <c r="Q96" s="86"/>
      <c r="R96" s="86"/>
      <c r="S96" s="86"/>
      <c r="T96" s="87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T96" s="19" t="s">
        <v>159</v>
      </c>
      <c r="AU96" s="19" t="s">
        <v>79</v>
      </c>
    </row>
    <row r="97" s="2" customFormat="1" ht="37.8" customHeight="1">
      <c r="A97" s="40"/>
      <c r="B97" s="41"/>
      <c r="C97" s="206" t="s">
        <v>149</v>
      </c>
      <c r="D97" s="206" t="s">
        <v>153</v>
      </c>
      <c r="E97" s="207" t="s">
        <v>730</v>
      </c>
      <c r="F97" s="208" t="s">
        <v>731</v>
      </c>
      <c r="G97" s="209" t="s">
        <v>375</v>
      </c>
      <c r="H97" s="210">
        <v>3.8999999999999999</v>
      </c>
      <c r="I97" s="211"/>
      <c r="J97" s="212">
        <f>ROUND(I97*H97,2)</f>
        <v>0</v>
      </c>
      <c r="K97" s="208" t="s">
        <v>157</v>
      </c>
      <c r="L97" s="46"/>
      <c r="M97" s="213" t="s">
        <v>19</v>
      </c>
      <c r="N97" s="214" t="s">
        <v>40</v>
      </c>
      <c r="O97" s="86"/>
      <c r="P97" s="215">
        <f>O97*H97</f>
        <v>0</v>
      </c>
      <c r="Q97" s="215">
        <v>0</v>
      </c>
      <c r="R97" s="215">
        <f>Q97*H97</f>
        <v>0</v>
      </c>
      <c r="S97" s="215">
        <v>0</v>
      </c>
      <c r="T97" s="216">
        <f>S97*H97</f>
        <v>0</v>
      </c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R97" s="217" t="s">
        <v>158</v>
      </c>
      <c r="AT97" s="217" t="s">
        <v>153</v>
      </c>
      <c r="AU97" s="217" t="s">
        <v>79</v>
      </c>
      <c r="AY97" s="19" t="s">
        <v>150</v>
      </c>
      <c r="BE97" s="218">
        <f>IF(N97="základní",J97,0)</f>
        <v>0</v>
      </c>
      <c r="BF97" s="218">
        <f>IF(N97="snížená",J97,0)</f>
        <v>0</v>
      </c>
      <c r="BG97" s="218">
        <f>IF(N97="zákl. přenesená",J97,0)</f>
        <v>0</v>
      </c>
      <c r="BH97" s="218">
        <f>IF(N97="sníž. přenesená",J97,0)</f>
        <v>0</v>
      </c>
      <c r="BI97" s="218">
        <f>IF(N97="nulová",J97,0)</f>
        <v>0</v>
      </c>
      <c r="BJ97" s="19" t="s">
        <v>77</v>
      </c>
      <c r="BK97" s="218">
        <f>ROUND(I97*H97,2)</f>
        <v>0</v>
      </c>
      <c r="BL97" s="19" t="s">
        <v>158</v>
      </c>
      <c r="BM97" s="217" t="s">
        <v>175</v>
      </c>
    </row>
    <row r="98" s="2" customFormat="1">
      <c r="A98" s="40"/>
      <c r="B98" s="41"/>
      <c r="C98" s="42"/>
      <c r="D98" s="219" t="s">
        <v>159</v>
      </c>
      <c r="E98" s="42"/>
      <c r="F98" s="220" t="s">
        <v>732</v>
      </c>
      <c r="G98" s="42"/>
      <c r="H98" s="42"/>
      <c r="I98" s="221"/>
      <c r="J98" s="42"/>
      <c r="K98" s="42"/>
      <c r="L98" s="46"/>
      <c r="M98" s="222"/>
      <c r="N98" s="223"/>
      <c r="O98" s="86"/>
      <c r="P98" s="86"/>
      <c r="Q98" s="86"/>
      <c r="R98" s="86"/>
      <c r="S98" s="86"/>
      <c r="T98" s="87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T98" s="19" t="s">
        <v>159</v>
      </c>
      <c r="AU98" s="19" t="s">
        <v>79</v>
      </c>
    </row>
    <row r="99" s="2" customFormat="1" ht="37.8" customHeight="1">
      <c r="A99" s="40"/>
      <c r="B99" s="41"/>
      <c r="C99" s="206" t="s">
        <v>167</v>
      </c>
      <c r="D99" s="206" t="s">
        <v>153</v>
      </c>
      <c r="E99" s="207" t="s">
        <v>746</v>
      </c>
      <c r="F99" s="208" t="s">
        <v>747</v>
      </c>
      <c r="G99" s="209" t="s">
        <v>380</v>
      </c>
      <c r="H99" s="210">
        <v>26</v>
      </c>
      <c r="I99" s="211"/>
      <c r="J99" s="212">
        <f>ROUND(I99*H99,2)</f>
        <v>0</v>
      </c>
      <c r="K99" s="208" t="s">
        <v>157</v>
      </c>
      <c r="L99" s="46"/>
      <c r="M99" s="213" t="s">
        <v>19</v>
      </c>
      <c r="N99" s="214" t="s">
        <v>40</v>
      </c>
      <c r="O99" s="86"/>
      <c r="P99" s="215">
        <f>O99*H99</f>
        <v>0</v>
      </c>
      <c r="Q99" s="215">
        <v>0</v>
      </c>
      <c r="R99" s="215">
        <f>Q99*H99</f>
        <v>0</v>
      </c>
      <c r="S99" s="215">
        <v>0</v>
      </c>
      <c r="T99" s="216">
        <f>S99*H99</f>
        <v>0</v>
      </c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R99" s="217" t="s">
        <v>158</v>
      </c>
      <c r="AT99" s="217" t="s">
        <v>153</v>
      </c>
      <c r="AU99" s="217" t="s">
        <v>79</v>
      </c>
      <c r="AY99" s="19" t="s">
        <v>150</v>
      </c>
      <c r="BE99" s="218">
        <f>IF(N99="základní",J99,0)</f>
        <v>0</v>
      </c>
      <c r="BF99" s="218">
        <f>IF(N99="snížená",J99,0)</f>
        <v>0</v>
      </c>
      <c r="BG99" s="218">
        <f>IF(N99="zákl. přenesená",J99,0)</f>
        <v>0</v>
      </c>
      <c r="BH99" s="218">
        <f>IF(N99="sníž. přenesená",J99,0)</f>
        <v>0</v>
      </c>
      <c r="BI99" s="218">
        <f>IF(N99="nulová",J99,0)</f>
        <v>0</v>
      </c>
      <c r="BJ99" s="19" t="s">
        <v>77</v>
      </c>
      <c r="BK99" s="218">
        <f>ROUND(I99*H99,2)</f>
        <v>0</v>
      </c>
      <c r="BL99" s="19" t="s">
        <v>158</v>
      </c>
      <c r="BM99" s="217" t="s">
        <v>8</v>
      </c>
    </row>
    <row r="100" s="2" customFormat="1">
      <c r="A100" s="40"/>
      <c r="B100" s="41"/>
      <c r="C100" s="42"/>
      <c r="D100" s="219" t="s">
        <v>159</v>
      </c>
      <c r="E100" s="42"/>
      <c r="F100" s="220" t="s">
        <v>748</v>
      </c>
      <c r="G100" s="42"/>
      <c r="H100" s="42"/>
      <c r="I100" s="221"/>
      <c r="J100" s="42"/>
      <c r="K100" s="42"/>
      <c r="L100" s="46"/>
      <c r="M100" s="222"/>
      <c r="N100" s="223"/>
      <c r="O100" s="86"/>
      <c r="P100" s="86"/>
      <c r="Q100" s="86"/>
      <c r="R100" s="86"/>
      <c r="S100" s="86"/>
      <c r="T100" s="87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T100" s="19" t="s">
        <v>159</v>
      </c>
      <c r="AU100" s="19" t="s">
        <v>79</v>
      </c>
    </row>
    <row r="101" s="13" customFormat="1">
      <c r="A101" s="13"/>
      <c r="B101" s="242"/>
      <c r="C101" s="243"/>
      <c r="D101" s="244" t="s">
        <v>593</v>
      </c>
      <c r="E101" s="245" t="s">
        <v>19</v>
      </c>
      <c r="F101" s="246" t="s">
        <v>1052</v>
      </c>
      <c r="G101" s="243"/>
      <c r="H101" s="247">
        <v>26</v>
      </c>
      <c r="I101" s="248"/>
      <c r="J101" s="243"/>
      <c r="K101" s="243"/>
      <c r="L101" s="249"/>
      <c r="M101" s="250"/>
      <c r="N101" s="251"/>
      <c r="O101" s="251"/>
      <c r="P101" s="251"/>
      <c r="Q101" s="251"/>
      <c r="R101" s="251"/>
      <c r="S101" s="251"/>
      <c r="T101" s="252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T101" s="253" t="s">
        <v>593</v>
      </c>
      <c r="AU101" s="253" t="s">
        <v>79</v>
      </c>
      <c r="AV101" s="13" t="s">
        <v>79</v>
      </c>
      <c r="AW101" s="13" t="s">
        <v>31</v>
      </c>
      <c r="AX101" s="13" t="s">
        <v>69</v>
      </c>
      <c r="AY101" s="253" t="s">
        <v>150</v>
      </c>
    </row>
    <row r="102" s="14" customFormat="1">
      <c r="A102" s="14"/>
      <c r="B102" s="254"/>
      <c r="C102" s="255"/>
      <c r="D102" s="244" t="s">
        <v>593</v>
      </c>
      <c r="E102" s="256" t="s">
        <v>19</v>
      </c>
      <c r="F102" s="257" t="s">
        <v>595</v>
      </c>
      <c r="G102" s="255"/>
      <c r="H102" s="258">
        <v>26</v>
      </c>
      <c r="I102" s="259"/>
      <c r="J102" s="255"/>
      <c r="K102" s="255"/>
      <c r="L102" s="260"/>
      <c r="M102" s="261"/>
      <c r="N102" s="262"/>
      <c r="O102" s="262"/>
      <c r="P102" s="262"/>
      <c r="Q102" s="262"/>
      <c r="R102" s="262"/>
      <c r="S102" s="262"/>
      <c r="T102" s="263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T102" s="264" t="s">
        <v>593</v>
      </c>
      <c r="AU102" s="264" t="s">
        <v>79</v>
      </c>
      <c r="AV102" s="14" t="s">
        <v>158</v>
      </c>
      <c r="AW102" s="14" t="s">
        <v>31</v>
      </c>
      <c r="AX102" s="14" t="s">
        <v>77</v>
      </c>
      <c r="AY102" s="264" t="s">
        <v>150</v>
      </c>
    </row>
    <row r="103" s="2" customFormat="1" ht="37.8" customHeight="1">
      <c r="A103" s="40"/>
      <c r="B103" s="41"/>
      <c r="C103" s="206" t="s">
        <v>180</v>
      </c>
      <c r="D103" s="206" t="s">
        <v>153</v>
      </c>
      <c r="E103" s="207" t="s">
        <v>752</v>
      </c>
      <c r="F103" s="208" t="s">
        <v>753</v>
      </c>
      <c r="G103" s="209" t="s">
        <v>380</v>
      </c>
      <c r="H103" s="210">
        <v>26</v>
      </c>
      <c r="I103" s="211"/>
      <c r="J103" s="212">
        <f>ROUND(I103*H103,2)</f>
        <v>0</v>
      </c>
      <c r="K103" s="208" t="s">
        <v>157</v>
      </c>
      <c r="L103" s="46"/>
      <c r="M103" s="213" t="s">
        <v>19</v>
      </c>
      <c r="N103" s="214" t="s">
        <v>40</v>
      </c>
      <c r="O103" s="86"/>
      <c r="P103" s="215">
        <f>O103*H103</f>
        <v>0</v>
      </c>
      <c r="Q103" s="215">
        <v>0</v>
      </c>
      <c r="R103" s="215">
        <f>Q103*H103</f>
        <v>0</v>
      </c>
      <c r="S103" s="215">
        <v>0</v>
      </c>
      <c r="T103" s="216">
        <f>S103*H103</f>
        <v>0</v>
      </c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R103" s="217" t="s">
        <v>158</v>
      </c>
      <c r="AT103" s="217" t="s">
        <v>153</v>
      </c>
      <c r="AU103" s="217" t="s">
        <v>79</v>
      </c>
      <c r="AY103" s="19" t="s">
        <v>150</v>
      </c>
      <c r="BE103" s="218">
        <f>IF(N103="základní",J103,0)</f>
        <v>0</v>
      </c>
      <c r="BF103" s="218">
        <f>IF(N103="snížená",J103,0)</f>
        <v>0</v>
      </c>
      <c r="BG103" s="218">
        <f>IF(N103="zákl. přenesená",J103,0)</f>
        <v>0</v>
      </c>
      <c r="BH103" s="218">
        <f>IF(N103="sníž. přenesená",J103,0)</f>
        <v>0</v>
      </c>
      <c r="BI103" s="218">
        <f>IF(N103="nulová",J103,0)</f>
        <v>0</v>
      </c>
      <c r="BJ103" s="19" t="s">
        <v>77</v>
      </c>
      <c r="BK103" s="218">
        <f>ROUND(I103*H103,2)</f>
        <v>0</v>
      </c>
      <c r="BL103" s="19" t="s">
        <v>158</v>
      </c>
      <c r="BM103" s="217" t="s">
        <v>183</v>
      </c>
    </row>
    <row r="104" s="2" customFormat="1">
      <c r="A104" s="40"/>
      <c r="B104" s="41"/>
      <c r="C104" s="42"/>
      <c r="D104" s="219" t="s">
        <v>159</v>
      </c>
      <c r="E104" s="42"/>
      <c r="F104" s="220" t="s">
        <v>754</v>
      </c>
      <c r="G104" s="42"/>
      <c r="H104" s="42"/>
      <c r="I104" s="221"/>
      <c r="J104" s="42"/>
      <c r="K104" s="42"/>
      <c r="L104" s="46"/>
      <c r="M104" s="222"/>
      <c r="N104" s="223"/>
      <c r="O104" s="86"/>
      <c r="P104" s="86"/>
      <c r="Q104" s="86"/>
      <c r="R104" s="86"/>
      <c r="S104" s="86"/>
      <c r="T104" s="87"/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T104" s="19" t="s">
        <v>159</v>
      </c>
      <c r="AU104" s="19" t="s">
        <v>79</v>
      </c>
    </row>
    <row r="105" s="2" customFormat="1" ht="16.5" customHeight="1">
      <c r="A105" s="40"/>
      <c r="B105" s="41"/>
      <c r="C105" s="228" t="s">
        <v>171</v>
      </c>
      <c r="D105" s="228" t="s">
        <v>254</v>
      </c>
      <c r="E105" s="229" t="s">
        <v>755</v>
      </c>
      <c r="F105" s="230" t="s">
        <v>756</v>
      </c>
      <c r="G105" s="231" t="s">
        <v>319</v>
      </c>
      <c r="H105" s="232">
        <v>0.52000000000000002</v>
      </c>
      <c r="I105" s="233"/>
      <c r="J105" s="234">
        <f>ROUND(I105*H105,2)</f>
        <v>0</v>
      </c>
      <c r="K105" s="230" t="s">
        <v>157</v>
      </c>
      <c r="L105" s="235"/>
      <c r="M105" s="236" t="s">
        <v>19</v>
      </c>
      <c r="N105" s="237" t="s">
        <v>40</v>
      </c>
      <c r="O105" s="86"/>
      <c r="P105" s="215">
        <f>O105*H105</f>
        <v>0</v>
      </c>
      <c r="Q105" s="215">
        <v>0</v>
      </c>
      <c r="R105" s="215">
        <f>Q105*H105</f>
        <v>0</v>
      </c>
      <c r="S105" s="215">
        <v>0</v>
      </c>
      <c r="T105" s="216">
        <f>S105*H105</f>
        <v>0</v>
      </c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R105" s="217" t="s">
        <v>171</v>
      </c>
      <c r="AT105" s="217" t="s">
        <v>254</v>
      </c>
      <c r="AU105" s="217" t="s">
        <v>79</v>
      </c>
      <c r="AY105" s="19" t="s">
        <v>150</v>
      </c>
      <c r="BE105" s="218">
        <f>IF(N105="základní",J105,0)</f>
        <v>0</v>
      </c>
      <c r="BF105" s="218">
        <f>IF(N105="snížená",J105,0)</f>
        <v>0</v>
      </c>
      <c r="BG105" s="218">
        <f>IF(N105="zákl. přenesená",J105,0)</f>
        <v>0</v>
      </c>
      <c r="BH105" s="218">
        <f>IF(N105="sníž. přenesená",J105,0)</f>
        <v>0</v>
      </c>
      <c r="BI105" s="218">
        <f>IF(N105="nulová",J105,0)</f>
        <v>0</v>
      </c>
      <c r="BJ105" s="19" t="s">
        <v>77</v>
      </c>
      <c r="BK105" s="218">
        <f>ROUND(I105*H105,2)</f>
        <v>0</v>
      </c>
      <c r="BL105" s="19" t="s">
        <v>158</v>
      </c>
      <c r="BM105" s="217" t="s">
        <v>187</v>
      </c>
    </row>
    <row r="106" s="13" customFormat="1">
      <c r="A106" s="13"/>
      <c r="B106" s="242"/>
      <c r="C106" s="243"/>
      <c r="D106" s="244" t="s">
        <v>593</v>
      </c>
      <c r="E106" s="245" t="s">
        <v>19</v>
      </c>
      <c r="F106" s="246" t="s">
        <v>1053</v>
      </c>
      <c r="G106" s="243"/>
      <c r="H106" s="247">
        <v>0.52000000000000002</v>
      </c>
      <c r="I106" s="248"/>
      <c r="J106" s="243"/>
      <c r="K106" s="243"/>
      <c r="L106" s="249"/>
      <c r="M106" s="250"/>
      <c r="N106" s="251"/>
      <c r="O106" s="251"/>
      <c r="P106" s="251"/>
      <c r="Q106" s="251"/>
      <c r="R106" s="251"/>
      <c r="S106" s="251"/>
      <c r="T106" s="252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T106" s="253" t="s">
        <v>593</v>
      </c>
      <c r="AU106" s="253" t="s">
        <v>79</v>
      </c>
      <c r="AV106" s="13" t="s">
        <v>79</v>
      </c>
      <c r="AW106" s="13" t="s">
        <v>31</v>
      </c>
      <c r="AX106" s="13" t="s">
        <v>69</v>
      </c>
      <c r="AY106" s="253" t="s">
        <v>150</v>
      </c>
    </row>
    <row r="107" s="14" customFormat="1">
      <c r="A107" s="14"/>
      <c r="B107" s="254"/>
      <c r="C107" s="255"/>
      <c r="D107" s="244" t="s">
        <v>593</v>
      </c>
      <c r="E107" s="256" t="s">
        <v>19</v>
      </c>
      <c r="F107" s="257" t="s">
        <v>595</v>
      </c>
      <c r="G107" s="255"/>
      <c r="H107" s="258">
        <v>0.52000000000000002</v>
      </c>
      <c r="I107" s="259"/>
      <c r="J107" s="255"/>
      <c r="K107" s="255"/>
      <c r="L107" s="260"/>
      <c r="M107" s="261"/>
      <c r="N107" s="262"/>
      <c r="O107" s="262"/>
      <c r="P107" s="262"/>
      <c r="Q107" s="262"/>
      <c r="R107" s="262"/>
      <c r="S107" s="262"/>
      <c r="T107" s="263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T107" s="264" t="s">
        <v>593</v>
      </c>
      <c r="AU107" s="264" t="s">
        <v>79</v>
      </c>
      <c r="AV107" s="14" t="s">
        <v>158</v>
      </c>
      <c r="AW107" s="14" t="s">
        <v>31</v>
      </c>
      <c r="AX107" s="14" t="s">
        <v>77</v>
      </c>
      <c r="AY107" s="264" t="s">
        <v>150</v>
      </c>
    </row>
    <row r="108" s="2" customFormat="1" ht="33" customHeight="1">
      <c r="A108" s="40"/>
      <c r="B108" s="41"/>
      <c r="C108" s="206" t="s">
        <v>190</v>
      </c>
      <c r="D108" s="206" t="s">
        <v>153</v>
      </c>
      <c r="E108" s="207" t="s">
        <v>758</v>
      </c>
      <c r="F108" s="208" t="s">
        <v>759</v>
      </c>
      <c r="G108" s="209" t="s">
        <v>380</v>
      </c>
      <c r="H108" s="210">
        <v>26</v>
      </c>
      <c r="I108" s="211"/>
      <c r="J108" s="212">
        <f>ROUND(I108*H108,2)</f>
        <v>0</v>
      </c>
      <c r="K108" s="208" t="s">
        <v>157</v>
      </c>
      <c r="L108" s="46"/>
      <c r="M108" s="213" t="s">
        <v>19</v>
      </c>
      <c r="N108" s="214" t="s">
        <v>40</v>
      </c>
      <c r="O108" s="86"/>
      <c r="P108" s="215">
        <f>O108*H108</f>
        <v>0</v>
      </c>
      <c r="Q108" s="215">
        <v>0</v>
      </c>
      <c r="R108" s="215">
        <f>Q108*H108</f>
        <v>0</v>
      </c>
      <c r="S108" s="215">
        <v>0</v>
      </c>
      <c r="T108" s="216">
        <f>S108*H108</f>
        <v>0</v>
      </c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R108" s="217" t="s">
        <v>158</v>
      </c>
      <c r="AT108" s="217" t="s">
        <v>153</v>
      </c>
      <c r="AU108" s="217" t="s">
        <v>79</v>
      </c>
      <c r="AY108" s="19" t="s">
        <v>150</v>
      </c>
      <c r="BE108" s="218">
        <f>IF(N108="základní",J108,0)</f>
        <v>0</v>
      </c>
      <c r="BF108" s="218">
        <f>IF(N108="snížená",J108,0)</f>
        <v>0</v>
      </c>
      <c r="BG108" s="218">
        <f>IF(N108="zákl. přenesená",J108,0)</f>
        <v>0</v>
      </c>
      <c r="BH108" s="218">
        <f>IF(N108="sníž. přenesená",J108,0)</f>
        <v>0</v>
      </c>
      <c r="BI108" s="218">
        <f>IF(N108="nulová",J108,0)</f>
        <v>0</v>
      </c>
      <c r="BJ108" s="19" t="s">
        <v>77</v>
      </c>
      <c r="BK108" s="218">
        <f>ROUND(I108*H108,2)</f>
        <v>0</v>
      </c>
      <c r="BL108" s="19" t="s">
        <v>158</v>
      </c>
      <c r="BM108" s="217" t="s">
        <v>193</v>
      </c>
    </row>
    <row r="109" s="2" customFormat="1">
      <c r="A109" s="40"/>
      <c r="B109" s="41"/>
      <c r="C109" s="42"/>
      <c r="D109" s="219" t="s">
        <v>159</v>
      </c>
      <c r="E109" s="42"/>
      <c r="F109" s="220" t="s">
        <v>760</v>
      </c>
      <c r="G109" s="42"/>
      <c r="H109" s="42"/>
      <c r="I109" s="221"/>
      <c r="J109" s="42"/>
      <c r="K109" s="42"/>
      <c r="L109" s="46"/>
      <c r="M109" s="222"/>
      <c r="N109" s="223"/>
      <c r="O109" s="86"/>
      <c r="P109" s="86"/>
      <c r="Q109" s="86"/>
      <c r="R109" s="86"/>
      <c r="S109" s="86"/>
      <c r="T109" s="87"/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T109" s="19" t="s">
        <v>159</v>
      </c>
      <c r="AU109" s="19" t="s">
        <v>79</v>
      </c>
    </row>
    <row r="110" s="2" customFormat="1" ht="33" customHeight="1">
      <c r="A110" s="40"/>
      <c r="B110" s="41"/>
      <c r="C110" s="206" t="s">
        <v>175</v>
      </c>
      <c r="D110" s="206" t="s">
        <v>153</v>
      </c>
      <c r="E110" s="207" t="s">
        <v>761</v>
      </c>
      <c r="F110" s="208" t="s">
        <v>762</v>
      </c>
      <c r="G110" s="209" t="s">
        <v>380</v>
      </c>
      <c r="H110" s="210">
        <v>137</v>
      </c>
      <c r="I110" s="211"/>
      <c r="J110" s="212">
        <f>ROUND(I110*H110,2)</f>
        <v>0</v>
      </c>
      <c r="K110" s="208" t="s">
        <v>157</v>
      </c>
      <c r="L110" s="46"/>
      <c r="M110" s="213" t="s">
        <v>19</v>
      </c>
      <c r="N110" s="214" t="s">
        <v>40</v>
      </c>
      <c r="O110" s="86"/>
      <c r="P110" s="215">
        <f>O110*H110</f>
        <v>0</v>
      </c>
      <c r="Q110" s="215">
        <v>0</v>
      </c>
      <c r="R110" s="215">
        <f>Q110*H110</f>
        <v>0</v>
      </c>
      <c r="S110" s="215">
        <v>0</v>
      </c>
      <c r="T110" s="216">
        <f>S110*H110</f>
        <v>0</v>
      </c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R110" s="217" t="s">
        <v>158</v>
      </c>
      <c r="AT110" s="217" t="s">
        <v>153</v>
      </c>
      <c r="AU110" s="217" t="s">
        <v>79</v>
      </c>
      <c r="AY110" s="19" t="s">
        <v>150</v>
      </c>
      <c r="BE110" s="218">
        <f>IF(N110="základní",J110,0)</f>
        <v>0</v>
      </c>
      <c r="BF110" s="218">
        <f>IF(N110="snížená",J110,0)</f>
        <v>0</v>
      </c>
      <c r="BG110" s="218">
        <f>IF(N110="zákl. přenesená",J110,0)</f>
        <v>0</v>
      </c>
      <c r="BH110" s="218">
        <f>IF(N110="sníž. přenesená",J110,0)</f>
        <v>0</v>
      </c>
      <c r="BI110" s="218">
        <f>IF(N110="nulová",J110,0)</f>
        <v>0</v>
      </c>
      <c r="BJ110" s="19" t="s">
        <v>77</v>
      </c>
      <c r="BK110" s="218">
        <f>ROUND(I110*H110,2)</f>
        <v>0</v>
      </c>
      <c r="BL110" s="19" t="s">
        <v>158</v>
      </c>
      <c r="BM110" s="217" t="s">
        <v>199</v>
      </c>
    </row>
    <row r="111" s="2" customFormat="1">
      <c r="A111" s="40"/>
      <c r="B111" s="41"/>
      <c r="C111" s="42"/>
      <c r="D111" s="219" t="s">
        <v>159</v>
      </c>
      <c r="E111" s="42"/>
      <c r="F111" s="220" t="s">
        <v>763</v>
      </c>
      <c r="G111" s="42"/>
      <c r="H111" s="42"/>
      <c r="I111" s="221"/>
      <c r="J111" s="42"/>
      <c r="K111" s="42"/>
      <c r="L111" s="46"/>
      <c r="M111" s="222"/>
      <c r="N111" s="223"/>
      <c r="O111" s="86"/>
      <c r="P111" s="86"/>
      <c r="Q111" s="86"/>
      <c r="R111" s="86"/>
      <c r="S111" s="86"/>
      <c r="T111" s="87"/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T111" s="19" t="s">
        <v>159</v>
      </c>
      <c r="AU111" s="19" t="s">
        <v>79</v>
      </c>
    </row>
    <row r="112" s="13" customFormat="1">
      <c r="A112" s="13"/>
      <c r="B112" s="242"/>
      <c r="C112" s="243"/>
      <c r="D112" s="244" t="s">
        <v>593</v>
      </c>
      <c r="E112" s="245" t="s">
        <v>19</v>
      </c>
      <c r="F112" s="246" t="s">
        <v>1054</v>
      </c>
      <c r="G112" s="243"/>
      <c r="H112" s="247">
        <v>137</v>
      </c>
      <c r="I112" s="248"/>
      <c r="J112" s="243"/>
      <c r="K112" s="243"/>
      <c r="L112" s="249"/>
      <c r="M112" s="250"/>
      <c r="N112" s="251"/>
      <c r="O112" s="251"/>
      <c r="P112" s="251"/>
      <c r="Q112" s="251"/>
      <c r="R112" s="251"/>
      <c r="S112" s="251"/>
      <c r="T112" s="252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T112" s="253" t="s">
        <v>593</v>
      </c>
      <c r="AU112" s="253" t="s">
        <v>79</v>
      </c>
      <c r="AV112" s="13" t="s">
        <v>79</v>
      </c>
      <c r="AW112" s="13" t="s">
        <v>31</v>
      </c>
      <c r="AX112" s="13" t="s">
        <v>69</v>
      </c>
      <c r="AY112" s="253" t="s">
        <v>150</v>
      </c>
    </row>
    <row r="113" s="14" customFormat="1">
      <c r="A113" s="14"/>
      <c r="B113" s="254"/>
      <c r="C113" s="255"/>
      <c r="D113" s="244" t="s">
        <v>593</v>
      </c>
      <c r="E113" s="256" t="s">
        <v>19</v>
      </c>
      <c r="F113" s="257" t="s">
        <v>595</v>
      </c>
      <c r="G113" s="255"/>
      <c r="H113" s="258">
        <v>137</v>
      </c>
      <c r="I113" s="259"/>
      <c r="J113" s="255"/>
      <c r="K113" s="255"/>
      <c r="L113" s="260"/>
      <c r="M113" s="261"/>
      <c r="N113" s="262"/>
      <c r="O113" s="262"/>
      <c r="P113" s="262"/>
      <c r="Q113" s="262"/>
      <c r="R113" s="262"/>
      <c r="S113" s="262"/>
      <c r="T113" s="263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T113" s="264" t="s">
        <v>593</v>
      </c>
      <c r="AU113" s="264" t="s">
        <v>79</v>
      </c>
      <c r="AV113" s="14" t="s">
        <v>158</v>
      </c>
      <c r="AW113" s="14" t="s">
        <v>31</v>
      </c>
      <c r="AX113" s="14" t="s">
        <v>77</v>
      </c>
      <c r="AY113" s="264" t="s">
        <v>150</v>
      </c>
    </row>
    <row r="114" s="2" customFormat="1" ht="21.75" customHeight="1">
      <c r="A114" s="40"/>
      <c r="B114" s="41"/>
      <c r="C114" s="206" t="s">
        <v>201</v>
      </c>
      <c r="D114" s="206" t="s">
        <v>153</v>
      </c>
      <c r="E114" s="207" t="s">
        <v>768</v>
      </c>
      <c r="F114" s="208" t="s">
        <v>769</v>
      </c>
      <c r="G114" s="209" t="s">
        <v>375</v>
      </c>
      <c r="H114" s="210">
        <v>1.5600000000000001</v>
      </c>
      <c r="I114" s="211"/>
      <c r="J114" s="212">
        <f>ROUND(I114*H114,2)</f>
        <v>0</v>
      </c>
      <c r="K114" s="208" t="s">
        <v>157</v>
      </c>
      <c r="L114" s="46"/>
      <c r="M114" s="213" t="s">
        <v>19</v>
      </c>
      <c r="N114" s="214" t="s">
        <v>40</v>
      </c>
      <c r="O114" s="86"/>
      <c r="P114" s="215">
        <f>O114*H114</f>
        <v>0</v>
      </c>
      <c r="Q114" s="215">
        <v>0</v>
      </c>
      <c r="R114" s="215">
        <f>Q114*H114</f>
        <v>0</v>
      </c>
      <c r="S114" s="215">
        <v>0</v>
      </c>
      <c r="T114" s="216">
        <f>S114*H114</f>
        <v>0</v>
      </c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R114" s="217" t="s">
        <v>158</v>
      </c>
      <c r="AT114" s="217" t="s">
        <v>153</v>
      </c>
      <c r="AU114" s="217" t="s">
        <v>79</v>
      </c>
      <c r="AY114" s="19" t="s">
        <v>150</v>
      </c>
      <c r="BE114" s="218">
        <f>IF(N114="základní",J114,0)</f>
        <v>0</v>
      </c>
      <c r="BF114" s="218">
        <f>IF(N114="snížená",J114,0)</f>
        <v>0</v>
      </c>
      <c r="BG114" s="218">
        <f>IF(N114="zákl. přenesená",J114,0)</f>
        <v>0</v>
      </c>
      <c r="BH114" s="218">
        <f>IF(N114="sníž. přenesená",J114,0)</f>
        <v>0</v>
      </c>
      <c r="BI114" s="218">
        <f>IF(N114="nulová",J114,0)</f>
        <v>0</v>
      </c>
      <c r="BJ114" s="19" t="s">
        <v>77</v>
      </c>
      <c r="BK114" s="218">
        <f>ROUND(I114*H114,2)</f>
        <v>0</v>
      </c>
      <c r="BL114" s="19" t="s">
        <v>158</v>
      </c>
      <c r="BM114" s="217" t="s">
        <v>204</v>
      </c>
    </row>
    <row r="115" s="2" customFormat="1">
      <c r="A115" s="40"/>
      <c r="B115" s="41"/>
      <c r="C115" s="42"/>
      <c r="D115" s="219" t="s">
        <v>159</v>
      </c>
      <c r="E115" s="42"/>
      <c r="F115" s="220" t="s">
        <v>770</v>
      </c>
      <c r="G115" s="42"/>
      <c r="H115" s="42"/>
      <c r="I115" s="221"/>
      <c r="J115" s="42"/>
      <c r="K115" s="42"/>
      <c r="L115" s="46"/>
      <c r="M115" s="222"/>
      <c r="N115" s="223"/>
      <c r="O115" s="86"/>
      <c r="P115" s="86"/>
      <c r="Q115" s="86"/>
      <c r="R115" s="86"/>
      <c r="S115" s="86"/>
      <c r="T115" s="87"/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T115" s="19" t="s">
        <v>159</v>
      </c>
      <c r="AU115" s="19" t="s">
        <v>79</v>
      </c>
    </row>
    <row r="116" s="2" customFormat="1" ht="21.75" customHeight="1">
      <c r="A116" s="40"/>
      <c r="B116" s="41"/>
      <c r="C116" s="206" t="s">
        <v>8</v>
      </c>
      <c r="D116" s="206" t="s">
        <v>153</v>
      </c>
      <c r="E116" s="207" t="s">
        <v>771</v>
      </c>
      <c r="F116" s="208" t="s">
        <v>772</v>
      </c>
      <c r="G116" s="209" t="s">
        <v>375</v>
      </c>
      <c r="H116" s="210">
        <v>1.5600000000000001</v>
      </c>
      <c r="I116" s="211"/>
      <c r="J116" s="212">
        <f>ROUND(I116*H116,2)</f>
        <v>0</v>
      </c>
      <c r="K116" s="208" t="s">
        <v>157</v>
      </c>
      <c r="L116" s="46"/>
      <c r="M116" s="213" t="s">
        <v>19</v>
      </c>
      <c r="N116" s="214" t="s">
        <v>40</v>
      </c>
      <c r="O116" s="86"/>
      <c r="P116" s="215">
        <f>O116*H116</f>
        <v>0</v>
      </c>
      <c r="Q116" s="215">
        <v>0</v>
      </c>
      <c r="R116" s="215">
        <f>Q116*H116</f>
        <v>0</v>
      </c>
      <c r="S116" s="215">
        <v>0</v>
      </c>
      <c r="T116" s="216">
        <f>S116*H116</f>
        <v>0</v>
      </c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R116" s="217" t="s">
        <v>158</v>
      </c>
      <c r="AT116" s="217" t="s">
        <v>153</v>
      </c>
      <c r="AU116" s="217" t="s">
        <v>79</v>
      </c>
      <c r="AY116" s="19" t="s">
        <v>150</v>
      </c>
      <c r="BE116" s="218">
        <f>IF(N116="základní",J116,0)</f>
        <v>0</v>
      </c>
      <c r="BF116" s="218">
        <f>IF(N116="snížená",J116,0)</f>
        <v>0</v>
      </c>
      <c r="BG116" s="218">
        <f>IF(N116="zákl. přenesená",J116,0)</f>
        <v>0</v>
      </c>
      <c r="BH116" s="218">
        <f>IF(N116="sníž. přenesená",J116,0)</f>
        <v>0</v>
      </c>
      <c r="BI116" s="218">
        <f>IF(N116="nulová",J116,0)</f>
        <v>0</v>
      </c>
      <c r="BJ116" s="19" t="s">
        <v>77</v>
      </c>
      <c r="BK116" s="218">
        <f>ROUND(I116*H116,2)</f>
        <v>0</v>
      </c>
      <c r="BL116" s="19" t="s">
        <v>158</v>
      </c>
      <c r="BM116" s="217" t="s">
        <v>208</v>
      </c>
    </row>
    <row r="117" s="2" customFormat="1">
      <c r="A117" s="40"/>
      <c r="B117" s="41"/>
      <c r="C117" s="42"/>
      <c r="D117" s="219" t="s">
        <v>159</v>
      </c>
      <c r="E117" s="42"/>
      <c r="F117" s="220" t="s">
        <v>773</v>
      </c>
      <c r="G117" s="42"/>
      <c r="H117" s="42"/>
      <c r="I117" s="221"/>
      <c r="J117" s="42"/>
      <c r="K117" s="42"/>
      <c r="L117" s="46"/>
      <c r="M117" s="222"/>
      <c r="N117" s="223"/>
      <c r="O117" s="86"/>
      <c r="P117" s="86"/>
      <c r="Q117" s="86"/>
      <c r="R117" s="86"/>
      <c r="S117" s="86"/>
      <c r="T117" s="87"/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T117" s="19" t="s">
        <v>159</v>
      </c>
      <c r="AU117" s="19" t="s">
        <v>79</v>
      </c>
    </row>
    <row r="118" s="2" customFormat="1" ht="24.15" customHeight="1">
      <c r="A118" s="40"/>
      <c r="B118" s="41"/>
      <c r="C118" s="206" t="s">
        <v>212</v>
      </c>
      <c r="D118" s="206" t="s">
        <v>153</v>
      </c>
      <c r="E118" s="207" t="s">
        <v>774</v>
      </c>
      <c r="F118" s="208" t="s">
        <v>775</v>
      </c>
      <c r="G118" s="209" t="s">
        <v>375</v>
      </c>
      <c r="H118" s="210">
        <v>6.2400000000000002</v>
      </c>
      <c r="I118" s="211"/>
      <c r="J118" s="212">
        <f>ROUND(I118*H118,2)</f>
        <v>0</v>
      </c>
      <c r="K118" s="208" t="s">
        <v>157</v>
      </c>
      <c r="L118" s="46"/>
      <c r="M118" s="213" t="s">
        <v>19</v>
      </c>
      <c r="N118" s="214" t="s">
        <v>40</v>
      </c>
      <c r="O118" s="86"/>
      <c r="P118" s="215">
        <f>O118*H118</f>
        <v>0</v>
      </c>
      <c r="Q118" s="215">
        <v>0</v>
      </c>
      <c r="R118" s="215">
        <f>Q118*H118</f>
        <v>0</v>
      </c>
      <c r="S118" s="215">
        <v>0</v>
      </c>
      <c r="T118" s="216">
        <f>S118*H118</f>
        <v>0</v>
      </c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R118" s="217" t="s">
        <v>158</v>
      </c>
      <c r="AT118" s="217" t="s">
        <v>153</v>
      </c>
      <c r="AU118" s="217" t="s">
        <v>79</v>
      </c>
      <c r="AY118" s="19" t="s">
        <v>150</v>
      </c>
      <c r="BE118" s="218">
        <f>IF(N118="základní",J118,0)</f>
        <v>0</v>
      </c>
      <c r="BF118" s="218">
        <f>IF(N118="snížená",J118,0)</f>
        <v>0</v>
      </c>
      <c r="BG118" s="218">
        <f>IF(N118="zákl. přenesená",J118,0)</f>
        <v>0</v>
      </c>
      <c r="BH118" s="218">
        <f>IF(N118="sníž. přenesená",J118,0)</f>
        <v>0</v>
      </c>
      <c r="BI118" s="218">
        <f>IF(N118="nulová",J118,0)</f>
        <v>0</v>
      </c>
      <c r="BJ118" s="19" t="s">
        <v>77</v>
      </c>
      <c r="BK118" s="218">
        <f>ROUND(I118*H118,2)</f>
        <v>0</v>
      </c>
      <c r="BL118" s="19" t="s">
        <v>158</v>
      </c>
      <c r="BM118" s="217" t="s">
        <v>215</v>
      </c>
    </row>
    <row r="119" s="2" customFormat="1">
      <c r="A119" s="40"/>
      <c r="B119" s="41"/>
      <c r="C119" s="42"/>
      <c r="D119" s="219" t="s">
        <v>159</v>
      </c>
      <c r="E119" s="42"/>
      <c r="F119" s="220" t="s">
        <v>776</v>
      </c>
      <c r="G119" s="42"/>
      <c r="H119" s="42"/>
      <c r="I119" s="221"/>
      <c r="J119" s="42"/>
      <c r="K119" s="42"/>
      <c r="L119" s="46"/>
      <c r="M119" s="222"/>
      <c r="N119" s="223"/>
      <c r="O119" s="86"/>
      <c r="P119" s="86"/>
      <c r="Q119" s="86"/>
      <c r="R119" s="86"/>
      <c r="S119" s="86"/>
      <c r="T119" s="87"/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T119" s="19" t="s">
        <v>159</v>
      </c>
      <c r="AU119" s="19" t="s">
        <v>79</v>
      </c>
    </row>
    <row r="120" s="15" customFormat="1">
      <c r="A120" s="15"/>
      <c r="B120" s="265"/>
      <c r="C120" s="266"/>
      <c r="D120" s="244" t="s">
        <v>593</v>
      </c>
      <c r="E120" s="267" t="s">
        <v>19</v>
      </c>
      <c r="F120" s="268" t="s">
        <v>1055</v>
      </c>
      <c r="G120" s="266"/>
      <c r="H120" s="267" t="s">
        <v>19</v>
      </c>
      <c r="I120" s="269"/>
      <c r="J120" s="266"/>
      <c r="K120" s="266"/>
      <c r="L120" s="270"/>
      <c r="M120" s="271"/>
      <c r="N120" s="272"/>
      <c r="O120" s="272"/>
      <c r="P120" s="272"/>
      <c r="Q120" s="272"/>
      <c r="R120" s="272"/>
      <c r="S120" s="272"/>
      <c r="T120" s="273"/>
      <c r="U120" s="15"/>
      <c r="V120" s="15"/>
      <c r="W120" s="15"/>
      <c r="X120" s="15"/>
      <c r="Y120" s="15"/>
      <c r="Z120" s="15"/>
      <c r="AA120" s="15"/>
      <c r="AB120" s="15"/>
      <c r="AC120" s="15"/>
      <c r="AD120" s="15"/>
      <c r="AE120" s="15"/>
      <c r="AT120" s="274" t="s">
        <v>593</v>
      </c>
      <c r="AU120" s="274" t="s">
        <v>79</v>
      </c>
      <c r="AV120" s="15" t="s">
        <v>77</v>
      </c>
      <c r="AW120" s="15" t="s">
        <v>31</v>
      </c>
      <c r="AX120" s="15" t="s">
        <v>69</v>
      </c>
      <c r="AY120" s="274" t="s">
        <v>150</v>
      </c>
    </row>
    <row r="121" s="13" customFormat="1">
      <c r="A121" s="13"/>
      <c r="B121" s="242"/>
      <c r="C121" s="243"/>
      <c r="D121" s="244" t="s">
        <v>593</v>
      </c>
      <c r="E121" s="245" t="s">
        <v>19</v>
      </c>
      <c r="F121" s="246" t="s">
        <v>1056</v>
      </c>
      <c r="G121" s="243"/>
      <c r="H121" s="247">
        <v>6.2400000000000002</v>
      </c>
      <c r="I121" s="248"/>
      <c r="J121" s="243"/>
      <c r="K121" s="243"/>
      <c r="L121" s="249"/>
      <c r="M121" s="250"/>
      <c r="N121" s="251"/>
      <c r="O121" s="251"/>
      <c r="P121" s="251"/>
      <c r="Q121" s="251"/>
      <c r="R121" s="251"/>
      <c r="S121" s="251"/>
      <c r="T121" s="252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T121" s="253" t="s">
        <v>593</v>
      </c>
      <c r="AU121" s="253" t="s">
        <v>79</v>
      </c>
      <c r="AV121" s="13" t="s">
        <v>79</v>
      </c>
      <c r="AW121" s="13" t="s">
        <v>31</v>
      </c>
      <c r="AX121" s="13" t="s">
        <v>69</v>
      </c>
      <c r="AY121" s="253" t="s">
        <v>150</v>
      </c>
    </row>
    <row r="122" s="14" customFormat="1">
      <c r="A122" s="14"/>
      <c r="B122" s="254"/>
      <c r="C122" s="255"/>
      <c r="D122" s="244" t="s">
        <v>593</v>
      </c>
      <c r="E122" s="256" t="s">
        <v>19</v>
      </c>
      <c r="F122" s="257" t="s">
        <v>595</v>
      </c>
      <c r="G122" s="255"/>
      <c r="H122" s="258">
        <v>6.2400000000000002</v>
      </c>
      <c r="I122" s="259"/>
      <c r="J122" s="255"/>
      <c r="K122" s="255"/>
      <c r="L122" s="260"/>
      <c r="M122" s="261"/>
      <c r="N122" s="262"/>
      <c r="O122" s="262"/>
      <c r="P122" s="262"/>
      <c r="Q122" s="262"/>
      <c r="R122" s="262"/>
      <c r="S122" s="262"/>
      <c r="T122" s="263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T122" s="264" t="s">
        <v>593</v>
      </c>
      <c r="AU122" s="264" t="s">
        <v>79</v>
      </c>
      <c r="AV122" s="14" t="s">
        <v>158</v>
      </c>
      <c r="AW122" s="14" t="s">
        <v>31</v>
      </c>
      <c r="AX122" s="14" t="s">
        <v>77</v>
      </c>
      <c r="AY122" s="264" t="s">
        <v>150</v>
      </c>
    </row>
    <row r="123" s="12" customFormat="1" ht="22.8" customHeight="1">
      <c r="A123" s="12"/>
      <c r="B123" s="190"/>
      <c r="C123" s="191"/>
      <c r="D123" s="192" t="s">
        <v>68</v>
      </c>
      <c r="E123" s="204" t="s">
        <v>149</v>
      </c>
      <c r="F123" s="204" t="s">
        <v>822</v>
      </c>
      <c r="G123" s="191"/>
      <c r="H123" s="191"/>
      <c r="I123" s="194"/>
      <c r="J123" s="205">
        <f>BK123</f>
        <v>0</v>
      </c>
      <c r="K123" s="191"/>
      <c r="L123" s="196"/>
      <c r="M123" s="197"/>
      <c r="N123" s="198"/>
      <c r="O123" s="198"/>
      <c r="P123" s="199">
        <f>SUM(P124:P141)</f>
        <v>0</v>
      </c>
      <c r="Q123" s="198"/>
      <c r="R123" s="199">
        <f>SUM(R124:R141)</f>
        <v>0</v>
      </c>
      <c r="S123" s="198"/>
      <c r="T123" s="200">
        <f>SUM(T124:T141)</f>
        <v>0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201" t="s">
        <v>77</v>
      </c>
      <c r="AT123" s="202" t="s">
        <v>68</v>
      </c>
      <c r="AU123" s="202" t="s">
        <v>77</v>
      </c>
      <c r="AY123" s="201" t="s">
        <v>150</v>
      </c>
      <c r="BK123" s="203">
        <f>SUM(BK124:BK141)</f>
        <v>0</v>
      </c>
    </row>
    <row r="124" s="2" customFormat="1" ht="33" customHeight="1">
      <c r="A124" s="40"/>
      <c r="B124" s="41"/>
      <c r="C124" s="206" t="s">
        <v>183</v>
      </c>
      <c r="D124" s="206" t="s">
        <v>153</v>
      </c>
      <c r="E124" s="207" t="s">
        <v>1057</v>
      </c>
      <c r="F124" s="208" t="s">
        <v>1058</v>
      </c>
      <c r="G124" s="209" t="s">
        <v>380</v>
      </c>
      <c r="H124" s="210">
        <v>137</v>
      </c>
      <c r="I124" s="211"/>
      <c r="J124" s="212">
        <f>ROUND(I124*H124,2)</f>
        <v>0</v>
      </c>
      <c r="K124" s="208" t="s">
        <v>157</v>
      </c>
      <c r="L124" s="46"/>
      <c r="M124" s="213" t="s">
        <v>19</v>
      </c>
      <c r="N124" s="214" t="s">
        <v>40</v>
      </c>
      <c r="O124" s="86"/>
      <c r="P124" s="215">
        <f>O124*H124</f>
        <v>0</v>
      </c>
      <c r="Q124" s="215">
        <v>0</v>
      </c>
      <c r="R124" s="215">
        <f>Q124*H124</f>
        <v>0</v>
      </c>
      <c r="S124" s="215">
        <v>0</v>
      </c>
      <c r="T124" s="216">
        <f>S124*H124</f>
        <v>0</v>
      </c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R124" s="217" t="s">
        <v>158</v>
      </c>
      <c r="AT124" s="217" t="s">
        <v>153</v>
      </c>
      <c r="AU124" s="217" t="s">
        <v>79</v>
      </c>
      <c r="AY124" s="19" t="s">
        <v>150</v>
      </c>
      <c r="BE124" s="218">
        <f>IF(N124="základní",J124,0)</f>
        <v>0</v>
      </c>
      <c r="BF124" s="218">
        <f>IF(N124="snížená",J124,0)</f>
        <v>0</v>
      </c>
      <c r="BG124" s="218">
        <f>IF(N124="zákl. přenesená",J124,0)</f>
        <v>0</v>
      </c>
      <c r="BH124" s="218">
        <f>IF(N124="sníž. přenesená",J124,0)</f>
        <v>0</v>
      </c>
      <c r="BI124" s="218">
        <f>IF(N124="nulová",J124,0)</f>
        <v>0</v>
      </c>
      <c r="BJ124" s="19" t="s">
        <v>77</v>
      </c>
      <c r="BK124" s="218">
        <f>ROUND(I124*H124,2)</f>
        <v>0</v>
      </c>
      <c r="BL124" s="19" t="s">
        <v>158</v>
      </c>
      <c r="BM124" s="217" t="s">
        <v>219</v>
      </c>
    </row>
    <row r="125" s="2" customFormat="1">
      <c r="A125" s="40"/>
      <c r="B125" s="41"/>
      <c r="C125" s="42"/>
      <c r="D125" s="219" t="s">
        <v>159</v>
      </c>
      <c r="E125" s="42"/>
      <c r="F125" s="220" t="s">
        <v>1059</v>
      </c>
      <c r="G125" s="42"/>
      <c r="H125" s="42"/>
      <c r="I125" s="221"/>
      <c r="J125" s="42"/>
      <c r="K125" s="42"/>
      <c r="L125" s="46"/>
      <c r="M125" s="222"/>
      <c r="N125" s="223"/>
      <c r="O125" s="86"/>
      <c r="P125" s="86"/>
      <c r="Q125" s="86"/>
      <c r="R125" s="86"/>
      <c r="S125" s="86"/>
      <c r="T125" s="87"/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T125" s="19" t="s">
        <v>159</v>
      </c>
      <c r="AU125" s="19" t="s">
        <v>79</v>
      </c>
    </row>
    <row r="126" s="2" customFormat="1" ht="78" customHeight="1">
      <c r="A126" s="40"/>
      <c r="B126" s="41"/>
      <c r="C126" s="206" t="s">
        <v>221</v>
      </c>
      <c r="D126" s="206" t="s">
        <v>153</v>
      </c>
      <c r="E126" s="207" t="s">
        <v>1060</v>
      </c>
      <c r="F126" s="208" t="s">
        <v>1061</v>
      </c>
      <c r="G126" s="209" t="s">
        <v>380</v>
      </c>
      <c r="H126" s="210">
        <v>137</v>
      </c>
      <c r="I126" s="211"/>
      <c r="J126" s="212">
        <f>ROUND(I126*H126,2)</f>
        <v>0</v>
      </c>
      <c r="K126" s="208" t="s">
        <v>157</v>
      </c>
      <c r="L126" s="46"/>
      <c r="M126" s="213" t="s">
        <v>19</v>
      </c>
      <c r="N126" s="214" t="s">
        <v>40</v>
      </c>
      <c r="O126" s="86"/>
      <c r="P126" s="215">
        <f>O126*H126</f>
        <v>0</v>
      </c>
      <c r="Q126" s="215">
        <v>0</v>
      </c>
      <c r="R126" s="215">
        <f>Q126*H126</f>
        <v>0</v>
      </c>
      <c r="S126" s="215">
        <v>0</v>
      </c>
      <c r="T126" s="216">
        <f>S126*H126</f>
        <v>0</v>
      </c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R126" s="217" t="s">
        <v>158</v>
      </c>
      <c r="AT126" s="217" t="s">
        <v>153</v>
      </c>
      <c r="AU126" s="217" t="s">
        <v>79</v>
      </c>
      <c r="AY126" s="19" t="s">
        <v>150</v>
      </c>
      <c r="BE126" s="218">
        <f>IF(N126="základní",J126,0)</f>
        <v>0</v>
      </c>
      <c r="BF126" s="218">
        <f>IF(N126="snížená",J126,0)</f>
        <v>0</v>
      </c>
      <c r="BG126" s="218">
        <f>IF(N126="zákl. přenesená",J126,0)</f>
        <v>0</v>
      </c>
      <c r="BH126" s="218">
        <f>IF(N126="sníž. přenesená",J126,0)</f>
        <v>0</v>
      </c>
      <c r="BI126" s="218">
        <f>IF(N126="nulová",J126,0)</f>
        <v>0</v>
      </c>
      <c r="BJ126" s="19" t="s">
        <v>77</v>
      </c>
      <c r="BK126" s="218">
        <f>ROUND(I126*H126,2)</f>
        <v>0</v>
      </c>
      <c r="BL126" s="19" t="s">
        <v>158</v>
      </c>
      <c r="BM126" s="217" t="s">
        <v>224</v>
      </c>
    </row>
    <row r="127" s="2" customFormat="1">
      <c r="A127" s="40"/>
      <c r="B127" s="41"/>
      <c r="C127" s="42"/>
      <c r="D127" s="219" t="s">
        <v>159</v>
      </c>
      <c r="E127" s="42"/>
      <c r="F127" s="220" t="s">
        <v>1062</v>
      </c>
      <c r="G127" s="42"/>
      <c r="H127" s="42"/>
      <c r="I127" s="221"/>
      <c r="J127" s="42"/>
      <c r="K127" s="42"/>
      <c r="L127" s="46"/>
      <c r="M127" s="222"/>
      <c r="N127" s="223"/>
      <c r="O127" s="86"/>
      <c r="P127" s="86"/>
      <c r="Q127" s="86"/>
      <c r="R127" s="86"/>
      <c r="S127" s="86"/>
      <c r="T127" s="87"/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T127" s="19" t="s">
        <v>159</v>
      </c>
      <c r="AU127" s="19" t="s">
        <v>79</v>
      </c>
    </row>
    <row r="128" s="15" customFormat="1">
      <c r="A128" s="15"/>
      <c r="B128" s="265"/>
      <c r="C128" s="266"/>
      <c r="D128" s="244" t="s">
        <v>593</v>
      </c>
      <c r="E128" s="267" t="s">
        <v>19</v>
      </c>
      <c r="F128" s="268" t="s">
        <v>1063</v>
      </c>
      <c r="G128" s="266"/>
      <c r="H128" s="267" t="s">
        <v>19</v>
      </c>
      <c r="I128" s="269"/>
      <c r="J128" s="266"/>
      <c r="K128" s="266"/>
      <c r="L128" s="270"/>
      <c r="M128" s="271"/>
      <c r="N128" s="272"/>
      <c r="O128" s="272"/>
      <c r="P128" s="272"/>
      <c r="Q128" s="272"/>
      <c r="R128" s="272"/>
      <c r="S128" s="272"/>
      <c r="T128" s="273"/>
      <c r="U128" s="15"/>
      <c r="V128" s="15"/>
      <c r="W128" s="15"/>
      <c r="X128" s="15"/>
      <c r="Y128" s="15"/>
      <c r="Z128" s="15"/>
      <c r="AA128" s="15"/>
      <c r="AB128" s="15"/>
      <c r="AC128" s="15"/>
      <c r="AD128" s="15"/>
      <c r="AE128" s="15"/>
      <c r="AT128" s="274" t="s">
        <v>593</v>
      </c>
      <c r="AU128" s="274" t="s">
        <v>79</v>
      </c>
      <c r="AV128" s="15" t="s">
        <v>77</v>
      </c>
      <c r="AW128" s="15" t="s">
        <v>31</v>
      </c>
      <c r="AX128" s="15" t="s">
        <v>69</v>
      </c>
      <c r="AY128" s="274" t="s">
        <v>150</v>
      </c>
    </row>
    <row r="129" s="13" customFormat="1">
      <c r="A129" s="13"/>
      <c r="B129" s="242"/>
      <c r="C129" s="243"/>
      <c r="D129" s="244" t="s">
        <v>593</v>
      </c>
      <c r="E129" s="245" t="s">
        <v>19</v>
      </c>
      <c r="F129" s="246" t="s">
        <v>1064</v>
      </c>
      <c r="G129" s="243"/>
      <c r="H129" s="247">
        <v>114</v>
      </c>
      <c r="I129" s="248"/>
      <c r="J129" s="243"/>
      <c r="K129" s="243"/>
      <c r="L129" s="249"/>
      <c r="M129" s="250"/>
      <c r="N129" s="251"/>
      <c r="O129" s="251"/>
      <c r="P129" s="251"/>
      <c r="Q129" s="251"/>
      <c r="R129" s="251"/>
      <c r="S129" s="251"/>
      <c r="T129" s="252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253" t="s">
        <v>593</v>
      </c>
      <c r="AU129" s="253" t="s">
        <v>79</v>
      </c>
      <c r="AV129" s="13" t="s">
        <v>79</v>
      </c>
      <c r="AW129" s="13" t="s">
        <v>31</v>
      </c>
      <c r="AX129" s="13" t="s">
        <v>69</v>
      </c>
      <c r="AY129" s="253" t="s">
        <v>150</v>
      </c>
    </row>
    <row r="130" s="13" customFormat="1">
      <c r="A130" s="13"/>
      <c r="B130" s="242"/>
      <c r="C130" s="243"/>
      <c r="D130" s="244" t="s">
        <v>593</v>
      </c>
      <c r="E130" s="245" t="s">
        <v>19</v>
      </c>
      <c r="F130" s="246" t="s">
        <v>1065</v>
      </c>
      <c r="G130" s="243"/>
      <c r="H130" s="247">
        <v>12</v>
      </c>
      <c r="I130" s="248"/>
      <c r="J130" s="243"/>
      <c r="K130" s="243"/>
      <c r="L130" s="249"/>
      <c r="M130" s="250"/>
      <c r="N130" s="251"/>
      <c r="O130" s="251"/>
      <c r="P130" s="251"/>
      <c r="Q130" s="251"/>
      <c r="R130" s="251"/>
      <c r="S130" s="251"/>
      <c r="T130" s="252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53" t="s">
        <v>593</v>
      </c>
      <c r="AU130" s="253" t="s">
        <v>79</v>
      </c>
      <c r="AV130" s="13" t="s">
        <v>79</v>
      </c>
      <c r="AW130" s="13" t="s">
        <v>31</v>
      </c>
      <c r="AX130" s="13" t="s">
        <v>69</v>
      </c>
      <c r="AY130" s="253" t="s">
        <v>150</v>
      </c>
    </row>
    <row r="131" s="13" customFormat="1">
      <c r="A131" s="13"/>
      <c r="B131" s="242"/>
      <c r="C131" s="243"/>
      <c r="D131" s="244" t="s">
        <v>593</v>
      </c>
      <c r="E131" s="245" t="s">
        <v>19</v>
      </c>
      <c r="F131" s="246" t="s">
        <v>1066</v>
      </c>
      <c r="G131" s="243"/>
      <c r="H131" s="247">
        <v>11</v>
      </c>
      <c r="I131" s="248"/>
      <c r="J131" s="243"/>
      <c r="K131" s="243"/>
      <c r="L131" s="249"/>
      <c r="M131" s="250"/>
      <c r="N131" s="251"/>
      <c r="O131" s="251"/>
      <c r="P131" s="251"/>
      <c r="Q131" s="251"/>
      <c r="R131" s="251"/>
      <c r="S131" s="251"/>
      <c r="T131" s="252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253" t="s">
        <v>593</v>
      </c>
      <c r="AU131" s="253" t="s">
        <v>79</v>
      </c>
      <c r="AV131" s="13" t="s">
        <v>79</v>
      </c>
      <c r="AW131" s="13" t="s">
        <v>31</v>
      </c>
      <c r="AX131" s="13" t="s">
        <v>69</v>
      </c>
      <c r="AY131" s="253" t="s">
        <v>150</v>
      </c>
    </row>
    <row r="132" s="14" customFormat="1">
      <c r="A132" s="14"/>
      <c r="B132" s="254"/>
      <c r="C132" s="255"/>
      <c r="D132" s="244" t="s">
        <v>593</v>
      </c>
      <c r="E132" s="256" t="s">
        <v>19</v>
      </c>
      <c r="F132" s="257" t="s">
        <v>595</v>
      </c>
      <c r="G132" s="255"/>
      <c r="H132" s="258">
        <v>137</v>
      </c>
      <c r="I132" s="259"/>
      <c r="J132" s="255"/>
      <c r="K132" s="255"/>
      <c r="L132" s="260"/>
      <c r="M132" s="261"/>
      <c r="N132" s="262"/>
      <c r="O132" s="262"/>
      <c r="P132" s="262"/>
      <c r="Q132" s="262"/>
      <c r="R132" s="262"/>
      <c r="S132" s="262"/>
      <c r="T132" s="263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T132" s="264" t="s">
        <v>593</v>
      </c>
      <c r="AU132" s="264" t="s">
        <v>79</v>
      </c>
      <c r="AV132" s="14" t="s">
        <v>158</v>
      </c>
      <c r="AW132" s="14" t="s">
        <v>31</v>
      </c>
      <c r="AX132" s="14" t="s">
        <v>77</v>
      </c>
      <c r="AY132" s="264" t="s">
        <v>150</v>
      </c>
    </row>
    <row r="133" s="2" customFormat="1" ht="24.15" customHeight="1">
      <c r="A133" s="40"/>
      <c r="B133" s="41"/>
      <c r="C133" s="228" t="s">
        <v>187</v>
      </c>
      <c r="D133" s="228" t="s">
        <v>254</v>
      </c>
      <c r="E133" s="229" t="s">
        <v>1067</v>
      </c>
      <c r="F133" s="230" t="s">
        <v>1068</v>
      </c>
      <c r="G133" s="231" t="s">
        <v>380</v>
      </c>
      <c r="H133" s="232">
        <v>117.42</v>
      </c>
      <c r="I133" s="233"/>
      <c r="J133" s="234">
        <f>ROUND(I133*H133,2)</f>
        <v>0</v>
      </c>
      <c r="K133" s="230" t="s">
        <v>157</v>
      </c>
      <c r="L133" s="235"/>
      <c r="M133" s="236" t="s">
        <v>19</v>
      </c>
      <c r="N133" s="237" t="s">
        <v>40</v>
      </c>
      <c r="O133" s="86"/>
      <c r="P133" s="215">
        <f>O133*H133</f>
        <v>0</v>
      </c>
      <c r="Q133" s="215">
        <v>0</v>
      </c>
      <c r="R133" s="215">
        <f>Q133*H133</f>
        <v>0</v>
      </c>
      <c r="S133" s="215">
        <v>0</v>
      </c>
      <c r="T133" s="216">
        <f>S133*H133</f>
        <v>0</v>
      </c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R133" s="217" t="s">
        <v>171</v>
      </c>
      <c r="AT133" s="217" t="s">
        <v>254</v>
      </c>
      <c r="AU133" s="217" t="s">
        <v>79</v>
      </c>
      <c r="AY133" s="19" t="s">
        <v>150</v>
      </c>
      <c r="BE133" s="218">
        <f>IF(N133="základní",J133,0)</f>
        <v>0</v>
      </c>
      <c r="BF133" s="218">
        <f>IF(N133="snížená",J133,0)</f>
        <v>0</v>
      </c>
      <c r="BG133" s="218">
        <f>IF(N133="zákl. přenesená",J133,0)</f>
        <v>0</v>
      </c>
      <c r="BH133" s="218">
        <f>IF(N133="sníž. přenesená",J133,0)</f>
        <v>0</v>
      </c>
      <c r="BI133" s="218">
        <f>IF(N133="nulová",J133,0)</f>
        <v>0</v>
      </c>
      <c r="BJ133" s="19" t="s">
        <v>77</v>
      </c>
      <c r="BK133" s="218">
        <f>ROUND(I133*H133,2)</f>
        <v>0</v>
      </c>
      <c r="BL133" s="19" t="s">
        <v>158</v>
      </c>
      <c r="BM133" s="217" t="s">
        <v>230</v>
      </c>
    </row>
    <row r="134" s="13" customFormat="1">
      <c r="A134" s="13"/>
      <c r="B134" s="242"/>
      <c r="C134" s="243"/>
      <c r="D134" s="244" t="s">
        <v>593</v>
      </c>
      <c r="E134" s="245" t="s">
        <v>19</v>
      </c>
      <c r="F134" s="246" t="s">
        <v>1069</v>
      </c>
      <c r="G134" s="243"/>
      <c r="H134" s="247">
        <v>117.42</v>
      </c>
      <c r="I134" s="248"/>
      <c r="J134" s="243"/>
      <c r="K134" s="243"/>
      <c r="L134" s="249"/>
      <c r="M134" s="250"/>
      <c r="N134" s="251"/>
      <c r="O134" s="251"/>
      <c r="P134" s="251"/>
      <c r="Q134" s="251"/>
      <c r="R134" s="251"/>
      <c r="S134" s="251"/>
      <c r="T134" s="252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53" t="s">
        <v>593</v>
      </c>
      <c r="AU134" s="253" t="s">
        <v>79</v>
      </c>
      <c r="AV134" s="13" t="s">
        <v>79</v>
      </c>
      <c r="AW134" s="13" t="s">
        <v>31</v>
      </c>
      <c r="AX134" s="13" t="s">
        <v>69</v>
      </c>
      <c r="AY134" s="253" t="s">
        <v>150</v>
      </c>
    </row>
    <row r="135" s="14" customFormat="1">
      <c r="A135" s="14"/>
      <c r="B135" s="254"/>
      <c r="C135" s="255"/>
      <c r="D135" s="244" t="s">
        <v>593</v>
      </c>
      <c r="E135" s="256" t="s">
        <v>19</v>
      </c>
      <c r="F135" s="257" t="s">
        <v>595</v>
      </c>
      <c r="G135" s="255"/>
      <c r="H135" s="258">
        <v>117.42</v>
      </c>
      <c r="I135" s="259"/>
      <c r="J135" s="255"/>
      <c r="K135" s="255"/>
      <c r="L135" s="260"/>
      <c r="M135" s="261"/>
      <c r="N135" s="262"/>
      <c r="O135" s="262"/>
      <c r="P135" s="262"/>
      <c r="Q135" s="262"/>
      <c r="R135" s="262"/>
      <c r="S135" s="262"/>
      <c r="T135" s="263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T135" s="264" t="s">
        <v>593</v>
      </c>
      <c r="AU135" s="264" t="s">
        <v>79</v>
      </c>
      <c r="AV135" s="14" t="s">
        <v>158</v>
      </c>
      <c r="AW135" s="14" t="s">
        <v>31</v>
      </c>
      <c r="AX135" s="14" t="s">
        <v>77</v>
      </c>
      <c r="AY135" s="264" t="s">
        <v>150</v>
      </c>
    </row>
    <row r="136" s="2" customFormat="1" ht="24.15" customHeight="1">
      <c r="A136" s="40"/>
      <c r="B136" s="41"/>
      <c r="C136" s="228" t="s">
        <v>304</v>
      </c>
      <c r="D136" s="228" t="s">
        <v>254</v>
      </c>
      <c r="E136" s="229" t="s">
        <v>1070</v>
      </c>
      <c r="F136" s="230" t="s">
        <v>1071</v>
      </c>
      <c r="G136" s="231" t="s">
        <v>380</v>
      </c>
      <c r="H136" s="232">
        <v>11.33</v>
      </c>
      <c r="I136" s="233"/>
      <c r="J136" s="234">
        <f>ROUND(I136*H136,2)</f>
        <v>0</v>
      </c>
      <c r="K136" s="230" t="s">
        <v>157</v>
      </c>
      <c r="L136" s="235"/>
      <c r="M136" s="236" t="s">
        <v>19</v>
      </c>
      <c r="N136" s="237" t="s">
        <v>40</v>
      </c>
      <c r="O136" s="86"/>
      <c r="P136" s="215">
        <f>O136*H136</f>
        <v>0</v>
      </c>
      <c r="Q136" s="215">
        <v>0</v>
      </c>
      <c r="R136" s="215">
        <f>Q136*H136</f>
        <v>0</v>
      </c>
      <c r="S136" s="215">
        <v>0</v>
      </c>
      <c r="T136" s="216">
        <f>S136*H136</f>
        <v>0</v>
      </c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R136" s="217" t="s">
        <v>171</v>
      </c>
      <c r="AT136" s="217" t="s">
        <v>254</v>
      </c>
      <c r="AU136" s="217" t="s">
        <v>79</v>
      </c>
      <c r="AY136" s="19" t="s">
        <v>150</v>
      </c>
      <c r="BE136" s="218">
        <f>IF(N136="základní",J136,0)</f>
        <v>0</v>
      </c>
      <c r="BF136" s="218">
        <f>IF(N136="snížená",J136,0)</f>
        <v>0</v>
      </c>
      <c r="BG136" s="218">
        <f>IF(N136="zákl. přenesená",J136,0)</f>
        <v>0</v>
      </c>
      <c r="BH136" s="218">
        <f>IF(N136="sníž. přenesená",J136,0)</f>
        <v>0</v>
      </c>
      <c r="BI136" s="218">
        <f>IF(N136="nulová",J136,0)</f>
        <v>0</v>
      </c>
      <c r="BJ136" s="19" t="s">
        <v>77</v>
      </c>
      <c r="BK136" s="218">
        <f>ROUND(I136*H136,2)</f>
        <v>0</v>
      </c>
      <c r="BL136" s="19" t="s">
        <v>158</v>
      </c>
      <c r="BM136" s="217" t="s">
        <v>307</v>
      </c>
    </row>
    <row r="137" s="13" customFormat="1">
      <c r="A137" s="13"/>
      <c r="B137" s="242"/>
      <c r="C137" s="243"/>
      <c r="D137" s="244" t="s">
        <v>593</v>
      </c>
      <c r="E137" s="245" t="s">
        <v>19</v>
      </c>
      <c r="F137" s="246" t="s">
        <v>1072</v>
      </c>
      <c r="G137" s="243"/>
      <c r="H137" s="247">
        <v>11.33</v>
      </c>
      <c r="I137" s="248"/>
      <c r="J137" s="243"/>
      <c r="K137" s="243"/>
      <c r="L137" s="249"/>
      <c r="M137" s="250"/>
      <c r="N137" s="251"/>
      <c r="O137" s="251"/>
      <c r="P137" s="251"/>
      <c r="Q137" s="251"/>
      <c r="R137" s="251"/>
      <c r="S137" s="251"/>
      <c r="T137" s="252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53" t="s">
        <v>593</v>
      </c>
      <c r="AU137" s="253" t="s">
        <v>79</v>
      </c>
      <c r="AV137" s="13" t="s">
        <v>79</v>
      </c>
      <c r="AW137" s="13" t="s">
        <v>31</v>
      </c>
      <c r="AX137" s="13" t="s">
        <v>69</v>
      </c>
      <c r="AY137" s="253" t="s">
        <v>150</v>
      </c>
    </row>
    <row r="138" s="14" customFormat="1">
      <c r="A138" s="14"/>
      <c r="B138" s="254"/>
      <c r="C138" s="255"/>
      <c r="D138" s="244" t="s">
        <v>593</v>
      </c>
      <c r="E138" s="256" t="s">
        <v>19</v>
      </c>
      <c r="F138" s="257" t="s">
        <v>595</v>
      </c>
      <c r="G138" s="255"/>
      <c r="H138" s="258">
        <v>11.33</v>
      </c>
      <c r="I138" s="259"/>
      <c r="J138" s="255"/>
      <c r="K138" s="255"/>
      <c r="L138" s="260"/>
      <c r="M138" s="261"/>
      <c r="N138" s="262"/>
      <c r="O138" s="262"/>
      <c r="P138" s="262"/>
      <c r="Q138" s="262"/>
      <c r="R138" s="262"/>
      <c r="S138" s="262"/>
      <c r="T138" s="263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T138" s="264" t="s">
        <v>593</v>
      </c>
      <c r="AU138" s="264" t="s">
        <v>79</v>
      </c>
      <c r="AV138" s="14" t="s">
        <v>158</v>
      </c>
      <c r="AW138" s="14" t="s">
        <v>31</v>
      </c>
      <c r="AX138" s="14" t="s">
        <v>77</v>
      </c>
      <c r="AY138" s="264" t="s">
        <v>150</v>
      </c>
    </row>
    <row r="139" s="2" customFormat="1" ht="21.75" customHeight="1">
      <c r="A139" s="40"/>
      <c r="B139" s="41"/>
      <c r="C139" s="228" t="s">
        <v>193</v>
      </c>
      <c r="D139" s="228" t="s">
        <v>254</v>
      </c>
      <c r="E139" s="229" t="s">
        <v>1073</v>
      </c>
      <c r="F139" s="230" t="s">
        <v>1074</v>
      </c>
      <c r="G139" s="231" t="s">
        <v>380</v>
      </c>
      <c r="H139" s="232">
        <v>11.33</v>
      </c>
      <c r="I139" s="233"/>
      <c r="J139" s="234">
        <f>ROUND(I139*H139,2)</f>
        <v>0</v>
      </c>
      <c r="K139" s="230" t="s">
        <v>19</v>
      </c>
      <c r="L139" s="235"/>
      <c r="M139" s="236" t="s">
        <v>19</v>
      </c>
      <c r="N139" s="237" t="s">
        <v>40</v>
      </c>
      <c r="O139" s="86"/>
      <c r="P139" s="215">
        <f>O139*H139</f>
        <v>0</v>
      </c>
      <c r="Q139" s="215">
        <v>0</v>
      </c>
      <c r="R139" s="215">
        <f>Q139*H139</f>
        <v>0</v>
      </c>
      <c r="S139" s="215">
        <v>0</v>
      </c>
      <c r="T139" s="216">
        <f>S139*H139</f>
        <v>0</v>
      </c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R139" s="217" t="s">
        <v>171</v>
      </c>
      <c r="AT139" s="217" t="s">
        <v>254</v>
      </c>
      <c r="AU139" s="217" t="s">
        <v>79</v>
      </c>
      <c r="AY139" s="19" t="s">
        <v>150</v>
      </c>
      <c r="BE139" s="218">
        <f>IF(N139="základní",J139,0)</f>
        <v>0</v>
      </c>
      <c r="BF139" s="218">
        <f>IF(N139="snížená",J139,0)</f>
        <v>0</v>
      </c>
      <c r="BG139" s="218">
        <f>IF(N139="zákl. přenesená",J139,0)</f>
        <v>0</v>
      </c>
      <c r="BH139" s="218">
        <f>IF(N139="sníž. přenesená",J139,0)</f>
        <v>0</v>
      </c>
      <c r="BI139" s="218">
        <f>IF(N139="nulová",J139,0)</f>
        <v>0</v>
      </c>
      <c r="BJ139" s="19" t="s">
        <v>77</v>
      </c>
      <c r="BK139" s="218">
        <f>ROUND(I139*H139,2)</f>
        <v>0</v>
      </c>
      <c r="BL139" s="19" t="s">
        <v>158</v>
      </c>
      <c r="BM139" s="217" t="s">
        <v>311</v>
      </c>
    </row>
    <row r="140" s="13" customFormat="1">
      <c r="A140" s="13"/>
      <c r="B140" s="242"/>
      <c r="C140" s="243"/>
      <c r="D140" s="244" t="s">
        <v>593</v>
      </c>
      <c r="E140" s="245" t="s">
        <v>19</v>
      </c>
      <c r="F140" s="246" t="s">
        <v>1072</v>
      </c>
      <c r="G140" s="243"/>
      <c r="H140" s="247">
        <v>11.33</v>
      </c>
      <c r="I140" s="248"/>
      <c r="J140" s="243"/>
      <c r="K140" s="243"/>
      <c r="L140" s="249"/>
      <c r="M140" s="250"/>
      <c r="N140" s="251"/>
      <c r="O140" s="251"/>
      <c r="P140" s="251"/>
      <c r="Q140" s="251"/>
      <c r="R140" s="251"/>
      <c r="S140" s="251"/>
      <c r="T140" s="252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53" t="s">
        <v>593</v>
      </c>
      <c r="AU140" s="253" t="s">
        <v>79</v>
      </c>
      <c r="AV140" s="13" t="s">
        <v>79</v>
      </c>
      <c r="AW140" s="13" t="s">
        <v>31</v>
      </c>
      <c r="AX140" s="13" t="s">
        <v>69</v>
      </c>
      <c r="AY140" s="253" t="s">
        <v>150</v>
      </c>
    </row>
    <row r="141" s="14" customFormat="1">
      <c r="A141" s="14"/>
      <c r="B141" s="254"/>
      <c r="C141" s="255"/>
      <c r="D141" s="244" t="s">
        <v>593</v>
      </c>
      <c r="E141" s="256" t="s">
        <v>19</v>
      </c>
      <c r="F141" s="257" t="s">
        <v>595</v>
      </c>
      <c r="G141" s="255"/>
      <c r="H141" s="258">
        <v>11.33</v>
      </c>
      <c r="I141" s="259"/>
      <c r="J141" s="255"/>
      <c r="K141" s="255"/>
      <c r="L141" s="260"/>
      <c r="M141" s="261"/>
      <c r="N141" s="262"/>
      <c r="O141" s="262"/>
      <c r="P141" s="262"/>
      <c r="Q141" s="262"/>
      <c r="R141" s="262"/>
      <c r="S141" s="262"/>
      <c r="T141" s="263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T141" s="264" t="s">
        <v>593</v>
      </c>
      <c r="AU141" s="264" t="s">
        <v>79</v>
      </c>
      <c r="AV141" s="14" t="s">
        <v>158</v>
      </c>
      <c r="AW141" s="14" t="s">
        <v>31</v>
      </c>
      <c r="AX141" s="14" t="s">
        <v>77</v>
      </c>
      <c r="AY141" s="264" t="s">
        <v>150</v>
      </c>
    </row>
    <row r="142" s="12" customFormat="1" ht="22.8" customHeight="1">
      <c r="A142" s="12"/>
      <c r="B142" s="190"/>
      <c r="C142" s="191"/>
      <c r="D142" s="192" t="s">
        <v>68</v>
      </c>
      <c r="E142" s="204" t="s">
        <v>190</v>
      </c>
      <c r="F142" s="204" t="s">
        <v>879</v>
      </c>
      <c r="G142" s="191"/>
      <c r="H142" s="191"/>
      <c r="I142" s="194"/>
      <c r="J142" s="205">
        <f>BK142</f>
        <v>0</v>
      </c>
      <c r="K142" s="191"/>
      <c r="L142" s="196"/>
      <c r="M142" s="197"/>
      <c r="N142" s="198"/>
      <c r="O142" s="198"/>
      <c r="P142" s="199">
        <f>SUM(P143:P151)</f>
        <v>0</v>
      </c>
      <c r="Q142" s="198"/>
      <c r="R142" s="199">
        <f>SUM(R143:R151)</f>
        <v>0</v>
      </c>
      <c r="S142" s="198"/>
      <c r="T142" s="200">
        <f>SUM(T143:T151)</f>
        <v>0</v>
      </c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R142" s="201" t="s">
        <v>77</v>
      </c>
      <c r="AT142" s="202" t="s">
        <v>68</v>
      </c>
      <c r="AU142" s="202" t="s">
        <v>77</v>
      </c>
      <c r="AY142" s="201" t="s">
        <v>150</v>
      </c>
      <c r="BK142" s="203">
        <f>SUM(BK143:BK151)</f>
        <v>0</v>
      </c>
    </row>
    <row r="143" s="2" customFormat="1" ht="49.05" customHeight="1">
      <c r="A143" s="40"/>
      <c r="B143" s="41"/>
      <c r="C143" s="206" t="s">
        <v>312</v>
      </c>
      <c r="D143" s="206" t="s">
        <v>153</v>
      </c>
      <c r="E143" s="207" t="s">
        <v>1075</v>
      </c>
      <c r="F143" s="208" t="s">
        <v>1076</v>
      </c>
      <c r="G143" s="209" t="s">
        <v>310</v>
      </c>
      <c r="H143" s="210">
        <v>50</v>
      </c>
      <c r="I143" s="211"/>
      <c r="J143" s="212">
        <f>ROUND(I143*H143,2)</f>
        <v>0</v>
      </c>
      <c r="K143" s="208" t="s">
        <v>157</v>
      </c>
      <c r="L143" s="46"/>
      <c r="M143" s="213" t="s">
        <v>19</v>
      </c>
      <c r="N143" s="214" t="s">
        <v>40</v>
      </c>
      <c r="O143" s="86"/>
      <c r="P143" s="215">
        <f>O143*H143</f>
        <v>0</v>
      </c>
      <c r="Q143" s="215">
        <v>0</v>
      </c>
      <c r="R143" s="215">
        <f>Q143*H143</f>
        <v>0</v>
      </c>
      <c r="S143" s="215">
        <v>0</v>
      </c>
      <c r="T143" s="216">
        <f>S143*H143</f>
        <v>0</v>
      </c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R143" s="217" t="s">
        <v>158</v>
      </c>
      <c r="AT143" s="217" t="s">
        <v>153</v>
      </c>
      <c r="AU143" s="217" t="s">
        <v>79</v>
      </c>
      <c r="AY143" s="19" t="s">
        <v>150</v>
      </c>
      <c r="BE143" s="218">
        <f>IF(N143="základní",J143,0)</f>
        <v>0</v>
      </c>
      <c r="BF143" s="218">
        <f>IF(N143="snížená",J143,0)</f>
        <v>0</v>
      </c>
      <c r="BG143" s="218">
        <f>IF(N143="zákl. přenesená",J143,0)</f>
        <v>0</v>
      </c>
      <c r="BH143" s="218">
        <f>IF(N143="sníž. přenesená",J143,0)</f>
        <v>0</v>
      </c>
      <c r="BI143" s="218">
        <f>IF(N143="nulová",J143,0)</f>
        <v>0</v>
      </c>
      <c r="BJ143" s="19" t="s">
        <v>77</v>
      </c>
      <c r="BK143" s="218">
        <f>ROUND(I143*H143,2)</f>
        <v>0</v>
      </c>
      <c r="BL143" s="19" t="s">
        <v>158</v>
      </c>
      <c r="BM143" s="217" t="s">
        <v>315</v>
      </c>
    </row>
    <row r="144" s="2" customFormat="1">
      <c r="A144" s="40"/>
      <c r="B144" s="41"/>
      <c r="C144" s="42"/>
      <c r="D144" s="219" t="s">
        <v>159</v>
      </c>
      <c r="E144" s="42"/>
      <c r="F144" s="220" t="s">
        <v>1077</v>
      </c>
      <c r="G144" s="42"/>
      <c r="H144" s="42"/>
      <c r="I144" s="221"/>
      <c r="J144" s="42"/>
      <c r="K144" s="42"/>
      <c r="L144" s="46"/>
      <c r="M144" s="222"/>
      <c r="N144" s="223"/>
      <c r="O144" s="86"/>
      <c r="P144" s="86"/>
      <c r="Q144" s="86"/>
      <c r="R144" s="86"/>
      <c r="S144" s="86"/>
      <c r="T144" s="87"/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T144" s="19" t="s">
        <v>159</v>
      </c>
      <c r="AU144" s="19" t="s">
        <v>79</v>
      </c>
    </row>
    <row r="145" s="13" customFormat="1">
      <c r="A145" s="13"/>
      <c r="B145" s="242"/>
      <c r="C145" s="243"/>
      <c r="D145" s="244" t="s">
        <v>593</v>
      </c>
      <c r="E145" s="245" t="s">
        <v>19</v>
      </c>
      <c r="F145" s="246" t="s">
        <v>1078</v>
      </c>
      <c r="G145" s="243"/>
      <c r="H145" s="247">
        <v>50</v>
      </c>
      <c r="I145" s="248"/>
      <c r="J145" s="243"/>
      <c r="K145" s="243"/>
      <c r="L145" s="249"/>
      <c r="M145" s="250"/>
      <c r="N145" s="251"/>
      <c r="O145" s="251"/>
      <c r="P145" s="251"/>
      <c r="Q145" s="251"/>
      <c r="R145" s="251"/>
      <c r="S145" s="251"/>
      <c r="T145" s="252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53" t="s">
        <v>593</v>
      </c>
      <c r="AU145" s="253" t="s">
        <v>79</v>
      </c>
      <c r="AV145" s="13" t="s">
        <v>79</v>
      </c>
      <c r="AW145" s="13" t="s">
        <v>31</v>
      </c>
      <c r="AX145" s="13" t="s">
        <v>69</v>
      </c>
      <c r="AY145" s="253" t="s">
        <v>150</v>
      </c>
    </row>
    <row r="146" s="14" customFormat="1">
      <c r="A146" s="14"/>
      <c r="B146" s="254"/>
      <c r="C146" s="255"/>
      <c r="D146" s="244" t="s">
        <v>593</v>
      </c>
      <c r="E146" s="256" t="s">
        <v>19</v>
      </c>
      <c r="F146" s="257" t="s">
        <v>595</v>
      </c>
      <c r="G146" s="255"/>
      <c r="H146" s="258">
        <v>50</v>
      </c>
      <c r="I146" s="259"/>
      <c r="J146" s="255"/>
      <c r="K146" s="255"/>
      <c r="L146" s="260"/>
      <c r="M146" s="261"/>
      <c r="N146" s="262"/>
      <c r="O146" s="262"/>
      <c r="P146" s="262"/>
      <c r="Q146" s="262"/>
      <c r="R146" s="262"/>
      <c r="S146" s="262"/>
      <c r="T146" s="263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T146" s="264" t="s">
        <v>593</v>
      </c>
      <c r="AU146" s="264" t="s">
        <v>79</v>
      </c>
      <c r="AV146" s="14" t="s">
        <v>158</v>
      </c>
      <c r="AW146" s="14" t="s">
        <v>31</v>
      </c>
      <c r="AX146" s="14" t="s">
        <v>77</v>
      </c>
      <c r="AY146" s="264" t="s">
        <v>150</v>
      </c>
    </row>
    <row r="147" s="2" customFormat="1" ht="16.5" customHeight="1">
      <c r="A147" s="40"/>
      <c r="B147" s="41"/>
      <c r="C147" s="228" t="s">
        <v>199</v>
      </c>
      <c r="D147" s="228" t="s">
        <v>254</v>
      </c>
      <c r="E147" s="229" t="s">
        <v>1079</v>
      </c>
      <c r="F147" s="230" t="s">
        <v>1080</v>
      </c>
      <c r="G147" s="231" t="s">
        <v>310</v>
      </c>
      <c r="H147" s="232">
        <v>51</v>
      </c>
      <c r="I147" s="233"/>
      <c r="J147" s="234">
        <f>ROUND(I147*H147,2)</f>
        <v>0</v>
      </c>
      <c r="K147" s="230" t="s">
        <v>157</v>
      </c>
      <c r="L147" s="235"/>
      <c r="M147" s="236" t="s">
        <v>19</v>
      </c>
      <c r="N147" s="237" t="s">
        <v>40</v>
      </c>
      <c r="O147" s="86"/>
      <c r="P147" s="215">
        <f>O147*H147</f>
        <v>0</v>
      </c>
      <c r="Q147" s="215">
        <v>0</v>
      </c>
      <c r="R147" s="215">
        <f>Q147*H147</f>
        <v>0</v>
      </c>
      <c r="S147" s="215">
        <v>0</v>
      </c>
      <c r="T147" s="216">
        <f>S147*H147</f>
        <v>0</v>
      </c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R147" s="217" t="s">
        <v>171</v>
      </c>
      <c r="AT147" s="217" t="s">
        <v>254</v>
      </c>
      <c r="AU147" s="217" t="s">
        <v>79</v>
      </c>
      <c r="AY147" s="19" t="s">
        <v>150</v>
      </c>
      <c r="BE147" s="218">
        <f>IF(N147="základní",J147,0)</f>
        <v>0</v>
      </c>
      <c r="BF147" s="218">
        <f>IF(N147="snížená",J147,0)</f>
        <v>0</v>
      </c>
      <c r="BG147" s="218">
        <f>IF(N147="zákl. přenesená",J147,0)</f>
        <v>0</v>
      </c>
      <c r="BH147" s="218">
        <f>IF(N147="sníž. přenesená",J147,0)</f>
        <v>0</v>
      </c>
      <c r="BI147" s="218">
        <f>IF(N147="nulová",J147,0)</f>
        <v>0</v>
      </c>
      <c r="BJ147" s="19" t="s">
        <v>77</v>
      </c>
      <c r="BK147" s="218">
        <f>ROUND(I147*H147,2)</f>
        <v>0</v>
      </c>
      <c r="BL147" s="19" t="s">
        <v>158</v>
      </c>
      <c r="BM147" s="217" t="s">
        <v>320</v>
      </c>
    </row>
    <row r="148" s="13" customFormat="1">
      <c r="A148" s="13"/>
      <c r="B148" s="242"/>
      <c r="C148" s="243"/>
      <c r="D148" s="244" t="s">
        <v>593</v>
      </c>
      <c r="E148" s="245" t="s">
        <v>19</v>
      </c>
      <c r="F148" s="246" t="s">
        <v>1081</v>
      </c>
      <c r="G148" s="243"/>
      <c r="H148" s="247">
        <v>51</v>
      </c>
      <c r="I148" s="248"/>
      <c r="J148" s="243"/>
      <c r="K148" s="243"/>
      <c r="L148" s="249"/>
      <c r="M148" s="250"/>
      <c r="N148" s="251"/>
      <c r="O148" s="251"/>
      <c r="P148" s="251"/>
      <c r="Q148" s="251"/>
      <c r="R148" s="251"/>
      <c r="S148" s="251"/>
      <c r="T148" s="252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53" t="s">
        <v>593</v>
      </c>
      <c r="AU148" s="253" t="s">
        <v>79</v>
      </c>
      <c r="AV148" s="13" t="s">
        <v>79</v>
      </c>
      <c r="AW148" s="13" t="s">
        <v>31</v>
      </c>
      <c r="AX148" s="13" t="s">
        <v>69</v>
      </c>
      <c r="AY148" s="253" t="s">
        <v>150</v>
      </c>
    </row>
    <row r="149" s="14" customFormat="1">
      <c r="A149" s="14"/>
      <c r="B149" s="254"/>
      <c r="C149" s="255"/>
      <c r="D149" s="244" t="s">
        <v>593</v>
      </c>
      <c r="E149" s="256" t="s">
        <v>19</v>
      </c>
      <c r="F149" s="257" t="s">
        <v>595</v>
      </c>
      <c r="G149" s="255"/>
      <c r="H149" s="258">
        <v>51</v>
      </c>
      <c r="I149" s="259"/>
      <c r="J149" s="255"/>
      <c r="K149" s="255"/>
      <c r="L149" s="260"/>
      <c r="M149" s="261"/>
      <c r="N149" s="262"/>
      <c r="O149" s="262"/>
      <c r="P149" s="262"/>
      <c r="Q149" s="262"/>
      <c r="R149" s="262"/>
      <c r="S149" s="262"/>
      <c r="T149" s="263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T149" s="264" t="s">
        <v>593</v>
      </c>
      <c r="AU149" s="264" t="s">
        <v>79</v>
      </c>
      <c r="AV149" s="14" t="s">
        <v>158</v>
      </c>
      <c r="AW149" s="14" t="s">
        <v>31</v>
      </c>
      <c r="AX149" s="14" t="s">
        <v>77</v>
      </c>
      <c r="AY149" s="264" t="s">
        <v>150</v>
      </c>
    </row>
    <row r="150" s="2" customFormat="1" ht="49.05" customHeight="1">
      <c r="A150" s="40"/>
      <c r="B150" s="41"/>
      <c r="C150" s="206" t="s">
        <v>7</v>
      </c>
      <c r="D150" s="206" t="s">
        <v>153</v>
      </c>
      <c r="E150" s="207" t="s">
        <v>930</v>
      </c>
      <c r="F150" s="208" t="s">
        <v>931</v>
      </c>
      <c r="G150" s="209" t="s">
        <v>310</v>
      </c>
      <c r="H150" s="210">
        <v>8</v>
      </c>
      <c r="I150" s="211"/>
      <c r="J150" s="212">
        <f>ROUND(I150*H150,2)</f>
        <v>0</v>
      </c>
      <c r="K150" s="208" t="s">
        <v>157</v>
      </c>
      <c r="L150" s="46"/>
      <c r="M150" s="213" t="s">
        <v>19</v>
      </c>
      <c r="N150" s="214" t="s">
        <v>40</v>
      </c>
      <c r="O150" s="86"/>
      <c r="P150" s="215">
        <f>O150*H150</f>
        <v>0</v>
      </c>
      <c r="Q150" s="215">
        <v>0</v>
      </c>
      <c r="R150" s="215">
        <f>Q150*H150</f>
        <v>0</v>
      </c>
      <c r="S150" s="215">
        <v>0</v>
      </c>
      <c r="T150" s="216">
        <f>S150*H150</f>
        <v>0</v>
      </c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R150" s="217" t="s">
        <v>158</v>
      </c>
      <c r="AT150" s="217" t="s">
        <v>153</v>
      </c>
      <c r="AU150" s="217" t="s">
        <v>79</v>
      </c>
      <c r="AY150" s="19" t="s">
        <v>150</v>
      </c>
      <c r="BE150" s="218">
        <f>IF(N150="základní",J150,0)</f>
        <v>0</v>
      </c>
      <c r="BF150" s="218">
        <f>IF(N150="snížená",J150,0)</f>
        <v>0</v>
      </c>
      <c r="BG150" s="218">
        <f>IF(N150="zákl. přenesená",J150,0)</f>
        <v>0</v>
      </c>
      <c r="BH150" s="218">
        <f>IF(N150="sníž. přenesená",J150,0)</f>
        <v>0</v>
      </c>
      <c r="BI150" s="218">
        <f>IF(N150="nulová",J150,0)</f>
        <v>0</v>
      </c>
      <c r="BJ150" s="19" t="s">
        <v>77</v>
      </c>
      <c r="BK150" s="218">
        <f>ROUND(I150*H150,2)</f>
        <v>0</v>
      </c>
      <c r="BL150" s="19" t="s">
        <v>158</v>
      </c>
      <c r="BM150" s="217" t="s">
        <v>323</v>
      </c>
    </row>
    <row r="151" s="2" customFormat="1">
      <c r="A151" s="40"/>
      <c r="B151" s="41"/>
      <c r="C151" s="42"/>
      <c r="D151" s="219" t="s">
        <v>159</v>
      </c>
      <c r="E151" s="42"/>
      <c r="F151" s="220" t="s">
        <v>933</v>
      </c>
      <c r="G151" s="42"/>
      <c r="H151" s="42"/>
      <c r="I151" s="221"/>
      <c r="J151" s="42"/>
      <c r="K151" s="42"/>
      <c r="L151" s="46"/>
      <c r="M151" s="222"/>
      <c r="N151" s="223"/>
      <c r="O151" s="86"/>
      <c r="P151" s="86"/>
      <c r="Q151" s="86"/>
      <c r="R151" s="86"/>
      <c r="S151" s="86"/>
      <c r="T151" s="87"/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T151" s="19" t="s">
        <v>159</v>
      </c>
      <c r="AU151" s="19" t="s">
        <v>79</v>
      </c>
    </row>
    <row r="152" s="12" customFormat="1" ht="22.8" customHeight="1">
      <c r="A152" s="12"/>
      <c r="B152" s="190"/>
      <c r="C152" s="191"/>
      <c r="D152" s="192" t="s">
        <v>68</v>
      </c>
      <c r="E152" s="204" t="s">
        <v>1035</v>
      </c>
      <c r="F152" s="204" t="s">
        <v>1036</v>
      </c>
      <c r="G152" s="191"/>
      <c r="H152" s="191"/>
      <c r="I152" s="194"/>
      <c r="J152" s="205">
        <f>BK152</f>
        <v>0</v>
      </c>
      <c r="K152" s="191"/>
      <c r="L152" s="196"/>
      <c r="M152" s="197"/>
      <c r="N152" s="198"/>
      <c r="O152" s="198"/>
      <c r="P152" s="199">
        <f>SUM(P153:P154)</f>
        <v>0</v>
      </c>
      <c r="Q152" s="198"/>
      <c r="R152" s="199">
        <f>SUM(R153:R154)</f>
        <v>0</v>
      </c>
      <c r="S152" s="198"/>
      <c r="T152" s="200">
        <f>SUM(T153:T154)</f>
        <v>0</v>
      </c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R152" s="201" t="s">
        <v>77</v>
      </c>
      <c r="AT152" s="202" t="s">
        <v>68</v>
      </c>
      <c r="AU152" s="202" t="s">
        <v>77</v>
      </c>
      <c r="AY152" s="201" t="s">
        <v>150</v>
      </c>
      <c r="BK152" s="203">
        <f>SUM(BK153:BK154)</f>
        <v>0</v>
      </c>
    </row>
    <row r="153" s="2" customFormat="1" ht="37.8" customHeight="1">
      <c r="A153" s="40"/>
      <c r="B153" s="41"/>
      <c r="C153" s="206" t="s">
        <v>204</v>
      </c>
      <c r="D153" s="206" t="s">
        <v>153</v>
      </c>
      <c r="E153" s="207" t="s">
        <v>1082</v>
      </c>
      <c r="F153" s="208" t="s">
        <v>1083</v>
      </c>
      <c r="G153" s="209" t="s">
        <v>258</v>
      </c>
      <c r="H153" s="210">
        <v>118.736</v>
      </c>
      <c r="I153" s="211"/>
      <c r="J153" s="212">
        <f>ROUND(I153*H153,2)</f>
        <v>0</v>
      </c>
      <c r="K153" s="208" t="s">
        <v>157</v>
      </c>
      <c r="L153" s="46"/>
      <c r="M153" s="213" t="s">
        <v>19</v>
      </c>
      <c r="N153" s="214" t="s">
        <v>40</v>
      </c>
      <c r="O153" s="86"/>
      <c r="P153" s="215">
        <f>O153*H153</f>
        <v>0</v>
      </c>
      <c r="Q153" s="215">
        <v>0</v>
      </c>
      <c r="R153" s="215">
        <f>Q153*H153</f>
        <v>0</v>
      </c>
      <c r="S153" s="215">
        <v>0</v>
      </c>
      <c r="T153" s="216">
        <f>S153*H153</f>
        <v>0</v>
      </c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R153" s="217" t="s">
        <v>158</v>
      </c>
      <c r="AT153" s="217" t="s">
        <v>153</v>
      </c>
      <c r="AU153" s="217" t="s">
        <v>79</v>
      </c>
      <c r="AY153" s="19" t="s">
        <v>150</v>
      </c>
      <c r="BE153" s="218">
        <f>IF(N153="základní",J153,0)</f>
        <v>0</v>
      </c>
      <c r="BF153" s="218">
        <f>IF(N153="snížená",J153,0)</f>
        <v>0</v>
      </c>
      <c r="BG153" s="218">
        <f>IF(N153="zákl. přenesená",J153,0)</f>
        <v>0</v>
      </c>
      <c r="BH153" s="218">
        <f>IF(N153="sníž. přenesená",J153,0)</f>
        <v>0</v>
      </c>
      <c r="BI153" s="218">
        <f>IF(N153="nulová",J153,0)</f>
        <v>0</v>
      </c>
      <c r="BJ153" s="19" t="s">
        <v>77</v>
      </c>
      <c r="BK153" s="218">
        <f>ROUND(I153*H153,2)</f>
        <v>0</v>
      </c>
      <c r="BL153" s="19" t="s">
        <v>158</v>
      </c>
      <c r="BM153" s="217" t="s">
        <v>328</v>
      </c>
    </row>
    <row r="154" s="2" customFormat="1">
      <c r="A154" s="40"/>
      <c r="B154" s="41"/>
      <c r="C154" s="42"/>
      <c r="D154" s="219" t="s">
        <v>159</v>
      </c>
      <c r="E154" s="42"/>
      <c r="F154" s="220" t="s">
        <v>1084</v>
      </c>
      <c r="G154" s="42"/>
      <c r="H154" s="42"/>
      <c r="I154" s="221"/>
      <c r="J154" s="42"/>
      <c r="K154" s="42"/>
      <c r="L154" s="46"/>
      <c r="M154" s="224"/>
      <c r="N154" s="225"/>
      <c r="O154" s="226"/>
      <c r="P154" s="226"/>
      <c r="Q154" s="226"/>
      <c r="R154" s="226"/>
      <c r="S154" s="226"/>
      <c r="T154" s="227"/>
      <c r="U154" s="40"/>
      <c r="V154" s="40"/>
      <c r="W154" s="40"/>
      <c r="X154" s="40"/>
      <c r="Y154" s="40"/>
      <c r="Z154" s="40"/>
      <c r="AA154" s="40"/>
      <c r="AB154" s="40"/>
      <c r="AC154" s="40"/>
      <c r="AD154" s="40"/>
      <c r="AE154" s="40"/>
      <c r="AT154" s="19" t="s">
        <v>159</v>
      </c>
      <c r="AU154" s="19" t="s">
        <v>79</v>
      </c>
    </row>
    <row r="155" s="2" customFormat="1" ht="6.96" customHeight="1">
      <c r="A155" s="40"/>
      <c r="B155" s="61"/>
      <c r="C155" s="62"/>
      <c r="D155" s="62"/>
      <c r="E155" s="62"/>
      <c r="F155" s="62"/>
      <c r="G155" s="62"/>
      <c r="H155" s="62"/>
      <c r="I155" s="62"/>
      <c r="J155" s="62"/>
      <c r="K155" s="62"/>
      <c r="L155" s="46"/>
      <c r="M155" s="40"/>
      <c r="O155" s="40"/>
      <c r="P155" s="40"/>
      <c r="Q155" s="40"/>
      <c r="R155" s="40"/>
      <c r="S155" s="40"/>
      <c r="T155" s="40"/>
      <c r="U155" s="40"/>
      <c r="V155" s="40"/>
      <c r="W155" s="40"/>
      <c r="X155" s="40"/>
      <c r="Y155" s="40"/>
      <c r="Z155" s="40"/>
      <c r="AA155" s="40"/>
      <c r="AB155" s="40"/>
      <c r="AC155" s="40"/>
      <c r="AD155" s="40"/>
      <c r="AE155" s="40"/>
    </row>
  </sheetData>
  <sheetProtection sheet="1" autoFilter="0" formatColumns="0" formatRows="0" objects="1" scenarios="1" spinCount="100000" saltValue="Bv2wsQkBVROR+yk5Jf4Vrtx1ZOGPxab1IEnm6DUetQoTtAXr0FhwigqCm4d8TkySvLj5/MTVSNMyDKF0uKfedw==" hashValue="3SElLLGKWnyxaeRPcMEuXmAuxdYaPAJbSfq85IXFnnXMP9GyxDRWg6IiZxhtI8VNf3Nao7PIXhoZY8La1h8c3A==" algorithmName="SHA-512" password="CBF1"/>
  <autoFilter ref="C83:K154"/>
  <mergeCells count="9">
    <mergeCell ref="E7:H7"/>
    <mergeCell ref="E9:H9"/>
    <mergeCell ref="E18:H18"/>
    <mergeCell ref="E27:H27"/>
    <mergeCell ref="E48:H48"/>
    <mergeCell ref="E50:H50"/>
    <mergeCell ref="E74:H74"/>
    <mergeCell ref="E76:H76"/>
    <mergeCell ref="L2:V2"/>
  </mergeCells>
  <hyperlinks>
    <hyperlink ref="F88" r:id="rId1" display="https://podminky.urs.cz/item/CS_URS_2024_02/111151102"/>
    <hyperlink ref="F90" r:id="rId2" display="https://podminky.urs.cz/item/CS_URS_2024_02/121151113"/>
    <hyperlink ref="F94" r:id="rId3" display="https://podminky.urs.cz/item/CS_URS_2024_02/162351103"/>
    <hyperlink ref="F96" r:id="rId4" display="https://podminky.urs.cz/item/CS_URS_2024_02/167151101"/>
    <hyperlink ref="F98" r:id="rId5" display="https://podminky.urs.cz/item/CS_URS_2024_02/171251201"/>
    <hyperlink ref="F100" r:id="rId6" display="https://podminky.urs.cz/item/CS_URS_2024_02/181351103"/>
    <hyperlink ref="F104" r:id="rId7" display="https://podminky.urs.cz/item/CS_URS_2024_02/181411131"/>
    <hyperlink ref="F109" r:id="rId8" display="https://podminky.urs.cz/item/CS_URS_2024_02/181951111"/>
    <hyperlink ref="F111" r:id="rId9" display="https://podminky.urs.cz/item/CS_URS_2024_02/181951112"/>
    <hyperlink ref="F115" r:id="rId10" display="https://podminky.urs.cz/item/CS_URS_2024_02/185804312"/>
    <hyperlink ref="F117" r:id="rId11" display="https://podminky.urs.cz/item/CS_URS_2024_02/185851121"/>
    <hyperlink ref="F119" r:id="rId12" display="https://podminky.urs.cz/item/CS_URS_2024_02/185851129"/>
    <hyperlink ref="F125" r:id="rId13" display="https://podminky.urs.cz/item/CS_URS_2024_02/564871011"/>
    <hyperlink ref="F127" r:id="rId14" display="https://podminky.urs.cz/item/CS_URS_2024_02/596211120"/>
    <hyperlink ref="F144" r:id="rId15" display="https://podminky.urs.cz/item/CS_URS_2024_02/916231213"/>
    <hyperlink ref="F151" r:id="rId16" display="https://podminky.urs.cz/item/CS_URS_2024_02/916231293"/>
    <hyperlink ref="F154" r:id="rId17" display="https://podminky.urs.cz/item/CS_URS_2024_02/99822301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8"/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94</v>
      </c>
    </row>
    <row r="3" s="1" customFormat="1" ht="6.96" customHeight="1">
      <c r="B3" s="130"/>
      <c r="C3" s="131"/>
      <c r="D3" s="131"/>
      <c r="E3" s="131"/>
      <c r="F3" s="131"/>
      <c r="G3" s="131"/>
      <c r="H3" s="131"/>
      <c r="I3" s="131"/>
      <c r="J3" s="131"/>
      <c r="K3" s="131"/>
      <c r="L3" s="22"/>
      <c r="AT3" s="19" t="s">
        <v>79</v>
      </c>
    </row>
    <row r="4" s="1" customFormat="1" ht="24.96" customHeight="1">
      <c r="B4" s="22"/>
      <c r="D4" s="132" t="s">
        <v>122</v>
      </c>
      <c r="L4" s="22"/>
      <c r="M4" s="13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34" t="s">
        <v>16</v>
      </c>
      <c r="L6" s="22"/>
    </row>
    <row r="7" s="1" customFormat="1" ht="26.25" customHeight="1">
      <c r="B7" s="22"/>
      <c r="E7" s="135" t="str">
        <f>'Rekapitulace stavby'!K6</f>
        <v>PŘESTAVBA ŽELEZNIČNÍHO UZLU BRNO - PRODLOUŽENÍ UL. KALOVÁ</v>
      </c>
      <c r="F7" s="134"/>
      <c r="G7" s="134"/>
      <c r="H7" s="134"/>
      <c r="L7" s="22"/>
    </row>
    <row r="8" s="2" customFormat="1" ht="12" customHeight="1">
      <c r="A8" s="40"/>
      <c r="B8" s="46"/>
      <c r="C8" s="40"/>
      <c r="D8" s="134" t="s">
        <v>123</v>
      </c>
      <c r="E8" s="40"/>
      <c r="F8" s="40"/>
      <c r="G8" s="40"/>
      <c r="H8" s="40"/>
      <c r="I8" s="40"/>
      <c r="J8" s="40"/>
      <c r="K8" s="40"/>
      <c r="L8" s="136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37" t="s">
        <v>1085</v>
      </c>
      <c r="F9" s="40"/>
      <c r="G9" s="40"/>
      <c r="H9" s="40"/>
      <c r="I9" s="40"/>
      <c r="J9" s="40"/>
      <c r="K9" s="40"/>
      <c r="L9" s="13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4" t="s">
        <v>18</v>
      </c>
      <c r="E11" s="40"/>
      <c r="F11" s="138" t="s">
        <v>19</v>
      </c>
      <c r="G11" s="40"/>
      <c r="H11" s="40"/>
      <c r="I11" s="134" t="s">
        <v>20</v>
      </c>
      <c r="J11" s="138" t="s">
        <v>19</v>
      </c>
      <c r="K11" s="40"/>
      <c r="L11" s="13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4" t="s">
        <v>21</v>
      </c>
      <c r="E12" s="40"/>
      <c r="F12" s="138" t="s">
        <v>22</v>
      </c>
      <c r="G12" s="40"/>
      <c r="H12" s="40"/>
      <c r="I12" s="134" t="s">
        <v>23</v>
      </c>
      <c r="J12" s="139" t="str">
        <f>'Rekapitulace stavby'!AN8</f>
        <v>3. 6. 2025</v>
      </c>
      <c r="K12" s="40"/>
      <c r="L12" s="13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4" t="s">
        <v>25</v>
      </c>
      <c r="E14" s="40"/>
      <c r="F14" s="40"/>
      <c r="G14" s="40"/>
      <c r="H14" s="40"/>
      <c r="I14" s="134" t="s">
        <v>26</v>
      </c>
      <c r="J14" s="138" t="str">
        <f>IF('Rekapitulace stavby'!AN10="","",'Rekapitulace stavby'!AN10)</f>
        <v/>
      </c>
      <c r="K14" s="40"/>
      <c r="L14" s="13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8" t="str">
        <f>IF('Rekapitulace stavby'!E11="","",'Rekapitulace stavby'!E11)</f>
        <v xml:space="preserve"> </v>
      </c>
      <c r="F15" s="40"/>
      <c r="G15" s="40"/>
      <c r="H15" s="40"/>
      <c r="I15" s="134" t="s">
        <v>27</v>
      </c>
      <c r="J15" s="138" t="str">
        <f>IF('Rekapitulace stavby'!AN11="","",'Rekapitulace stavby'!AN11)</f>
        <v/>
      </c>
      <c r="K15" s="40"/>
      <c r="L15" s="13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4" t="s">
        <v>28</v>
      </c>
      <c r="E17" s="40"/>
      <c r="F17" s="40"/>
      <c r="G17" s="40"/>
      <c r="H17" s="40"/>
      <c r="I17" s="134" t="s">
        <v>26</v>
      </c>
      <c r="J17" s="35" t="str">
        <f>'Rekapitulace stavby'!AN13</f>
        <v>Vyplň údaj</v>
      </c>
      <c r="K17" s="40"/>
      <c r="L17" s="13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8"/>
      <c r="G18" s="138"/>
      <c r="H18" s="138"/>
      <c r="I18" s="134" t="s">
        <v>27</v>
      </c>
      <c r="J18" s="35" t="str">
        <f>'Rekapitulace stavby'!AN14</f>
        <v>Vyplň údaj</v>
      </c>
      <c r="K18" s="40"/>
      <c r="L18" s="13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4" t="s">
        <v>30</v>
      </c>
      <c r="E20" s="40"/>
      <c r="F20" s="40"/>
      <c r="G20" s="40"/>
      <c r="H20" s="40"/>
      <c r="I20" s="134" t="s">
        <v>26</v>
      </c>
      <c r="J20" s="138" t="str">
        <f>IF('Rekapitulace stavby'!AN16="","",'Rekapitulace stavby'!AN16)</f>
        <v/>
      </c>
      <c r="K20" s="40"/>
      <c r="L20" s="13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8" t="str">
        <f>IF('Rekapitulace stavby'!E17="","",'Rekapitulace stavby'!E17)</f>
        <v xml:space="preserve"> </v>
      </c>
      <c r="F21" s="40"/>
      <c r="G21" s="40"/>
      <c r="H21" s="40"/>
      <c r="I21" s="134" t="s">
        <v>27</v>
      </c>
      <c r="J21" s="138" t="str">
        <f>IF('Rekapitulace stavby'!AN17="","",'Rekapitulace stavby'!AN17)</f>
        <v/>
      </c>
      <c r="K21" s="40"/>
      <c r="L21" s="13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4" t="s">
        <v>32</v>
      </c>
      <c r="E23" s="40"/>
      <c r="F23" s="40"/>
      <c r="G23" s="40"/>
      <c r="H23" s="40"/>
      <c r="I23" s="134" t="s">
        <v>26</v>
      </c>
      <c r="J23" s="138" t="str">
        <f>IF('Rekapitulace stavby'!AN19="","",'Rekapitulace stavby'!AN19)</f>
        <v/>
      </c>
      <c r="K23" s="40"/>
      <c r="L23" s="13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8" t="str">
        <f>IF('Rekapitulace stavby'!E20="","",'Rekapitulace stavby'!E20)</f>
        <v xml:space="preserve"> </v>
      </c>
      <c r="F24" s="40"/>
      <c r="G24" s="40"/>
      <c r="H24" s="40"/>
      <c r="I24" s="134" t="s">
        <v>27</v>
      </c>
      <c r="J24" s="138" t="str">
        <f>IF('Rekapitulace stavby'!AN20="","",'Rekapitulace stavby'!AN20)</f>
        <v/>
      </c>
      <c r="K24" s="40"/>
      <c r="L24" s="13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4" t="s">
        <v>33</v>
      </c>
      <c r="E26" s="40"/>
      <c r="F26" s="40"/>
      <c r="G26" s="40"/>
      <c r="H26" s="40"/>
      <c r="I26" s="40"/>
      <c r="J26" s="40"/>
      <c r="K26" s="40"/>
      <c r="L26" s="13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40"/>
      <c r="B27" s="141"/>
      <c r="C27" s="140"/>
      <c r="D27" s="140"/>
      <c r="E27" s="142" t="s">
        <v>19</v>
      </c>
      <c r="F27" s="142"/>
      <c r="G27" s="142"/>
      <c r="H27" s="142"/>
      <c r="I27" s="140"/>
      <c r="J27" s="140"/>
      <c r="K27" s="140"/>
      <c r="L27" s="143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4"/>
      <c r="E29" s="144"/>
      <c r="F29" s="144"/>
      <c r="G29" s="144"/>
      <c r="H29" s="144"/>
      <c r="I29" s="144"/>
      <c r="J29" s="144"/>
      <c r="K29" s="144"/>
      <c r="L29" s="136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5" t="s">
        <v>35</v>
      </c>
      <c r="E30" s="40"/>
      <c r="F30" s="40"/>
      <c r="G30" s="40"/>
      <c r="H30" s="40"/>
      <c r="I30" s="40"/>
      <c r="J30" s="146">
        <f>ROUND(J89, 2)</f>
        <v>0</v>
      </c>
      <c r="K30" s="40"/>
      <c r="L30" s="13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4"/>
      <c r="E31" s="144"/>
      <c r="F31" s="144"/>
      <c r="G31" s="144"/>
      <c r="H31" s="144"/>
      <c r="I31" s="144"/>
      <c r="J31" s="144"/>
      <c r="K31" s="144"/>
      <c r="L31" s="13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7" t="s">
        <v>37</v>
      </c>
      <c r="G32" s="40"/>
      <c r="H32" s="40"/>
      <c r="I32" s="147" t="s">
        <v>36</v>
      </c>
      <c r="J32" s="147" t="s">
        <v>38</v>
      </c>
      <c r="K32" s="40"/>
      <c r="L32" s="13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8" t="s">
        <v>39</v>
      </c>
      <c r="E33" s="134" t="s">
        <v>40</v>
      </c>
      <c r="F33" s="149">
        <f>ROUND((SUM(BE89:BE302)),  2)</f>
        <v>0</v>
      </c>
      <c r="G33" s="40"/>
      <c r="H33" s="40"/>
      <c r="I33" s="150">
        <v>0.20999999999999999</v>
      </c>
      <c r="J33" s="149">
        <f>ROUND(((SUM(BE89:BE302))*I33),  2)</f>
        <v>0</v>
      </c>
      <c r="K33" s="40"/>
      <c r="L33" s="13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4" t="s">
        <v>41</v>
      </c>
      <c r="F34" s="149">
        <f>ROUND((SUM(BF89:BF302)),  2)</f>
        <v>0</v>
      </c>
      <c r="G34" s="40"/>
      <c r="H34" s="40"/>
      <c r="I34" s="150">
        <v>0.12</v>
      </c>
      <c r="J34" s="149">
        <f>ROUND(((SUM(BF89:BF302))*I34),  2)</f>
        <v>0</v>
      </c>
      <c r="K34" s="40"/>
      <c r="L34" s="13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4" t="s">
        <v>42</v>
      </c>
      <c r="F35" s="149">
        <f>ROUND((SUM(BG89:BG302)),  2)</f>
        <v>0</v>
      </c>
      <c r="G35" s="40"/>
      <c r="H35" s="40"/>
      <c r="I35" s="150">
        <v>0.20999999999999999</v>
      </c>
      <c r="J35" s="149">
        <f>0</f>
        <v>0</v>
      </c>
      <c r="K35" s="40"/>
      <c r="L35" s="13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4" t="s">
        <v>43</v>
      </c>
      <c r="F36" s="149">
        <f>ROUND((SUM(BH89:BH302)),  2)</f>
        <v>0</v>
      </c>
      <c r="G36" s="40"/>
      <c r="H36" s="40"/>
      <c r="I36" s="150">
        <v>0.12</v>
      </c>
      <c r="J36" s="149">
        <f>0</f>
        <v>0</v>
      </c>
      <c r="K36" s="40"/>
      <c r="L36" s="13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4" t="s">
        <v>44</v>
      </c>
      <c r="F37" s="149">
        <f>ROUND((SUM(BI89:BI302)),  2)</f>
        <v>0</v>
      </c>
      <c r="G37" s="40"/>
      <c r="H37" s="40"/>
      <c r="I37" s="150">
        <v>0</v>
      </c>
      <c r="J37" s="149">
        <f>0</f>
        <v>0</v>
      </c>
      <c r="K37" s="40"/>
      <c r="L37" s="13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1"/>
      <c r="D39" s="152" t="s">
        <v>45</v>
      </c>
      <c r="E39" s="153"/>
      <c r="F39" s="153"/>
      <c r="G39" s="154" t="s">
        <v>46</v>
      </c>
      <c r="H39" s="155" t="s">
        <v>47</v>
      </c>
      <c r="I39" s="153"/>
      <c r="J39" s="156">
        <f>SUM(J30:J37)</f>
        <v>0</v>
      </c>
      <c r="K39" s="157"/>
      <c r="L39" s="13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8"/>
      <c r="C40" s="159"/>
      <c r="D40" s="159"/>
      <c r="E40" s="159"/>
      <c r="F40" s="159"/>
      <c r="G40" s="159"/>
      <c r="H40" s="159"/>
      <c r="I40" s="159"/>
      <c r="J40" s="159"/>
      <c r="K40" s="159"/>
      <c r="L40" s="13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0"/>
      <c r="C44" s="161"/>
      <c r="D44" s="161"/>
      <c r="E44" s="161"/>
      <c r="F44" s="161"/>
      <c r="G44" s="161"/>
      <c r="H44" s="161"/>
      <c r="I44" s="161"/>
      <c r="J44" s="161"/>
      <c r="K44" s="161"/>
      <c r="L44" s="136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125</v>
      </c>
      <c r="D45" s="42"/>
      <c r="E45" s="42"/>
      <c r="F45" s="42"/>
      <c r="G45" s="42"/>
      <c r="H45" s="42"/>
      <c r="I45" s="42"/>
      <c r="J45" s="42"/>
      <c r="K45" s="42"/>
      <c r="L45" s="136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3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26.25" customHeight="1">
      <c r="A48" s="40"/>
      <c r="B48" s="41"/>
      <c r="C48" s="42"/>
      <c r="D48" s="42"/>
      <c r="E48" s="162" t="str">
        <f>E7</f>
        <v>PŘESTAVBA ŽELEZNIČNÍHO UZLU BRNO - PRODLOUŽENÍ UL. KALOVÁ</v>
      </c>
      <c r="F48" s="34"/>
      <c r="G48" s="34"/>
      <c r="H48" s="34"/>
      <c r="I48" s="42"/>
      <c r="J48" s="42"/>
      <c r="K48" s="42"/>
      <c r="L48" s="13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123</v>
      </c>
      <c r="D49" s="42"/>
      <c r="E49" s="42"/>
      <c r="F49" s="42"/>
      <c r="G49" s="42"/>
      <c r="H49" s="42"/>
      <c r="I49" s="42"/>
      <c r="J49" s="42"/>
      <c r="K49" s="42"/>
      <c r="L49" s="13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SO 06-22-206 - Větev 4-1. a 2. část, vodovody</v>
      </c>
      <c r="F50" s="42"/>
      <c r="G50" s="42"/>
      <c r="H50" s="42"/>
      <c r="I50" s="42"/>
      <c r="J50" s="42"/>
      <c r="K50" s="42"/>
      <c r="L50" s="13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6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21</v>
      </c>
      <c r="D52" s="42"/>
      <c r="E52" s="42"/>
      <c r="F52" s="29" t="str">
        <f>F12</f>
        <v xml:space="preserve"> </v>
      </c>
      <c r="G52" s="42"/>
      <c r="H52" s="42"/>
      <c r="I52" s="34" t="s">
        <v>23</v>
      </c>
      <c r="J52" s="74" t="str">
        <f>IF(J12="","",J12)</f>
        <v>3. 6. 2025</v>
      </c>
      <c r="K52" s="42"/>
      <c r="L52" s="13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5.15" customHeight="1">
      <c r="A54" s="40"/>
      <c r="B54" s="41"/>
      <c r="C54" s="34" t="s">
        <v>25</v>
      </c>
      <c r="D54" s="42"/>
      <c r="E54" s="42"/>
      <c r="F54" s="29" t="str">
        <f>E15</f>
        <v xml:space="preserve"> </v>
      </c>
      <c r="G54" s="42"/>
      <c r="H54" s="42"/>
      <c r="I54" s="34" t="s">
        <v>30</v>
      </c>
      <c r="J54" s="38" t="str">
        <f>E21</f>
        <v xml:space="preserve"> </v>
      </c>
      <c r="K54" s="42"/>
      <c r="L54" s="13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28</v>
      </c>
      <c r="D55" s="42"/>
      <c r="E55" s="42"/>
      <c r="F55" s="29" t="str">
        <f>IF(E18="","",E18)</f>
        <v>Vyplň údaj</v>
      </c>
      <c r="G55" s="42"/>
      <c r="H55" s="42"/>
      <c r="I55" s="34" t="s">
        <v>32</v>
      </c>
      <c r="J55" s="38" t="str">
        <f>E24</f>
        <v xml:space="preserve"> </v>
      </c>
      <c r="K55" s="42"/>
      <c r="L55" s="13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63" t="s">
        <v>126</v>
      </c>
      <c r="D57" s="164"/>
      <c r="E57" s="164"/>
      <c r="F57" s="164"/>
      <c r="G57" s="164"/>
      <c r="H57" s="164"/>
      <c r="I57" s="164"/>
      <c r="J57" s="165" t="s">
        <v>127</v>
      </c>
      <c r="K57" s="164"/>
      <c r="L57" s="13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6" t="s">
        <v>67</v>
      </c>
      <c r="D59" s="42"/>
      <c r="E59" s="42"/>
      <c r="F59" s="42"/>
      <c r="G59" s="42"/>
      <c r="H59" s="42"/>
      <c r="I59" s="42"/>
      <c r="J59" s="104">
        <f>J89</f>
        <v>0</v>
      </c>
      <c r="K59" s="42"/>
      <c r="L59" s="13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128</v>
      </c>
    </row>
    <row r="60" s="9" customFormat="1" ht="24.96" customHeight="1">
      <c r="A60" s="9"/>
      <c r="B60" s="167"/>
      <c r="C60" s="168"/>
      <c r="D60" s="169" t="s">
        <v>233</v>
      </c>
      <c r="E60" s="170"/>
      <c r="F60" s="170"/>
      <c r="G60" s="170"/>
      <c r="H60" s="170"/>
      <c r="I60" s="170"/>
      <c r="J60" s="171">
        <f>J90</f>
        <v>0</v>
      </c>
      <c r="K60" s="168"/>
      <c r="L60" s="17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3"/>
      <c r="C61" s="174"/>
      <c r="D61" s="175" t="s">
        <v>567</v>
      </c>
      <c r="E61" s="176"/>
      <c r="F61" s="176"/>
      <c r="G61" s="176"/>
      <c r="H61" s="176"/>
      <c r="I61" s="176"/>
      <c r="J61" s="177">
        <f>J91</f>
        <v>0</v>
      </c>
      <c r="K61" s="174"/>
      <c r="L61" s="178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4.88" customHeight="1">
      <c r="A62" s="10"/>
      <c r="B62" s="173"/>
      <c r="C62" s="174"/>
      <c r="D62" s="175" t="s">
        <v>1086</v>
      </c>
      <c r="E62" s="176"/>
      <c r="F62" s="176"/>
      <c r="G62" s="176"/>
      <c r="H62" s="176"/>
      <c r="I62" s="176"/>
      <c r="J62" s="177">
        <f>J154</f>
        <v>0</v>
      </c>
      <c r="K62" s="174"/>
      <c r="L62" s="178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3"/>
      <c r="C63" s="174"/>
      <c r="D63" s="175" t="s">
        <v>1087</v>
      </c>
      <c r="E63" s="176"/>
      <c r="F63" s="176"/>
      <c r="G63" s="176"/>
      <c r="H63" s="176"/>
      <c r="I63" s="176"/>
      <c r="J63" s="177">
        <f>J162</f>
        <v>0</v>
      </c>
      <c r="K63" s="174"/>
      <c r="L63" s="178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3"/>
      <c r="C64" s="174"/>
      <c r="D64" s="175" t="s">
        <v>572</v>
      </c>
      <c r="E64" s="176"/>
      <c r="F64" s="176"/>
      <c r="G64" s="176"/>
      <c r="H64" s="176"/>
      <c r="I64" s="176"/>
      <c r="J64" s="177">
        <f>J266</f>
        <v>0</v>
      </c>
      <c r="K64" s="174"/>
      <c r="L64" s="178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73"/>
      <c r="C65" s="174"/>
      <c r="D65" s="175" t="s">
        <v>1088</v>
      </c>
      <c r="E65" s="176"/>
      <c r="F65" s="176"/>
      <c r="G65" s="176"/>
      <c r="H65" s="176"/>
      <c r="I65" s="176"/>
      <c r="J65" s="177">
        <f>J273</f>
        <v>0</v>
      </c>
      <c r="K65" s="174"/>
      <c r="L65" s="178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73"/>
      <c r="C66" s="174"/>
      <c r="D66" s="175" t="s">
        <v>573</v>
      </c>
      <c r="E66" s="176"/>
      <c r="F66" s="176"/>
      <c r="G66" s="176"/>
      <c r="H66" s="176"/>
      <c r="I66" s="176"/>
      <c r="J66" s="177">
        <f>J289</f>
        <v>0</v>
      </c>
      <c r="K66" s="174"/>
      <c r="L66" s="178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9" customFormat="1" ht="24.96" customHeight="1">
      <c r="A67" s="9"/>
      <c r="B67" s="167"/>
      <c r="C67" s="168"/>
      <c r="D67" s="169" t="s">
        <v>1089</v>
      </c>
      <c r="E67" s="170"/>
      <c r="F67" s="170"/>
      <c r="G67" s="170"/>
      <c r="H67" s="170"/>
      <c r="I67" s="170"/>
      <c r="J67" s="171">
        <f>J292</f>
        <v>0</v>
      </c>
      <c r="K67" s="168"/>
      <c r="L67" s="172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</row>
    <row r="68" s="9" customFormat="1" ht="24.96" customHeight="1">
      <c r="A68" s="9"/>
      <c r="B68" s="167"/>
      <c r="C68" s="168"/>
      <c r="D68" s="169" t="s">
        <v>1090</v>
      </c>
      <c r="E68" s="170"/>
      <c r="F68" s="170"/>
      <c r="G68" s="170"/>
      <c r="H68" s="170"/>
      <c r="I68" s="170"/>
      <c r="J68" s="171">
        <f>J297</f>
        <v>0</v>
      </c>
      <c r="K68" s="168"/>
      <c r="L68" s="172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</row>
    <row r="69" s="10" customFormat="1" ht="19.92" customHeight="1">
      <c r="A69" s="10"/>
      <c r="B69" s="173"/>
      <c r="C69" s="174"/>
      <c r="D69" s="175" t="s">
        <v>241</v>
      </c>
      <c r="E69" s="176"/>
      <c r="F69" s="176"/>
      <c r="G69" s="176"/>
      <c r="H69" s="176"/>
      <c r="I69" s="176"/>
      <c r="J69" s="177">
        <f>J298</f>
        <v>0</v>
      </c>
      <c r="K69" s="174"/>
      <c r="L69" s="178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2" customFormat="1" ht="21.84" customHeight="1">
      <c r="A70" s="40"/>
      <c r="B70" s="41"/>
      <c r="C70" s="42"/>
      <c r="D70" s="42"/>
      <c r="E70" s="42"/>
      <c r="F70" s="42"/>
      <c r="G70" s="42"/>
      <c r="H70" s="42"/>
      <c r="I70" s="42"/>
      <c r="J70" s="42"/>
      <c r="K70" s="42"/>
      <c r="L70" s="136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</row>
    <row r="71" s="2" customFormat="1" ht="6.96" customHeight="1">
      <c r="A71" s="40"/>
      <c r="B71" s="61"/>
      <c r="C71" s="62"/>
      <c r="D71" s="62"/>
      <c r="E71" s="62"/>
      <c r="F71" s="62"/>
      <c r="G71" s="62"/>
      <c r="H71" s="62"/>
      <c r="I71" s="62"/>
      <c r="J71" s="62"/>
      <c r="K71" s="62"/>
      <c r="L71" s="136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</row>
    <row r="75" s="2" customFormat="1" ht="6.96" customHeight="1">
      <c r="A75" s="40"/>
      <c r="B75" s="63"/>
      <c r="C75" s="64"/>
      <c r="D75" s="64"/>
      <c r="E75" s="64"/>
      <c r="F75" s="64"/>
      <c r="G75" s="64"/>
      <c r="H75" s="64"/>
      <c r="I75" s="64"/>
      <c r="J75" s="64"/>
      <c r="K75" s="64"/>
      <c r="L75" s="136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24.96" customHeight="1">
      <c r="A76" s="40"/>
      <c r="B76" s="41"/>
      <c r="C76" s="25" t="s">
        <v>135</v>
      </c>
      <c r="D76" s="42"/>
      <c r="E76" s="42"/>
      <c r="F76" s="42"/>
      <c r="G76" s="42"/>
      <c r="H76" s="42"/>
      <c r="I76" s="42"/>
      <c r="J76" s="42"/>
      <c r="K76" s="42"/>
      <c r="L76" s="136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6.96" customHeight="1">
      <c r="A77" s="40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13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12" customHeight="1">
      <c r="A78" s="40"/>
      <c r="B78" s="41"/>
      <c r="C78" s="34" t="s">
        <v>16</v>
      </c>
      <c r="D78" s="42"/>
      <c r="E78" s="42"/>
      <c r="F78" s="42"/>
      <c r="G78" s="42"/>
      <c r="H78" s="42"/>
      <c r="I78" s="42"/>
      <c r="J78" s="42"/>
      <c r="K78" s="42"/>
      <c r="L78" s="13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26.25" customHeight="1">
      <c r="A79" s="40"/>
      <c r="B79" s="41"/>
      <c r="C79" s="42"/>
      <c r="D79" s="42"/>
      <c r="E79" s="162" t="str">
        <f>E7</f>
        <v>PŘESTAVBA ŽELEZNIČNÍHO UZLU BRNO - PRODLOUŽENÍ UL. KALOVÁ</v>
      </c>
      <c r="F79" s="34"/>
      <c r="G79" s="34"/>
      <c r="H79" s="34"/>
      <c r="I79" s="42"/>
      <c r="J79" s="42"/>
      <c r="K79" s="42"/>
      <c r="L79" s="13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12" customHeight="1">
      <c r="A80" s="40"/>
      <c r="B80" s="41"/>
      <c r="C80" s="34" t="s">
        <v>123</v>
      </c>
      <c r="D80" s="42"/>
      <c r="E80" s="42"/>
      <c r="F80" s="42"/>
      <c r="G80" s="42"/>
      <c r="H80" s="42"/>
      <c r="I80" s="42"/>
      <c r="J80" s="42"/>
      <c r="K80" s="42"/>
      <c r="L80" s="13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16.5" customHeight="1">
      <c r="A81" s="40"/>
      <c r="B81" s="41"/>
      <c r="C81" s="42"/>
      <c r="D81" s="42"/>
      <c r="E81" s="71" t="str">
        <f>E9</f>
        <v>SO 06-22-206 - Větev 4-1. a 2. část, vodovody</v>
      </c>
      <c r="F81" s="42"/>
      <c r="G81" s="42"/>
      <c r="H81" s="42"/>
      <c r="I81" s="42"/>
      <c r="J81" s="42"/>
      <c r="K81" s="42"/>
      <c r="L81" s="136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6.96" customHeight="1">
      <c r="A82" s="40"/>
      <c r="B82" s="41"/>
      <c r="C82" s="42"/>
      <c r="D82" s="42"/>
      <c r="E82" s="42"/>
      <c r="F82" s="42"/>
      <c r="G82" s="42"/>
      <c r="H82" s="42"/>
      <c r="I82" s="42"/>
      <c r="J82" s="42"/>
      <c r="K82" s="42"/>
      <c r="L82" s="136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12" customHeight="1">
      <c r="A83" s="40"/>
      <c r="B83" s="41"/>
      <c r="C83" s="34" t="s">
        <v>21</v>
      </c>
      <c r="D83" s="42"/>
      <c r="E83" s="42"/>
      <c r="F83" s="29" t="str">
        <f>F12</f>
        <v xml:space="preserve"> </v>
      </c>
      <c r="G83" s="42"/>
      <c r="H83" s="42"/>
      <c r="I83" s="34" t="s">
        <v>23</v>
      </c>
      <c r="J83" s="74" t="str">
        <f>IF(J12="","",J12)</f>
        <v>3. 6. 2025</v>
      </c>
      <c r="K83" s="42"/>
      <c r="L83" s="136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6.96" customHeight="1">
      <c r="A84" s="40"/>
      <c r="B84" s="41"/>
      <c r="C84" s="42"/>
      <c r="D84" s="42"/>
      <c r="E84" s="42"/>
      <c r="F84" s="42"/>
      <c r="G84" s="42"/>
      <c r="H84" s="42"/>
      <c r="I84" s="42"/>
      <c r="J84" s="42"/>
      <c r="K84" s="42"/>
      <c r="L84" s="136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2" customFormat="1" ht="15.15" customHeight="1">
      <c r="A85" s="40"/>
      <c r="B85" s="41"/>
      <c r="C85" s="34" t="s">
        <v>25</v>
      </c>
      <c r="D85" s="42"/>
      <c r="E85" s="42"/>
      <c r="F85" s="29" t="str">
        <f>E15</f>
        <v xml:space="preserve"> </v>
      </c>
      <c r="G85" s="42"/>
      <c r="H85" s="42"/>
      <c r="I85" s="34" t="s">
        <v>30</v>
      </c>
      <c r="J85" s="38" t="str">
        <f>E21</f>
        <v xml:space="preserve"> </v>
      </c>
      <c r="K85" s="42"/>
      <c r="L85" s="136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2" customFormat="1" ht="15.15" customHeight="1">
      <c r="A86" s="40"/>
      <c r="B86" s="41"/>
      <c r="C86" s="34" t="s">
        <v>28</v>
      </c>
      <c r="D86" s="42"/>
      <c r="E86" s="42"/>
      <c r="F86" s="29" t="str">
        <f>IF(E18="","",E18)</f>
        <v>Vyplň údaj</v>
      </c>
      <c r="G86" s="42"/>
      <c r="H86" s="42"/>
      <c r="I86" s="34" t="s">
        <v>32</v>
      </c>
      <c r="J86" s="38" t="str">
        <f>E24</f>
        <v xml:space="preserve"> </v>
      </c>
      <c r="K86" s="42"/>
      <c r="L86" s="136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</row>
    <row r="87" s="2" customFormat="1" ht="10.32" customHeight="1">
      <c r="A87" s="40"/>
      <c r="B87" s="41"/>
      <c r="C87" s="42"/>
      <c r="D87" s="42"/>
      <c r="E87" s="42"/>
      <c r="F87" s="42"/>
      <c r="G87" s="42"/>
      <c r="H87" s="42"/>
      <c r="I87" s="42"/>
      <c r="J87" s="42"/>
      <c r="K87" s="42"/>
      <c r="L87" s="136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</row>
    <row r="88" s="11" customFormat="1" ht="29.28" customHeight="1">
      <c r="A88" s="179"/>
      <c r="B88" s="180"/>
      <c r="C88" s="181" t="s">
        <v>136</v>
      </c>
      <c r="D88" s="182" t="s">
        <v>54</v>
      </c>
      <c r="E88" s="182" t="s">
        <v>50</v>
      </c>
      <c r="F88" s="182" t="s">
        <v>51</v>
      </c>
      <c r="G88" s="182" t="s">
        <v>137</v>
      </c>
      <c r="H88" s="182" t="s">
        <v>138</v>
      </c>
      <c r="I88" s="182" t="s">
        <v>139</v>
      </c>
      <c r="J88" s="182" t="s">
        <v>127</v>
      </c>
      <c r="K88" s="183" t="s">
        <v>140</v>
      </c>
      <c r="L88" s="184"/>
      <c r="M88" s="94" t="s">
        <v>19</v>
      </c>
      <c r="N88" s="95" t="s">
        <v>39</v>
      </c>
      <c r="O88" s="95" t="s">
        <v>141</v>
      </c>
      <c r="P88" s="95" t="s">
        <v>142</v>
      </c>
      <c r="Q88" s="95" t="s">
        <v>143</v>
      </c>
      <c r="R88" s="95" t="s">
        <v>144</v>
      </c>
      <c r="S88" s="95" t="s">
        <v>145</v>
      </c>
      <c r="T88" s="96" t="s">
        <v>146</v>
      </c>
      <c r="U88" s="179"/>
      <c r="V88" s="179"/>
      <c r="W88" s="179"/>
      <c r="X88" s="179"/>
      <c r="Y88" s="179"/>
      <c r="Z88" s="179"/>
      <c r="AA88" s="179"/>
      <c r="AB88" s="179"/>
      <c r="AC88" s="179"/>
      <c r="AD88" s="179"/>
      <c r="AE88" s="179"/>
    </row>
    <row r="89" s="2" customFormat="1" ht="22.8" customHeight="1">
      <c r="A89" s="40"/>
      <c r="B89" s="41"/>
      <c r="C89" s="101" t="s">
        <v>147</v>
      </c>
      <c r="D89" s="42"/>
      <c r="E89" s="42"/>
      <c r="F89" s="42"/>
      <c r="G89" s="42"/>
      <c r="H89" s="42"/>
      <c r="I89" s="42"/>
      <c r="J89" s="185">
        <f>BK89</f>
        <v>0</v>
      </c>
      <c r="K89" s="42"/>
      <c r="L89" s="46"/>
      <c r="M89" s="97"/>
      <c r="N89" s="186"/>
      <c r="O89" s="98"/>
      <c r="P89" s="187">
        <f>P90+P292+P297</f>
        <v>0</v>
      </c>
      <c r="Q89" s="98"/>
      <c r="R89" s="187">
        <f>R90+R292+R297</f>
        <v>495.79254500000008</v>
      </c>
      <c r="S89" s="98"/>
      <c r="T89" s="188">
        <f>T90+T292+T297</f>
        <v>3.96</v>
      </c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T89" s="19" t="s">
        <v>68</v>
      </c>
      <c r="AU89" s="19" t="s">
        <v>128</v>
      </c>
      <c r="BK89" s="189">
        <f>BK90+BK292+BK297</f>
        <v>0</v>
      </c>
    </row>
    <row r="90" s="12" customFormat="1" ht="25.92" customHeight="1">
      <c r="A90" s="12"/>
      <c r="B90" s="190"/>
      <c r="C90" s="191"/>
      <c r="D90" s="192" t="s">
        <v>68</v>
      </c>
      <c r="E90" s="193" t="s">
        <v>242</v>
      </c>
      <c r="F90" s="193" t="s">
        <v>243</v>
      </c>
      <c r="G90" s="191"/>
      <c r="H90" s="191"/>
      <c r="I90" s="194"/>
      <c r="J90" s="195">
        <f>BK90</f>
        <v>0</v>
      </c>
      <c r="K90" s="191"/>
      <c r="L90" s="196"/>
      <c r="M90" s="197"/>
      <c r="N90" s="198"/>
      <c r="O90" s="198"/>
      <c r="P90" s="199">
        <f>P91+P162+P266+P273+P289</f>
        <v>0</v>
      </c>
      <c r="Q90" s="198"/>
      <c r="R90" s="199">
        <f>R91+R162+R266+R273+R289</f>
        <v>495.79142500000006</v>
      </c>
      <c r="S90" s="198"/>
      <c r="T90" s="200">
        <f>T91+T162+T266+T273+T289</f>
        <v>3.96</v>
      </c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R90" s="201" t="s">
        <v>77</v>
      </c>
      <c r="AT90" s="202" t="s">
        <v>68</v>
      </c>
      <c r="AU90" s="202" t="s">
        <v>69</v>
      </c>
      <c r="AY90" s="201" t="s">
        <v>150</v>
      </c>
      <c r="BK90" s="203">
        <f>BK91+BK162+BK266+BK273+BK289</f>
        <v>0</v>
      </c>
    </row>
    <row r="91" s="12" customFormat="1" ht="22.8" customHeight="1">
      <c r="A91" s="12"/>
      <c r="B91" s="190"/>
      <c r="C91" s="191"/>
      <c r="D91" s="192" t="s">
        <v>68</v>
      </c>
      <c r="E91" s="204" t="s">
        <v>77</v>
      </c>
      <c r="F91" s="204" t="s">
        <v>574</v>
      </c>
      <c r="G91" s="191"/>
      <c r="H91" s="191"/>
      <c r="I91" s="194"/>
      <c r="J91" s="205">
        <f>BK91</f>
        <v>0</v>
      </c>
      <c r="K91" s="191"/>
      <c r="L91" s="196"/>
      <c r="M91" s="197"/>
      <c r="N91" s="198"/>
      <c r="O91" s="198"/>
      <c r="P91" s="199">
        <f>P92+SUM(P93:P154)</f>
        <v>0</v>
      </c>
      <c r="Q91" s="198"/>
      <c r="R91" s="199">
        <f>R92+SUM(R93:R154)</f>
        <v>480.00785400000001</v>
      </c>
      <c r="S91" s="198"/>
      <c r="T91" s="200">
        <f>T92+SUM(T93:T154)</f>
        <v>3.96</v>
      </c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R91" s="201" t="s">
        <v>77</v>
      </c>
      <c r="AT91" s="202" t="s">
        <v>68</v>
      </c>
      <c r="AU91" s="202" t="s">
        <v>77</v>
      </c>
      <c r="AY91" s="201" t="s">
        <v>150</v>
      </c>
      <c r="BK91" s="203">
        <f>BK92+SUM(BK93:BK154)</f>
        <v>0</v>
      </c>
    </row>
    <row r="92" s="2" customFormat="1" ht="66.75" customHeight="1">
      <c r="A92" s="40"/>
      <c r="B92" s="41"/>
      <c r="C92" s="206" t="s">
        <v>77</v>
      </c>
      <c r="D92" s="206" t="s">
        <v>153</v>
      </c>
      <c r="E92" s="207" t="s">
        <v>1091</v>
      </c>
      <c r="F92" s="208" t="s">
        <v>1092</v>
      </c>
      <c r="G92" s="209" t="s">
        <v>380</v>
      </c>
      <c r="H92" s="210">
        <v>3.75</v>
      </c>
      <c r="I92" s="211"/>
      <c r="J92" s="212">
        <f>ROUND(I92*H92,2)</f>
        <v>0</v>
      </c>
      <c r="K92" s="208" t="s">
        <v>157</v>
      </c>
      <c r="L92" s="46"/>
      <c r="M92" s="213" t="s">
        <v>19</v>
      </c>
      <c r="N92" s="214" t="s">
        <v>40</v>
      </c>
      <c r="O92" s="86"/>
      <c r="P92" s="215">
        <f>O92*H92</f>
        <v>0</v>
      </c>
      <c r="Q92" s="215">
        <v>0</v>
      </c>
      <c r="R92" s="215">
        <f>Q92*H92</f>
        <v>0</v>
      </c>
      <c r="S92" s="215">
        <v>0.29999999999999999</v>
      </c>
      <c r="T92" s="216">
        <f>S92*H92</f>
        <v>1.125</v>
      </c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R92" s="217" t="s">
        <v>158</v>
      </c>
      <c r="AT92" s="217" t="s">
        <v>153</v>
      </c>
      <c r="AU92" s="217" t="s">
        <v>79</v>
      </c>
      <c r="AY92" s="19" t="s">
        <v>150</v>
      </c>
      <c r="BE92" s="218">
        <f>IF(N92="základní",J92,0)</f>
        <v>0</v>
      </c>
      <c r="BF92" s="218">
        <f>IF(N92="snížená",J92,0)</f>
        <v>0</v>
      </c>
      <c r="BG92" s="218">
        <f>IF(N92="zákl. přenesená",J92,0)</f>
        <v>0</v>
      </c>
      <c r="BH92" s="218">
        <f>IF(N92="sníž. přenesená",J92,0)</f>
        <v>0</v>
      </c>
      <c r="BI92" s="218">
        <f>IF(N92="nulová",J92,0)</f>
        <v>0</v>
      </c>
      <c r="BJ92" s="19" t="s">
        <v>77</v>
      </c>
      <c r="BK92" s="218">
        <f>ROUND(I92*H92,2)</f>
        <v>0</v>
      </c>
      <c r="BL92" s="19" t="s">
        <v>158</v>
      </c>
      <c r="BM92" s="217" t="s">
        <v>1093</v>
      </c>
    </row>
    <row r="93" s="2" customFormat="1">
      <c r="A93" s="40"/>
      <c r="B93" s="41"/>
      <c r="C93" s="42"/>
      <c r="D93" s="219" t="s">
        <v>159</v>
      </c>
      <c r="E93" s="42"/>
      <c r="F93" s="220" t="s">
        <v>1094</v>
      </c>
      <c r="G93" s="42"/>
      <c r="H93" s="42"/>
      <c r="I93" s="221"/>
      <c r="J93" s="42"/>
      <c r="K93" s="42"/>
      <c r="L93" s="46"/>
      <c r="M93" s="222"/>
      <c r="N93" s="223"/>
      <c r="O93" s="86"/>
      <c r="P93" s="86"/>
      <c r="Q93" s="86"/>
      <c r="R93" s="86"/>
      <c r="S93" s="86"/>
      <c r="T93" s="87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T93" s="19" t="s">
        <v>159</v>
      </c>
      <c r="AU93" s="19" t="s">
        <v>79</v>
      </c>
    </row>
    <row r="94" s="13" customFormat="1">
      <c r="A94" s="13"/>
      <c r="B94" s="242"/>
      <c r="C94" s="243"/>
      <c r="D94" s="244" t="s">
        <v>593</v>
      </c>
      <c r="E94" s="245" t="s">
        <v>19</v>
      </c>
      <c r="F94" s="246" t="s">
        <v>1095</v>
      </c>
      <c r="G94" s="243"/>
      <c r="H94" s="247">
        <v>3.75</v>
      </c>
      <c r="I94" s="248"/>
      <c r="J94" s="243"/>
      <c r="K94" s="243"/>
      <c r="L94" s="249"/>
      <c r="M94" s="250"/>
      <c r="N94" s="251"/>
      <c r="O94" s="251"/>
      <c r="P94" s="251"/>
      <c r="Q94" s="251"/>
      <c r="R94" s="251"/>
      <c r="S94" s="251"/>
      <c r="T94" s="252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T94" s="253" t="s">
        <v>593</v>
      </c>
      <c r="AU94" s="253" t="s">
        <v>79</v>
      </c>
      <c r="AV94" s="13" t="s">
        <v>79</v>
      </c>
      <c r="AW94" s="13" t="s">
        <v>31</v>
      </c>
      <c r="AX94" s="13" t="s">
        <v>69</v>
      </c>
      <c r="AY94" s="253" t="s">
        <v>150</v>
      </c>
    </row>
    <row r="95" s="14" customFormat="1">
      <c r="A95" s="14"/>
      <c r="B95" s="254"/>
      <c r="C95" s="255"/>
      <c r="D95" s="244" t="s">
        <v>593</v>
      </c>
      <c r="E95" s="256" t="s">
        <v>19</v>
      </c>
      <c r="F95" s="257" t="s">
        <v>595</v>
      </c>
      <c r="G95" s="255"/>
      <c r="H95" s="258">
        <v>3.75</v>
      </c>
      <c r="I95" s="259"/>
      <c r="J95" s="255"/>
      <c r="K95" s="255"/>
      <c r="L95" s="260"/>
      <c r="M95" s="261"/>
      <c r="N95" s="262"/>
      <c r="O95" s="262"/>
      <c r="P95" s="262"/>
      <c r="Q95" s="262"/>
      <c r="R95" s="262"/>
      <c r="S95" s="262"/>
      <c r="T95" s="263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  <c r="AT95" s="264" t="s">
        <v>593</v>
      </c>
      <c r="AU95" s="264" t="s">
        <v>79</v>
      </c>
      <c r="AV95" s="14" t="s">
        <v>158</v>
      </c>
      <c r="AW95" s="14" t="s">
        <v>31</v>
      </c>
      <c r="AX95" s="14" t="s">
        <v>77</v>
      </c>
      <c r="AY95" s="264" t="s">
        <v>150</v>
      </c>
    </row>
    <row r="96" s="2" customFormat="1" ht="76.35" customHeight="1">
      <c r="A96" s="40"/>
      <c r="B96" s="41"/>
      <c r="C96" s="206" t="s">
        <v>79</v>
      </c>
      <c r="D96" s="206" t="s">
        <v>153</v>
      </c>
      <c r="E96" s="207" t="s">
        <v>1096</v>
      </c>
      <c r="F96" s="208" t="s">
        <v>1097</v>
      </c>
      <c r="G96" s="209" t="s">
        <v>380</v>
      </c>
      <c r="H96" s="210">
        <v>3.75</v>
      </c>
      <c r="I96" s="211"/>
      <c r="J96" s="212">
        <f>ROUND(I96*H96,2)</f>
        <v>0</v>
      </c>
      <c r="K96" s="208" t="s">
        <v>157</v>
      </c>
      <c r="L96" s="46"/>
      <c r="M96" s="213" t="s">
        <v>19</v>
      </c>
      <c r="N96" s="214" t="s">
        <v>40</v>
      </c>
      <c r="O96" s="86"/>
      <c r="P96" s="215">
        <f>O96*H96</f>
        <v>0</v>
      </c>
      <c r="Q96" s="215">
        <v>0</v>
      </c>
      <c r="R96" s="215">
        <f>Q96*H96</f>
        <v>0</v>
      </c>
      <c r="S96" s="215">
        <v>0.44</v>
      </c>
      <c r="T96" s="216">
        <f>S96*H96</f>
        <v>1.6499999999999999</v>
      </c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R96" s="217" t="s">
        <v>158</v>
      </c>
      <c r="AT96" s="217" t="s">
        <v>153</v>
      </c>
      <c r="AU96" s="217" t="s">
        <v>79</v>
      </c>
      <c r="AY96" s="19" t="s">
        <v>150</v>
      </c>
      <c r="BE96" s="218">
        <f>IF(N96="základní",J96,0)</f>
        <v>0</v>
      </c>
      <c r="BF96" s="218">
        <f>IF(N96="snížená",J96,0)</f>
        <v>0</v>
      </c>
      <c r="BG96" s="218">
        <f>IF(N96="zákl. přenesená",J96,0)</f>
        <v>0</v>
      </c>
      <c r="BH96" s="218">
        <f>IF(N96="sníž. přenesená",J96,0)</f>
        <v>0</v>
      </c>
      <c r="BI96" s="218">
        <f>IF(N96="nulová",J96,0)</f>
        <v>0</v>
      </c>
      <c r="BJ96" s="19" t="s">
        <v>77</v>
      </c>
      <c r="BK96" s="218">
        <f>ROUND(I96*H96,2)</f>
        <v>0</v>
      </c>
      <c r="BL96" s="19" t="s">
        <v>158</v>
      </c>
      <c r="BM96" s="217" t="s">
        <v>1098</v>
      </c>
    </row>
    <row r="97" s="2" customFormat="1">
      <c r="A97" s="40"/>
      <c r="B97" s="41"/>
      <c r="C97" s="42"/>
      <c r="D97" s="219" t="s">
        <v>159</v>
      </c>
      <c r="E97" s="42"/>
      <c r="F97" s="220" t="s">
        <v>1099</v>
      </c>
      <c r="G97" s="42"/>
      <c r="H97" s="42"/>
      <c r="I97" s="221"/>
      <c r="J97" s="42"/>
      <c r="K97" s="42"/>
      <c r="L97" s="46"/>
      <c r="M97" s="222"/>
      <c r="N97" s="223"/>
      <c r="O97" s="86"/>
      <c r="P97" s="86"/>
      <c r="Q97" s="86"/>
      <c r="R97" s="86"/>
      <c r="S97" s="86"/>
      <c r="T97" s="87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T97" s="19" t="s">
        <v>159</v>
      </c>
      <c r="AU97" s="19" t="s">
        <v>79</v>
      </c>
    </row>
    <row r="98" s="13" customFormat="1">
      <c r="A98" s="13"/>
      <c r="B98" s="242"/>
      <c r="C98" s="243"/>
      <c r="D98" s="244" t="s">
        <v>593</v>
      </c>
      <c r="E98" s="245" t="s">
        <v>19</v>
      </c>
      <c r="F98" s="246" t="s">
        <v>1100</v>
      </c>
      <c r="G98" s="243"/>
      <c r="H98" s="247">
        <v>3.75</v>
      </c>
      <c r="I98" s="248"/>
      <c r="J98" s="243"/>
      <c r="K98" s="243"/>
      <c r="L98" s="249"/>
      <c r="M98" s="250"/>
      <c r="N98" s="251"/>
      <c r="O98" s="251"/>
      <c r="P98" s="251"/>
      <c r="Q98" s="251"/>
      <c r="R98" s="251"/>
      <c r="S98" s="251"/>
      <c r="T98" s="252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T98" s="253" t="s">
        <v>593</v>
      </c>
      <c r="AU98" s="253" t="s">
        <v>79</v>
      </c>
      <c r="AV98" s="13" t="s">
        <v>79</v>
      </c>
      <c r="AW98" s="13" t="s">
        <v>31</v>
      </c>
      <c r="AX98" s="13" t="s">
        <v>69</v>
      </c>
      <c r="AY98" s="253" t="s">
        <v>150</v>
      </c>
    </row>
    <row r="99" s="14" customFormat="1">
      <c r="A99" s="14"/>
      <c r="B99" s="254"/>
      <c r="C99" s="255"/>
      <c r="D99" s="244" t="s">
        <v>593</v>
      </c>
      <c r="E99" s="256" t="s">
        <v>19</v>
      </c>
      <c r="F99" s="257" t="s">
        <v>595</v>
      </c>
      <c r="G99" s="255"/>
      <c r="H99" s="258">
        <v>3.75</v>
      </c>
      <c r="I99" s="259"/>
      <c r="J99" s="255"/>
      <c r="K99" s="255"/>
      <c r="L99" s="260"/>
      <c r="M99" s="261"/>
      <c r="N99" s="262"/>
      <c r="O99" s="262"/>
      <c r="P99" s="262"/>
      <c r="Q99" s="262"/>
      <c r="R99" s="262"/>
      <c r="S99" s="262"/>
      <c r="T99" s="263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T99" s="264" t="s">
        <v>593</v>
      </c>
      <c r="AU99" s="264" t="s">
        <v>79</v>
      </c>
      <c r="AV99" s="14" t="s">
        <v>158</v>
      </c>
      <c r="AW99" s="14" t="s">
        <v>31</v>
      </c>
      <c r="AX99" s="14" t="s">
        <v>77</v>
      </c>
      <c r="AY99" s="264" t="s">
        <v>150</v>
      </c>
    </row>
    <row r="100" s="2" customFormat="1" ht="66.75" customHeight="1">
      <c r="A100" s="40"/>
      <c r="B100" s="41"/>
      <c r="C100" s="206" t="s">
        <v>164</v>
      </c>
      <c r="D100" s="206" t="s">
        <v>153</v>
      </c>
      <c r="E100" s="207" t="s">
        <v>1101</v>
      </c>
      <c r="F100" s="208" t="s">
        <v>1102</v>
      </c>
      <c r="G100" s="209" t="s">
        <v>380</v>
      </c>
      <c r="H100" s="210">
        <v>3.75</v>
      </c>
      <c r="I100" s="211"/>
      <c r="J100" s="212">
        <f>ROUND(I100*H100,2)</f>
        <v>0</v>
      </c>
      <c r="K100" s="208" t="s">
        <v>157</v>
      </c>
      <c r="L100" s="46"/>
      <c r="M100" s="213" t="s">
        <v>19</v>
      </c>
      <c r="N100" s="214" t="s">
        <v>40</v>
      </c>
      <c r="O100" s="86"/>
      <c r="P100" s="215">
        <f>O100*H100</f>
        <v>0</v>
      </c>
      <c r="Q100" s="215">
        <v>0</v>
      </c>
      <c r="R100" s="215">
        <f>Q100*H100</f>
        <v>0</v>
      </c>
      <c r="S100" s="215">
        <v>0.316</v>
      </c>
      <c r="T100" s="216">
        <f>S100*H100</f>
        <v>1.1850000000000001</v>
      </c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R100" s="217" t="s">
        <v>158</v>
      </c>
      <c r="AT100" s="217" t="s">
        <v>153</v>
      </c>
      <c r="AU100" s="217" t="s">
        <v>79</v>
      </c>
      <c r="AY100" s="19" t="s">
        <v>150</v>
      </c>
      <c r="BE100" s="218">
        <f>IF(N100="základní",J100,0)</f>
        <v>0</v>
      </c>
      <c r="BF100" s="218">
        <f>IF(N100="snížená",J100,0)</f>
        <v>0</v>
      </c>
      <c r="BG100" s="218">
        <f>IF(N100="zákl. přenesená",J100,0)</f>
        <v>0</v>
      </c>
      <c r="BH100" s="218">
        <f>IF(N100="sníž. přenesená",J100,0)</f>
        <v>0</v>
      </c>
      <c r="BI100" s="218">
        <f>IF(N100="nulová",J100,0)</f>
        <v>0</v>
      </c>
      <c r="BJ100" s="19" t="s">
        <v>77</v>
      </c>
      <c r="BK100" s="218">
        <f>ROUND(I100*H100,2)</f>
        <v>0</v>
      </c>
      <c r="BL100" s="19" t="s">
        <v>158</v>
      </c>
      <c r="BM100" s="217" t="s">
        <v>1103</v>
      </c>
    </row>
    <row r="101" s="2" customFormat="1">
      <c r="A101" s="40"/>
      <c r="B101" s="41"/>
      <c r="C101" s="42"/>
      <c r="D101" s="219" t="s">
        <v>159</v>
      </c>
      <c r="E101" s="42"/>
      <c r="F101" s="220" t="s">
        <v>1104</v>
      </c>
      <c r="G101" s="42"/>
      <c r="H101" s="42"/>
      <c r="I101" s="221"/>
      <c r="J101" s="42"/>
      <c r="K101" s="42"/>
      <c r="L101" s="46"/>
      <c r="M101" s="222"/>
      <c r="N101" s="223"/>
      <c r="O101" s="86"/>
      <c r="P101" s="86"/>
      <c r="Q101" s="86"/>
      <c r="R101" s="86"/>
      <c r="S101" s="86"/>
      <c r="T101" s="87"/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T101" s="19" t="s">
        <v>159</v>
      </c>
      <c r="AU101" s="19" t="s">
        <v>79</v>
      </c>
    </row>
    <row r="102" s="13" customFormat="1">
      <c r="A102" s="13"/>
      <c r="B102" s="242"/>
      <c r="C102" s="243"/>
      <c r="D102" s="244" t="s">
        <v>593</v>
      </c>
      <c r="E102" s="245" t="s">
        <v>19</v>
      </c>
      <c r="F102" s="246" t="s">
        <v>1105</v>
      </c>
      <c r="G102" s="243"/>
      <c r="H102" s="247">
        <v>3.75</v>
      </c>
      <c r="I102" s="248"/>
      <c r="J102" s="243"/>
      <c r="K102" s="243"/>
      <c r="L102" s="249"/>
      <c r="M102" s="250"/>
      <c r="N102" s="251"/>
      <c r="O102" s="251"/>
      <c r="P102" s="251"/>
      <c r="Q102" s="251"/>
      <c r="R102" s="251"/>
      <c r="S102" s="251"/>
      <c r="T102" s="252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T102" s="253" t="s">
        <v>593</v>
      </c>
      <c r="AU102" s="253" t="s">
        <v>79</v>
      </c>
      <c r="AV102" s="13" t="s">
        <v>79</v>
      </c>
      <c r="AW102" s="13" t="s">
        <v>31</v>
      </c>
      <c r="AX102" s="13" t="s">
        <v>69</v>
      </c>
      <c r="AY102" s="253" t="s">
        <v>150</v>
      </c>
    </row>
    <row r="103" s="14" customFormat="1">
      <c r="A103" s="14"/>
      <c r="B103" s="254"/>
      <c r="C103" s="255"/>
      <c r="D103" s="244" t="s">
        <v>593</v>
      </c>
      <c r="E103" s="256" t="s">
        <v>19</v>
      </c>
      <c r="F103" s="257" t="s">
        <v>595</v>
      </c>
      <c r="G103" s="255"/>
      <c r="H103" s="258">
        <v>3.75</v>
      </c>
      <c r="I103" s="259"/>
      <c r="J103" s="255"/>
      <c r="K103" s="255"/>
      <c r="L103" s="260"/>
      <c r="M103" s="261"/>
      <c r="N103" s="262"/>
      <c r="O103" s="262"/>
      <c r="P103" s="262"/>
      <c r="Q103" s="262"/>
      <c r="R103" s="262"/>
      <c r="S103" s="262"/>
      <c r="T103" s="263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T103" s="264" t="s">
        <v>593</v>
      </c>
      <c r="AU103" s="264" t="s">
        <v>79</v>
      </c>
      <c r="AV103" s="14" t="s">
        <v>158</v>
      </c>
      <c r="AW103" s="14" t="s">
        <v>31</v>
      </c>
      <c r="AX103" s="14" t="s">
        <v>77</v>
      </c>
      <c r="AY103" s="264" t="s">
        <v>150</v>
      </c>
    </row>
    <row r="104" s="2" customFormat="1" ht="24.15" customHeight="1">
      <c r="A104" s="40"/>
      <c r="B104" s="41"/>
      <c r="C104" s="206" t="s">
        <v>158</v>
      </c>
      <c r="D104" s="206" t="s">
        <v>153</v>
      </c>
      <c r="E104" s="207" t="s">
        <v>1106</v>
      </c>
      <c r="F104" s="208" t="s">
        <v>1107</v>
      </c>
      <c r="G104" s="209" t="s">
        <v>344</v>
      </c>
      <c r="H104" s="210">
        <v>720</v>
      </c>
      <c r="I104" s="211"/>
      <c r="J104" s="212">
        <f>ROUND(I104*H104,2)</f>
        <v>0</v>
      </c>
      <c r="K104" s="208" t="s">
        <v>157</v>
      </c>
      <c r="L104" s="46"/>
      <c r="M104" s="213" t="s">
        <v>19</v>
      </c>
      <c r="N104" s="214" t="s">
        <v>40</v>
      </c>
      <c r="O104" s="86"/>
      <c r="P104" s="215">
        <f>O104*H104</f>
        <v>0</v>
      </c>
      <c r="Q104" s="215">
        <v>3.0000000000000001E-05</v>
      </c>
      <c r="R104" s="215">
        <f>Q104*H104</f>
        <v>0.021600000000000001</v>
      </c>
      <c r="S104" s="215">
        <v>0</v>
      </c>
      <c r="T104" s="216">
        <f>S104*H104</f>
        <v>0</v>
      </c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R104" s="217" t="s">
        <v>158</v>
      </c>
      <c r="AT104" s="217" t="s">
        <v>153</v>
      </c>
      <c r="AU104" s="217" t="s">
        <v>79</v>
      </c>
      <c r="AY104" s="19" t="s">
        <v>150</v>
      </c>
      <c r="BE104" s="218">
        <f>IF(N104="základní",J104,0)</f>
        <v>0</v>
      </c>
      <c r="BF104" s="218">
        <f>IF(N104="snížená",J104,0)</f>
        <v>0</v>
      </c>
      <c r="BG104" s="218">
        <f>IF(N104="zákl. přenesená",J104,0)</f>
        <v>0</v>
      </c>
      <c r="BH104" s="218">
        <f>IF(N104="sníž. přenesená",J104,0)</f>
        <v>0</v>
      </c>
      <c r="BI104" s="218">
        <f>IF(N104="nulová",J104,0)</f>
        <v>0</v>
      </c>
      <c r="BJ104" s="19" t="s">
        <v>77</v>
      </c>
      <c r="BK104" s="218">
        <f>ROUND(I104*H104,2)</f>
        <v>0</v>
      </c>
      <c r="BL104" s="19" t="s">
        <v>158</v>
      </c>
      <c r="BM104" s="217" t="s">
        <v>1108</v>
      </c>
    </row>
    <row r="105" s="2" customFormat="1">
      <c r="A105" s="40"/>
      <c r="B105" s="41"/>
      <c r="C105" s="42"/>
      <c r="D105" s="219" t="s">
        <v>159</v>
      </c>
      <c r="E105" s="42"/>
      <c r="F105" s="220" t="s">
        <v>1109</v>
      </c>
      <c r="G105" s="42"/>
      <c r="H105" s="42"/>
      <c r="I105" s="221"/>
      <c r="J105" s="42"/>
      <c r="K105" s="42"/>
      <c r="L105" s="46"/>
      <c r="M105" s="222"/>
      <c r="N105" s="223"/>
      <c r="O105" s="86"/>
      <c r="P105" s="86"/>
      <c r="Q105" s="86"/>
      <c r="R105" s="86"/>
      <c r="S105" s="86"/>
      <c r="T105" s="87"/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T105" s="19" t="s">
        <v>159</v>
      </c>
      <c r="AU105" s="19" t="s">
        <v>79</v>
      </c>
    </row>
    <row r="106" s="13" customFormat="1">
      <c r="A106" s="13"/>
      <c r="B106" s="242"/>
      <c r="C106" s="243"/>
      <c r="D106" s="244" t="s">
        <v>593</v>
      </c>
      <c r="E106" s="245" t="s">
        <v>19</v>
      </c>
      <c r="F106" s="246" t="s">
        <v>1110</v>
      </c>
      <c r="G106" s="243"/>
      <c r="H106" s="247">
        <v>720</v>
      </c>
      <c r="I106" s="248"/>
      <c r="J106" s="243"/>
      <c r="K106" s="243"/>
      <c r="L106" s="249"/>
      <c r="M106" s="250"/>
      <c r="N106" s="251"/>
      <c r="O106" s="251"/>
      <c r="P106" s="251"/>
      <c r="Q106" s="251"/>
      <c r="R106" s="251"/>
      <c r="S106" s="251"/>
      <c r="T106" s="252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T106" s="253" t="s">
        <v>593</v>
      </c>
      <c r="AU106" s="253" t="s">
        <v>79</v>
      </c>
      <c r="AV106" s="13" t="s">
        <v>79</v>
      </c>
      <c r="AW106" s="13" t="s">
        <v>31</v>
      </c>
      <c r="AX106" s="13" t="s">
        <v>69</v>
      </c>
      <c r="AY106" s="253" t="s">
        <v>150</v>
      </c>
    </row>
    <row r="107" s="14" customFormat="1">
      <c r="A107" s="14"/>
      <c r="B107" s="254"/>
      <c r="C107" s="255"/>
      <c r="D107" s="244" t="s">
        <v>593</v>
      </c>
      <c r="E107" s="256" t="s">
        <v>19</v>
      </c>
      <c r="F107" s="257" t="s">
        <v>595</v>
      </c>
      <c r="G107" s="255"/>
      <c r="H107" s="258">
        <v>720</v>
      </c>
      <c r="I107" s="259"/>
      <c r="J107" s="255"/>
      <c r="K107" s="255"/>
      <c r="L107" s="260"/>
      <c r="M107" s="261"/>
      <c r="N107" s="262"/>
      <c r="O107" s="262"/>
      <c r="P107" s="262"/>
      <c r="Q107" s="262"/>
      <c r="R107" s="262"/>
      <c r="S107" s="262"/>
      <c r="T107" s="263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T107" s="264" t="s">
        <v>593</v>
      </c>
      <c r="AU107" s="264" t="s">
        <v>79</v>
      </c>
      <c r="AV107" s="14" t="s">
        <v>158</v>
      </c>
      <c r="AW107" s="14" t="s">
        <v>31</v>
      </c>
      <c r="AX107" s="14" t="s">
        <v>77</v>
      </c>
      <c r="AY107" s="264" t="s">
        <v>150</v>
      </c>
    </row>
    <row r="108" s="2" customFormat="1" ht="37.8" customHeight="1">
      <c r="A108" s="40"/>
      <c r="B108" s="41"/>
      <c r="C108" s="206" t="s">
        <v>149</v>
      </c>
      <c r="D108" s="206" t="s">
        <v>153</v>
      </c>
      <c r="E108" s="207" t="s">
        <v>1111</v>
      </c>
      <c r="F108" s="208" t="s">
        <v>1112</v>
      </c>
      <c r="G108" s="209" t="s">
        <v>1113</v>
      </c>
      <c r="H108" s="210">
        <v>60</v>
      </c>
      <c r="I108" s="211"/>
      <c r="J108" s="212">
        <f>ROUND(I108*H108,2)</f>
        <v>0</v>
      </c>
      <c r="K108" s="208" t="s">
        <v>157</v>
      </c>
      <c r="L108" s="46"/>
      <c r="M108" s="213" t="s">
        <v>19</v>
      </c>
      <c r="N108" s="214" t="s">
        <v>40</v>
      </c>
      <c r="O108" s="86"/>
      <c r="P108" s="215">
        <f>O108*H108</f>
        <v>0</v>
      </c>
      <c r="Q108" s="215">
        <v>0</v>
      </c>
      <c r="R108" s="215">
        <f>Q108*H108</f>
        <v>0</v>
      </c>
      <c r="S108" s="215">
        <v>0</v>
      </c>
      <c r="T108" s="216">
        <f>S108*H108</f>
        <v>0</v>
      </c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R108" s="217" t="s">
        <v>158</v>
      </c>
      <c r="AT108" s="217" t="s">
        <v>153</v>
      </c>
      <c r="AU108" s="217" t="s">
        <v>79</v>
      </c>
      <c r="AY108" s="19" t="s">
        <v>150</v>
      </c>
      <c r="BE108" s="218">
        <f>IF(N108="základní",J108,0)</f>
        <v>0</v>
      </c>
      <c r="BF108" s="218">
        <f>IF(N108="snížená",J108,0)</f>
        <v>0</v>
      </c>
      <c r="BG108" s="218">
        <f>IF(N108="zákl. přenesená",J108,0)</f>
        <v>0</v>
      </c>
      <c r="BH108" s="218">
        <f>IF(N108="sníž. přenesená",J108,0)</f>
        <v>0</v>
      </c>
      <c r="BI108" s="218">
        <f>IF(N108="nulová",J108,0)</f>
        <v>0</v>
      </c>
      <c r="BJ108" s="19" t="s">
        <v>77</v>
      </c>
      <c r="BK108" s="218">
        <f>ROUND(I108*H108,2)</f>
        <v>0</v>
      </c>
      <c r="BL108" s="19" t="s">
        <v>158</v>
      </c>
      <c r="BM108" s="217" t="s">
        <v>1114</v>
      </c>
    </row>
    <row r="109" s="2" customFormat="1">
      <c r="A109" s="40"/>
      <c r="B109" s="41"/>
      <c r="C109" s="42"/>
      <c r="D109" s="219" t="s">
        <v>159</v>
      </c>
      <c r="E109" s="42"/>
      <c r="F109" s="220" t="s">
        <v>1115</v>
      </c>
      <c r="G109" s="42"/>
      <c r="H109" s="42"/>
      <c r="I109" s="221"/>
      <c r="J109" s="42"/>
      <c r="K109" s="42"/>
      <c r="L109" s="46"/>
      <c r="M109" s="222"/>
      <c r="N109" s="223"/>
      <c r="O109" s="86"/>
      <c r="P109" s="86"/>
      <c r="Q109" s="86"/>
      <c r="R109" s="86"/>
      <c r="S109" s="86"/>
      <c r="T109" s="87"/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T109" s="19" t="s">
        <v>159</v>
      </c>
      <c r="AU109" s="19" t="s">
        <v>79</v>
      </c>
    </row>
    <row r="110" s="2" customFormat="1" ht="100.5" customHeight="1">
      <c r="A110" s="40"/>
      <c r="B110" s="41"/>
      <c r="C110" s="206" t="s">
        <v>167</v>
      </c>
      <c r="D110" s="206" t="s">
        <v>153</v>
      </c>
      <c r="E110" s="207" t="s">
        <v>1116</v>
      </c>
      <c r="F110" s="208" t="s">
        <v>1117</v>
      </c>
      <c r="G110" s="209" t="s">
        <v>310</v>
      </c>
      <c r="H110" s="210">
        <v>3</v>
      </c>
      <c r="I110" s="211"/>
      <c r="J110" s="212">
        <f>ROUND(I110*H110,2)</f>
        <v>0</v>
      </c>
      <c r="K110" s="208" t="s">
        <v>157</v>
      </c>
      <c r="L110" s="46"/>
      <c r="M110" s="213" t="s">
        <v>19</v>
      </c>
      <c r="N110" s="214" t="s">
        <v>40</v>
      </c>
      <c r="O110" s="86"/>
      <c r="P110" s="215">
        <f>O110*H110</f>
        <v>0</v>
      </c>
      <c r="Q110" s="215">
        <v>0.01269</v>
      </c>
      <c r="R110" s="215">
        <f>Q110*H110</f>
        <v>0.03807</v>
      </c>
      <c r="S110" s="215">
        <v>0</v>
      </c>
      <c r="T110" s="216">
        <f>S110*H110</f>
        <v>0</v>
      </c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R110" s="217" t="s">
        <v>158</v>
      </c>
      <c r="AT110" s="217" t="s">
        <v>153</v>
      </c>
      <c r="AU110" s="217" t="s">
        <v>79</v>
      </c>
      <c r="AY110" s="19" t="s">
        <v>150</v>
      </c>
      <c r="BE110" s="218">
        <f>IF(N110="základní",J110,0)</f>
        <v>0</v>
      </c>
      <c r="BF110" s="218">
        <f>IF(N110="snížená",J110,0)</f>
        <v>0</v>
      </c>
      <c r="BG110" s="218">
        <f>IF(N110="zákl. přenesená",J110,0)</f>
        <v>0</v>
      </c>
      <c r="BH110" s="218">
        <f>IF(N110="sníž. přenesená",J110,0)</f>
        <v>0</v>
      </c>
      <c r="BI110" s="218">
        <f>IF(N110="nulová",J110,0)</f>
        <v>0</v>
      </c>
      <c r="BJ110" s="19" t="s">
        <v>77</v>
      </c>
      <c r="BK110" s="218">
        <f>ROUND(I110*H110,2)</f>
        <v>0</v>
      </c>
      <c r="BL110" s="19" t="s">
        <v>158</v>
      </c>
      <c r="BM110" s="217" t="s">
        <v>1118</v>
      </c>
    </row>
    <row r="111" s="2" customFormat="1">
      <c r="A111" s="40"/>
      <c r="B111" s="41"/>
      <c r="C111" s="42"/>
      <c r="D111" s="219" t="s">
        <v>159</v>
      </c>
      <c r="E111" s="42"/>
      <c r="F111" s="220" t="s">
        <v>1119</v>
      </c>
      <c r="G111" s="42"/>
      <c r="H111" s="42"/>
      <c r="I111" s="221"/>
      <c r="J111" s="42"/>
      <c r="K111" s="42"/>
      <c r="L111" s="46"/>
      <c r="M111" s="222"/>
      <c r="N111" s="223"/>
      <c r="O111" s="86"/>
      <c r="P111" s="86"/>
      <c r="Q111" s="86"/>
      <c r="R111" s="86"/>
      <c r="S111" s="86"/>
      <c r="T111" s="87"/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T111" s="19" t="s">
        <v>159</v>
      </c>
      <c r="AU111" s="19" t="s">
        <v>79</v>
      </c>
    </row>
    <row r="112" s="13" customFormat="1">
      <c r="A112" s="13"/>
      <c r="B112" s="242"/>
      <c r="C112" s="243"/>
      <c r="D112" s="244" t="s">
        <v>593</v>
      </c>
      <c r="E112" s="245" t="s">
        <v>19</v>
      </c>
      <c r="F112" s="246" t="s">
        <v>1120</v>
      </c>
      <c r="G112" s="243"/>
      <c r="H112" s="247">
        <v>1.5</v>
      </c>
      <c r="I112" s="248"/>
      <c r="J112" s="243"/>
      <c r="K112" s="243"/>
      <c r="L112" s="249"/>
      <c r="M112" s="250"/>
      <c r="N112" s="251"/>
      <c r="O112" s="251"/>
      <c r="P112" s="251"/>
      <c r="Q112" s="251"/>
      <c r="R112" s="251"/>
      <c r="S112" s="251"/>
      <c r="T112" s="252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T112" s="253" t="s">
        <v>593</v>
      </c>
      <c r="AU112" s="253" t="s">
        <v>79</v>
      </c>
      <c r="AV112" s="13" t="s">
        <v>79</v>
      </c>
      <c r="AW112" s="13" t="s">
        <v>31</v>
      </c>
      <c r="AX112" s="13" t="s">
        <v>69</v>
      </c>
      <c r="AY112" s="253" t="s">
        <v>150</v>
      </c>
    </row>
    <row r="113" s="13" customFormat="1">
      <c r="A113" s="13"/>
      <c r="B113" s="242"/>
      <c r="C113" s="243"/>
      <c r="D113" s="244" t="s">
        <v>593</v>
      </c>
      <c r="E113" s="245" t="s">
        <v>19</v>
      </c>
      <c r="F113" s="246" t="s">
        <v>1121</v>
      </c>
      <c r="G113" s="243"/>
      <c r="H113" s="247">
        <v>1.5</v>
      </c>
      <c r="I113" s="248"/>
      <c r="J113" s="243"/>
      <c r="K113" s="243"/>
      <c r="L113" s="249"/>
      <c r="M113" s="250"/>
      <c r="N113" s="251"/>
      <c r="O113" s="251"/>
      <c r="P113" s="251"/>
      <c r="Q113" s="251"/>
      <c r="R113" s="251"/>
      <c r="S113" s="251"/>
      <c r="T113" s="252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T113" s="253" t="s">
        <v>593</v>
      </c>
      <c r="AU113" s="253" t="s">
        <v>79</v>
      </c>
      <c r="AV113" s="13" t="s">
        <v>79</v>
      </c>
      <c r="AW113" s="13" t="s">
        <v>31</v>
      </c>
      <c r="AX113" s="13" t="s">
        <v>69</v>
      </c>
      <c r="AY113" s="253" t="s">
        <v>150</v>
      </c>
    </row>
    <row r="114" s="14" customFormat="1">
      <c r="A114" s="14"/>
      <c r="B114" s="254"/>
      <c r="C114" s="255"/>
      <c r="D114" s="244" t="s">
        <v>593</v>
      </c>
      <c r="E114" s="256" t="s">
        <v>19</v>
      </c>
      <c r="F114" s="257" t="s">
        <v>595</v>
      </c>
      <c r="G114" s="255"/>
      <c r="H114" s="258">
        <v>3</v>
      </c>
      <c r="I114" s="259"/>
      <c r="J114" s="255"/>
      <c r="K114" s="255"/>
      <c r="L114" s="260"/>
      <c r="M114" s="261"/>
      <c r="N114" s="262"/>
      <c r="O114" s="262"/>
      <c r="P114" s="262"/>
      <c r="Q114" s="262"/>
      <c r="R114" s="262"/>
      <c r="S114" s="262"/>
      <c r="T114" s="263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T114" s="264" t="s">
        <v>593</v>
      </c>
      <c r="AU114" s="264" t="s">
        <v>79</v>
      </c>
      <c r="AV114" s="14" t="s">
        <v>158</v>
      </c>
      <c r="AW114" s="14" t="s">
        <v>31</v>
      </c>
      <c r="AX114" s="14" t="s">
        <v>77</v>
      </c>
      <c r="AY114" s="264" t="s">
        <v>150</v>
      </c>
    </row>
    <row r="115" s="2" customFormat="1" ht="90" customHeight="1">
      <c r="A115" s="40"/>
      <c r="B115" s="41"/>
      <c r="C115" s="206" t="s">
        <v>180</v>
      </c>
      <c r="D115" s="206" t="s">
        <v>153</v>
      </c>
      <c r="E115" s="207" t="s">
        <v>1122</v>
      </c>
      <c r="F115" s="208" t="s">
        <v>1123</v>
      </c>
      <c r="G115" s="209" t="s">
        <v>310</v>
      </c>
      <c r="H115" s="210">
        <v>4.5</v>
      </c>
      <c r="I115" s="211"/>
      <c r="J115" s="212">
        <f>ROUND(I115*H115,2)</f>
        <v>0</v>
      </c>
      <c r="K115" s="208" t="s">
        <v>157</v>
      </c>
      <c r="L115" s="46"/>
      <c r="M115" s="213" t="s">
        <v>19</v>
      </c>
      <c r="N115" s="214" t="s">
        <v>40</v>
      </c>
      <c r="O115" s="86"/>
      <c r="P115" s="215">
        <f>O115*H115</f>
        <v>0</v>
      </c>
      <c r="Q115" s="215">
        <v>0.036900000000000002</v>
      </c>
      <c r="R115" s="215">
        <f>Q115*H115</f>
        <v>0.16605</v>
      </c>
      <c r="S115" s="215">
        <v>0</v>
      </c>
      <c r="T115" s="216">
        <f>S115*H115</f>
        <v>0</v>
      </c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R115" s="217" t="s">
        <v>158</v>
      </c>
      <c r="AT115" s="217" t="s">
        <v>153</v>
      </c>
      <c r="AU115" s="217" t="s">
        <v>79</v>
      </c>
      <c r="AY115" s="19" t="s">
        <v>150</v>
      </c>
      <c r="BE115" s="218">
        <f>IF(N115="základní",J115,0)</f>
        <v>0</v>
      </c>
      <c r="BF115" s="218">
        <f>IF(N115="snížená",J115,0)</f>
        <v>0</v>
      </c>
      <c r="BG115" s="218">
        <f>IF(N115="zákl. přenesená",J115,0)</f>
        <v>0</v>
      </c>
      <c r="BH115" s="218">
        <f>IF(N115="sníž. přenesená",J115,0)</f>
        <v>0</v>
      </c>
      <c r="BI115" s="218">
        <f>IF(N115="nulová",J115,0)</f>
        <v>0</v>
      </c>
      <c r="BJ115" s="19" t="s">
        <v>77</v>
      </c>
      <c r="BK115" s="218">
        <f>ROUND(I115*H115,2)</f>
        <v>0</v>
      </c>
      <c r="BL115" s="19" t="s">
        <v>158</v>
      </c>
      <c r="BM115" s="217" t="s">
        <v>1124</v>
      </c>
    </row>
    <row r="116" s="2" customFormat="1">
      <c r="A116" s="40"/>
      <c r="B116" s="41"/>
      <c r="C116" s="42"/>
      <c r="D116" s="219" t="s">
        <v>159</v>
      </c>
      <c r="E116" s="42"/>
      <c r="F116" s="220" t="s">
        <v>1125</v>
      </c>
      <c r="G116" s="42"/>
      <c r="H116" s="42"/>
      <c r="I116" s="221"/>
      <c r="J116" s="42"/>
      <c r="K116" s="42"/>
      <c r="L116" s="46"/>
      <c r="M116" s="222"/>
      <c r="N116" s="223"/>
      <c r="O116" s="86"/>
      <c r="P116" s="86"/>
      <c r="Q116" s="86"/>
      <c r="R116" s="86"/>
      <c r="S116" s="86"/>
      <c r="T116" s="87"/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T116" s="19" t="s">
        <v>159</v>
      </c>
      <c r="AU116" s="19" t="s">
        <v>79</v>
      </c>
    </row>
    <row r="117" s="13" customFormat="1">
      <c r="A117" s="13"/>
      <c r="B117" s="242"/>
      <c r="C117" s="243"/>
      <c r="D117" s="244" t="s">
        <v>593</v>
      </c>
      <c r="E117" s="245" t="s">
        <v>19</v>
      </c>
      <c r="F117" s="246" t="s">
        <v>1126</v>
      </c>
      <c r="G117" s="243"/>
      <c r="H117" s="247">
        <v>3</v>
      </c>
      <c r="I117" s="248"/>
      <c r="J117" s="243"/>
      <c r="K117" s="243"/>
      <c r="L117" s="249"/>
      <c r="M117" s="250"/>
      <c r="N117" s="251"/>
      <c r="O117" s="251"/>
      <c r="P117" s="251"/>
      <c r="Q117" s="251"/>
      <c r="R117" s="251"/>
      <c r="S117" s="251"/>
      <c r="T117" s="252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T117" s="253" t="s">
        <v>593</v>
      </c>
      <c r="AU117" s="253" t="s">
        <v>79</v>
      </c>
      <c r="AV117" s="13" t="s">
        <v>79</v>
      </c>
      <c r="AW117" s="13" t="s">
        <v>31</v>
      </c>
      <c r="AX117" s="13" t="s">
        <v>69</v>
      </c>
      <c r="AY117" s="253" t="s">
        <v>150</v>
      </c>
    </row>
    <row r="118" s="13" customFormat="1">
      <c r="A118" s="13"/>
      <c r="B118" s="242"/>
      <c r="C118" s="243"/>
      <c r="D118" s="244" t="s">
        <v>593</v>
      </c>
      <c r="E118" s="245" t="s">
        <v>19</v>
      </c>
      <c r="F118" s="246" t="s">
        <v>1127</v>
      </c>
      <c r="G118" s="243"/>
      <c r="H118" s="247">
        <v>1.5</v>
      </c>
      <c r="I118" s="248"/>
      <c r="J118" s="243"/>
      <c r="K118" s="243"/>
      <c r="L118" s="249"/>
      <c r="M118" s="250"/>
      <c r="N118" s="251"/>
      <c r="O118" s="251"/>
      <c r="P118" s="251"/>
      <c r="Q118" s="251"/>
      <c r="R118" s="251"/>
      <c r="S118" s="251"/>
      <c r="T118" s="252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T118" s="253" t="s">
        <v>593</v>
      </c>
      <c r="AU118" s="253" t="s">
        <v>79</v>
      </c>
      <c r="AV118" s="13" t="s">
        <v>79</v>
      </c>
      <c r="AW118" s="13" t="s">
        <v>31</v>
      </c>
      <c r="AX118" s="13" t="s">
        <v>69</v>
      </c>
      <c r="AY118" s="253" t="s">
        <v>150</v>
      </c>
    </row>
    <row r="119" s="14" customFormat="1">
      <c r="A119" s="14"/>
      <c r="B119" s="254"/>
      <c r="C119" s="255"/>
      <c r="D119" s="244" t="s">
        <v>593</v>
      </c>
      <c r="E119" s="256" t="s">
        <v>19</v>
      </c>
      <c r="F119" s="257" t="s">
        <v>595</v>
      </c>
      <c r="G119" s="255"/>
      <c r="H119" s="258">
        <v>4.5</v>
      </c>
      <c r="I119" s="259"/>
      <c r="J119" s="255"/>
      <c r="K119" s="255"/>
      <c r="L119" s="260"/>
      <c r="M119" s="261"/>
      <c r="N119" s="262"/>
      <c r="O119" s="262"/>
      <c r="P119" s="262"/>
      <c r="Q119" s="262"/>
      <c r="R119" s="262"/>
      <c r="S119" s="262"/>
      <c r="T119" s="263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T119" s="264" t="s">
        <v>593</v>
      </c>
      <c r="AU119" s="264" t="s">
        <v>79</v>
      </c>
      <c r="AV119" s="14" t="s">
        <v>158</v>
      </c>
      <c r="AW119" s="14" t="s">
        <v>31</v>
      </c>
      <c r="AX119" s="14" t="s">
        <v>77</v>
      </c>
      <c r="AY119" s="264" t="s">
        <v>150</v>
      </c>
    </row>
    <row r="120" s="2" customFormat="1" ht="44.25" customHeight="1">
      <c r="A120" s="40"/>
      <c r="B120" s="41"/>
      <c r="C120" s="206" t="s">
        <v>171</v>
      </c>
      <c r="D120" s="206" t="s">
        <v>153</v>
      </c>
      <c r="E120" s="207" t="s">
        <v>1128</v>
      </c>
      <c r="F120" s="208" t="s">
        <v>1129</v>
      </c>
      <c r="G120" s="209" t="s">
        <v>375</v>
      </c>
      <c r="H120" s="210">
        <v>6.1200000000000001</v>
      </c>
      <c r="I120" s="211"/>
      <c r="J120" s="212">
        <f>ROUND(I120*H120,2)</f>
        <v>0</v>
      </c>
      <c r="K120" s="208" t="s">
        <v>157</v>
      </c>
      <c r="L120" s="46"/>
      <c r="M120" s="213" t="s">
        <v>19</v>
      </c>
      <c r="N120" s="214" t="s">
        <v>40</v>
      </c>
      <c r="O120" s="86"/>
      <c r="P120" s="215">
        <f>O120*H120</f>
        <v>0</v>
      </c>
      <c r="Q120" s="215">
        <v>0</v>
      </c>
      <c r="R120" s="215">
        <f>Q120*H120</f>
        <v>0</v>
      </c>
      <c r="S120" s="215">
        <v>0</v>
      </c>
      <c r="T120" s="216">
        <f>S120*H120</f>
        <v>0</v>
      </c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R120" s="217" t="s">
        <v>158</v>
      </c>
      <c r="AT120" s="217" t="s">
        <v>153</v>
      </c>
      <c r="AU120" s="217" t="s">
        <v>79</v>
      </c>
      <c r="AY120" s="19" t="s">
        <v>150</v>
      </c>
      <c r="BE120" s="218">
        <f>IF(N120="základní",J120,0)</f>
        <v>0</v>
      </c>
      <c r="BF120" s="218">
        <f>IF(N120="snížená",J120,0)</f>
        <v>0</v>
      </c>
      <c r="BG120" s="218">
        <f>IF(N120="zákl. přenesená",J120,0)</f>
        <v>0</v>
      </c>
      <c r="BH120" s="218">
        <f>IF(N120="sníž. přenesená",J120,0)</f>
        <v>0</v>
      </c>
      <c r="BI120" s="218">
        <f>IF(N120="nulová",J120,0)</f>
        <v>0</v>
      </c>
      <c r="BJ120" s="19" t="s">
        <v>77</v>
      </c>
      <c r="BK120" s="218">
        <f>ROUND(I120*H120,2)</f>
        <v>0</v>
      </c>
      <c r="BL120" s="19" t="s">
        <v>158</v>
      </c>
      <c r="BM120" s="217" t="s">
        <v>1130</v>
      </c>
    </row>
    <row r="121" s="2" customFormat="1">
      <c r="A121" s="40"/>
      <c r="B121" s="41"/>
      <c r="C121" s="42"/>
      <c r="D121" s="219" t="s">
        <v>159</v>
      </c>
      <c r="E121" s="42"/>
      <c r="F121" s="220" t="s">
        <v>1131</v>
      </c>
      <c r="G121" s="42"/>
      <c r="H121" s="42"/>
      <c r="I121" s="221"/>
      <c r="J121" s="42"/>
      <c r="K121" s="42"/>
      <c r="L121" s="46"/>
      <c r="M121" s="222"/>
      <c r="N121" s="223"/>
      <c r="O121" s="86"/>
      <c r="P121" s="86"/>
      <c r="Q121" s="86"/>
      <c r="R121" s="86"/>
      <c r="S121" s="86"/>
      <c r="T121" s="87"/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T121" s="19" t="s">
        <v>159</v>
      </c>
      <c r="AU121" s="19" t="s">
        <v>79</v>
      </c>
    </row>
    <row r="122" s="13" customFormat="1">
      <c r="A122" s="13"/>
      <c r="B122" s="242"/>
      <c r="C122" s="243"/>
      <c r="D122" s="244" t="s">
        <v>593</v>
      </c>
      <c r="E122" s="245" t="s">
        <v>19</v>
      </c>
      <c r="F122" s="246" t="s">
        <v>1132</v>
      </c>
      <c r="G122" s="243"/>
      <c r="H122" s="247">
        <v>2.25</v>
      </c>
      <c r="I122" s="248"/>
      <c r="J122" s="243"/>
      <c r="K122" s="243"/>
      <c r="L122" s="249"/>
      <c r="M122" s="250"/>
      <c r="N122" s="251"/>
      <c r="O122" s="251"/>
      <c r="P122" s="251"/>
      <c r="Q122" s="251"/>
      <c r="R122" s="251"/>
      <c r="S122" s="251"/>
      <c r="T122" s="252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T122" s="253" t="s">
        <v>593</v>
      </c>
      <c r="AU122" s="253" t="s">
        <v>79</v>
      </c>
      <c r="AV122" s="13" t="s">
        <v>79</v>
      </c>
      <c r="AW122" s="13" t="s">
        <v>31</v>
      </c>
      <c r="AX122" s="13" t="s">
        <v>69</v>
      </c>
      <c r="AY122" s="253" t="s">
        <v>150</v>
      </c>
    </row>
    <row r="123" s="13" customFormat="1">
      <c r="A123" s="13"/>
      <c r="B123" s="242"/>
      <c r="C123" s="243"/>
      <c r="D123" s="244" t="s">
        <v>593</v>
      </c>
      <c r="E123" s="245" t="s">
        <v>19</v>
      </c>
      <c r="F123" s="246" t="s">
        <v>1133</v>
      </c>
      <c r="G123" s="243"/>
      <c r="H123" s="247">
        <v>2.25</v>
      </c>
      <c r="I123" s="248"/>
      <c r="J123" s="243"/>
      <c r="K123" s="243"/>
      <c r="L123" s="249"/>
      <c r="M123" s="250"/>
      <c r="N123" s="251"/>
      <c r="O123" s="251"/>
      <c r="P123" s="251"/>
      <c r="Q123" s="251"/>
      <c r="R123" s="251"/>
      <c r="S123" s="251"/>
      <c r="T123" s="252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T123" s="253" t="s">
        <v>593</v>
      </c>
      <c r="AU123" s="253" t="s">
        <v>79</v>
      </c>
      <c r="AV123" s="13" t="s">
        <v>79</v>
      </c>
      <c r="AW123" s="13" t="s">
        <v>31</v>
      </c>
      <c r="AX123" s="13" t="s">
        <v>69</v>
      </c>
      <c r="AY123" s="253" t="s">
        <v>150</v>
      </c>
    </row>
    <row r="124" s="13" customFormat="1">
      <c r="A124" s="13"/>
      <c r="B124" s="242"/>
      <c r="C124" s="243"/>
      <c r="D124" s="244" t="s">
        <v>593</v>
      </c>
      <c r="E124" s="245" t="s">
        <v>19</v>
      </c>
      <c r="F124" s="246" t="s">
        <v>1134</v>
      </c>
      <c r="G124" s="243"/>
      <c r="H124" s="247">
        <v>1.6200000000000001</v>
      </c>
      <c r="I124" s="248"/>
      <c r="J124" s="243"/>
      <c r="K124" s="243"/>
      <c r="L124" s="249"/>
      <c r="M124" s="250"/>
      <c r="N124" s="251"/>
      <c r="O124" s="251"/>
      <c r="P124" s="251"/>
      <c r="Q124" s="251"/>
      <c r="R124" s="251"/>
      <c r="S124" s="251"/>
      <c r="T124" s="252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T124" s="253" t="s">
        <v>593</v>
      </c>
      <c r="AU124" s="253" t="s">
        <v>79</v>
      </c>
      <c r="AV124" s="13" t="s">
        <v>79</v>
      </c>
      <c r="AW124" s="13" t="s">
        <v>31</v>
      </c>
      <c r="AX124" s="13" t="s">
        <v>69</v>
      </c>
      <c r="AY124" s="253" t="s">
        <v>150</v>
      </c>
    </row>
    <row r="125" s="14" customFormat="1">
      <c r="A125" s="14"/>
      <c r="B125" s="254"/>
      <c r="C125" s="255"/>
      <c r="D125" s="244" t="s">
        <v>593</v>
      </c>
      <c r="E125" s="256" t="s">
        <v>19</v>
      </c>
      <c r="F125" s="257" t="s">
        <v>595</v>
      </c>
      <c r="G125" s="255"/>
      <c r="H125" s="258">
        <v>6.1200000000000001</v>
      </c>
      <c r="I125" s="259"/>
      <c r="J125" s="255"/>
      <c r="K125" s="255"/>
      <c r="L125" s="260"/>
      <c r="M125" s="261"/>
      <c r="N125" s="262"/>
      <c r="O125" s="262"/>
      <c r="P125" s="262"/>
      <c r="Q125" s="262"/>
      <c r="R125" s="262"/>
      <c r="S125" s="262"/>
      <c r="T125" s="263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T125" s="264" t="s">
        <v>593</v>
      </c>
      <c r="AU125" s="264" t="s">
        <v>79</v>
      </c>
      <c r="AV125" s="14" t="s">
        <v>158</v>
      </c>
      <c r="AW125" s="14" t="s">
        <v>31</v>
      </c>
      <c r="AX125" s="14" t="s">
        <v>77</v>
      </c>
      <c r="AY125" s="264" t="s">
        <v>150</v>
      </c>
    </row>
    <row r="126" s="2" customFormat="1" ht="49.05" customHeight="1">
      <c r="A126" s="40"/>
      <c r="B126" s="41"/>
      <c r="C126" s="206" t="s">
        <v>190</v>
      </c>
      <c r="D126" s="206" t="s">
        <v>153</v>
      </c>
      <c r="E126" s="207" t="s">
        <v>1135</v>
      </c>
      <c r="F126" s="208" t="s">
        <v>1136</v>
      </c>
      <c r="G126" s="209" t="s">
        <v>375</v>
      </c>
      <c r="H126" s="210">
        <v>392.13499999999999</v>
      </c>
      <c r="I126" s="211"/>
      <c r="J126" s="212">
        <f>ROUND(I126*H126,2)</f>
        <v>0</v>
      </c>
      <c r="K126" s="208" t="s">
        <v>157</v>
      </c>
      <c r="L126" s="46"/>
      <c r="M126" s="213" t="s">
        <v>19</v>
      </c>
      <c r="N126" s="214" t="s">
        <v>40</v>
      </c>
      <c r="O126" s="86"/>
      <c r="P126" s="215">
        <f>O126*H126</f>
        <v>0</v>
      </c>
      <c r="Q126" s="215">
        <v>0</v>
      </c>
      <c r="R126" s="215">
        <f>Q126*H126</f>
        <v>0</v>
      </c>
      <c r="S126" s="215">
        <v>0</v>
      </c>
      <c r="T126" s="216">
        <f>S126*H126</f>
        <v>0</v>
      </c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R126" s="217" t="s">
        <v>158</v>
      </c>
      <c r="AT126" s="217" t="s">
        <v>153</v>
      </c>
      <c r="AU126" s="217" t="s">
        <v>79</v>
      </c>
      <c r="AY126" s="19" t="s">
        <v>150</v>
      </c>
      <c r="BE126" s="218">
        <f>IF(N126="základní",J126,0)</f>
        <v>0</v>
      </c>
      <c r="BF126" s="218">
        <f>IF(N126="snížená",J126,0)</f>
        <v>0</v>
      </c>
      <c r="BG126" s="218">
        <f>IF(N126="zákl. přenesená",J126,0)</f>
        <v>0</v>
      </c>
      <c r="BH126" s="218">
        <f>IF(N126="sníž. přenesená",J126,0)</f>
        <v>0</v>
      </c>
      <c r="BI126" s="218">
        <f>IF(N126="nulová",J126,0)</f>
        <v>0</v>
      </c>
      <c r="BJ126" s="19" t="s">
        <v>77</v>
      </c>
      <c r="BK126" s="218">
        <f>ROUND(I126*H126,2)</f>
        <v>0</v>
      </c>
      <c r="BL126" s="19" t="s">
        <v>158</v>
      </c>
      <c r="BM126" s="217" t="s">
        <v>1137</v>
      </c>
    </row>
    <row r="127" s="2" customFormat="1">
      <c r="A127" s="40"/>
      <c r="B127" s="41"/>
      <c r="C127" s="42"/>
      <c r="D127" s="219" t="s">
        <v>159</v>
      </c>
      <c r="E127" s="42"/>
      <c r="F127" s="220" t="s">
        <v>1138</v>
      </c>
      <c r="G127" s="42"/>
      <c r="H127" s="42"/>
      <c r="I127" s="221"/>
      <c r="J127" s="42"/>
      <c r="K127" s="42"/>
      <c r="L127" s="46"/>
      <c r="M127" s="222"/>
      <c r="N127" s="223"/>
      <c r="O127" s="86"/>
      <c r="P127" s="86"/>
      <c r="Q127" s="86"/>
      <c r="R127" s="86"/>
      <c r="S127" s="86"/>
      <c r="T127" s="87"/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T127" s="19" t="s">
        <v>159</v>
      </c>
      <c r="AU127" s="19" t="s">
        <v>79</v>
      </c>
    </row>
    <row r="128" s="2" customFormat="1" ht="49.05" customHeight="1">
      <c r="A128" s="40"/>
      <c r="B128" s="41"/>
      <c r="C128" s="206" t="s">
        <v>175</v>
      </c>
      <c r="D128" s="206" t="s">
        <v>153</v>
      </c>
      <c r="E128" s="207" t="s">
        <v>1139</v>
      </c>
      <c r="F128" s="208" t="s">
        <v>1140</v>
      </c>
      <c r="G128" s="209" t="s">
        <v>375</v>
      </c>
      <c r="H128" s="210">
        <v>20.638999999999999</v>
      </c>
      <c r="I128" s="211"/>
      <c r="J128" s="212">
        <f>ROUND(I128*H128,2)</f>
        <v>0</v>
      </c>
      <c r="K128" s="208" t="s">
        <v>157</v>
      </c>
      <c r="L128" s="46"/>
      <c r="M128" s="213" t="s">
        <v>19</v>
      </c>
      <c r="N128" s="214" t="s">
        <v>40</v>
      </c>
      <c r="O128" s="86"/>
      <c r="P128" s="215">
        <f>O128*H128</f>
        <v>0</v>
      </c>
      <c r="Q128" s="215">
        <v>0</v>
      </c>
      <c r="R128" s="215">
        <f>Q128*H128</f>
        <v>0</v>
      </c>
      <c r="S128" s="215">
        <v>0</v>
      </c>
      <c r="T128" s="216">
        <f>S128*H128</f>
        <v>0</v>
      </c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R128" s="217" t="s">
        <v>158</v>
      </c>
      <c r="AT128" s="217" t="s">
        <v>153</v>
      </c>
      <c r="AU128" s="217" t="s">
        <v>79</v>
      </c>
      <c r="AY128" s="19" t="s">
        <v>150</v>
      </c>
      <c r="BE128" s="218">
        <f>IF(N128="základní",J128,0)</f>
        <v>0</v>
      </c>
      <c r="BF128" s="218">
        <f>IF(N128="snížená",J128,0)</f>
        <v>0</v>
      </c>
      <c r="BG128" s="218">
        <f>IF(N128="zákl. přenesená",J128,0)</f>
        <v>0</v>
      </c>
      <c r="BH128" s="218">
        <f>IF(N128="sníž. přenesená",J128,0)</f>
        <v>0</v>
      </c>
      <c r="BI128" s="218">
        <f>IF(N128="nulová",J128,0)</f>
        <v>0</v>
      </c>
      <c r="BJ128" s="19" t="s">
        <v>77</v>
      </c>
      <c r="BK128" s="218">
        <f>ROUND(I128*H128,2)</f>
        <v>0</v>
      </c>
      <c r="BL128" s="19" t="s">
        <v>158</v>
      </c>
      <c r="BM128" s="217" t="s">
        <v>1141</v>
      </c>
    </row>
    <row r="129" s="2" customFormat="1">
      <c r="A129" s="40"/>
      <c r="B129" s="41"/>
      <c r="C129" s="42"/>
      <c r="D129" s="219" t="s">
        <v>159</v>
      </c>
      <c r="E129" s="42"/>
      <c r="F129" s="220" t="s">
        <v>1142</v>
      </c>
      <c r="G129" s="42"/>
      <c r="H129" s="42"/>
      <c r="I129" s="221"/>
      <c r="J129" s="42"/>
      <c r="K129" s="42"/>
      <c r="L129" s="46"/>
      <c r="M129" s="222"/>
      <c r="N129" s="223"/>
      <c r="O129" s="86"/>
      <c r="P129" s="86"/>
      <c r="Q129" s="86"/>
      <c r="R129" s="86"/>
      <c r="S129" s="86"/>
      <c r="T129" s="87"/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T129" s="19" t="s">
        <v>159</v>
      </c>
      <c r="AU129" s="19" t="s">
        <v>79</v>
      </c>
    </row>
    <row r="130" s="2" customFormat="1" ht="37.8" customHeight="1">
      <c r="A130" s="40"/>
      <c r="B130" s="41"/>
      <c r="C130" s="206" t="s">
        <v>201</v>
      </c>
      <c r="D130" s="206" t="s">
        <v>153</v>
      </c>
      <c r="E130" s="207" t="s">
        <v>1143</v>
      </c>
      <c r="F130" s="208" t="s">
        <v>1144</v>
      </c>
      <c r="G130" s="209" t="s">
        <v>375</v>
      </c>
      <c r="H130" s="210">
        <v>6.1200000000000001</v>
      </c>
      <c r="I130" s="211"/>
      <c r="J130" s="212">
        <f>ROUND(I130*H130,2)</f>
        <v>0</v>
      </c>
      <c r="K130" s="208" t="s">
        <v>157</v>
      </c>
      <c r="L130" s="46"/>
      <c r="M130" s="213" t="s">
        <v>19</v>
      </c>
      <c r="N130" s="214" t="s">
        <v>40</v>
      </c>
      <c r="O130" s="86"/>
      <c r="P130" s="215">
        <f>O130*H130</f>
        <v>0</v>
      </c>
      <c r="Q130" s="215">
        <v>0</v>
      </c>
      <c r="R130" s="215">
        <f>Q130*H130</f>
        <v>0</v>
      </c>
      <c r="S130" s="215">
        <v>0</v>
      </c>
      <c r="T130" s="216">
        <f>S130*H130</f>
        <v>0</v>
      </c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R130" s="217" t="s">
        <v>158</v>
      </c>
      <c r="AT130" s="217" t="s">
        <v>153</v>
      </c>
      <c r="AU130" s="217" t="s">
        <v>79</v>
      </c>
      <c r="AY130" s="19" t="s">
        <v>150</v>
      </c>
      <c r="BE130" s="218">
        <f>IF(N130="základní",J130,0)</f>
        <v>0</v>
      </c>
      <c r="BF130" s="218">
        <f>IF(N130="snížená",J130,0)</f>
        <v>0</v>
      </c>
      <c r="BG130" s="218">
        <f>IF(N130="zákl. přenesená",J130,0)</f>
        <v>0</v>
      </c>
      <c r="BH130" s="218">
        <f>IF(N130="sníž. přenesená",J130,0)</f>
        <v>0</v>
      </c>
      <c r="BI130" s="218">
        <f>IF(N130="nulová",J130,0)</f>
        <v>0</v>
      </c>
      <c r="BJ130" s="19" t="s">
        <v>77</v>
      </c>
      <c r="BK130" s="218">
        <f>ROUND(I130*H130,2)</f>
        <v>0</v>
      </c>
      <c r="BL130" s="19" t="s">
        <v>158</v>
      </c>
      <c r="BM130" s="217" t="s">
        <v>1145</v>
      </c>
    </row>
    <row r="131" s="2" customFormat="1">
      <c r="A131" s="40"/>
      <c r="B131" s="41"/>
      <c r="C131" s="42"/>
      <c r="D131" s="219" t="s">
        <v>159</v>
      </c>
      <c r="E131" s="42"/>
      <c r="F131" s="220" t="s">
        <v>1146</v>
      </c>
      <c r="G131" s="42"/>
      <c r="H131" s="42"/>
      <c r="I131" s="221"/>
      <c r="J131" s="42"/>
      <c r="K131" s="42"/>
      <c r="L131" s="46"/>
      <c r="M131" s="222"/>
      <c r="N131" s="223"/>
      <c r="O131" s="86"/>
      <c r="P131" s="86"/>
      <c r="Q131" s="86"/>
      <c r="R131" s="86"/>
      <c r="S131" s="86"/>
      <c r="T131" s="87"/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T131" s="19" t="s">
        <v>159</v>
      </c>
      <c r="AU131" s="19" t="s">
        <v>79</v>
      </c>
    </row>
    <row r="132" s="13" customFormat="1">
      <c r="A132" s="13"/>
      <c r="B132" s="242"/>
      <c r="C132" s="243"/>
      <c r="D132" s="244" t="s">
        <v>593</v>
      </c>
      <c r="E132" s="245" t="s">
        <v>19</v>
      </c>
      <c r="F132" s="246" t="s">
        <v>1132</v>
      </c>
      <c r="G132" s="243"/>
      <c r="H132" s="247">
        <v>2.25</v>
      </c>
      <c r="I132" s="248"/>
      <c r="J132" s="243"/>
      <c r="K132" s="243"/>
      <c r="L132" s="249"/>
      <c r="M132" s="250"/>
      <c r="N132" s="251"/>
      <c r="O132" s="251"/>
      <c r="P132" s="251"/>
      <c r="Q132" s="251"/>
      <c r="R132" s="251"/>
      <c r="S132" s="251"/>
      <c r="T132" s="252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253" t="s">
        <v>593</v>
      </c>
      <c r="AU132" s="253" t="s">
        <v>79</v>
      </c>
      <c r="AV132" s="13" t="s">
        <v>79</v>
      </c>
      <c r="AW132" s="13" t="s">
        <v>31</v>
      </c>
      <c r="AX132" s="13" t="s">
        <v>69</v>
      </c>
      <c r="AY132" s="253" t="s">
        <v>150</v>
      </c>
    </row>
    <row r="133" s="13" customFormat="1">
      <c r="A133" s="13"/>
      <c r="B133" s="242"/>
      <c r="C133" s="243"/>
      <c r="D133" s="244" t="s">
        <v>593</v>
      </c>
      <c r="E133" s="245" t="s">
        <v>19</v>
      </c>
      <c r="F133" s="246" t="s">
        <v>1133</v>
      </c>
      <c r="G133" s="243"/>
      <c r="H133" s="247">
        <v>2.25</v>
      </c>
      <c r="I133" s="248"/>
      <c r="J133" s="243"/>
      <c r="K133" s="243"/>
      <c r="L133" s="249"/>
      <c r="M133" s="250"/>
      <c r="N133" s="251"/>
      <c r="O133" s="251"/>
      <c r="P133" s="251"/>
      <c r="Q133" s="251"/>
      <c r="R133" s="251"/>
      <c r="S133" s="251"/>
      <c r="T133" s="252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53" t="s">
        <v>593</v>
      </c>
      <c r="AU133" s="253" t="s">
        <v>79</v>
      </c>
      <c r="AV133" s="13" t="s">
        <v>79</v>
      </c>
      <c r="AW133" s="13" t="s">
        <v>31</v>
      </c>
      <c r="AX133" s="13" t="s">
        <v>69</v>
      </c>
      <c r="AY133" s="253" t="s">
        <v>150</v>
      </c>
    </row>
    <row r="134" s="13" customFormat="1">
      <c r="A134" s="13"/>
      <c r="B134" s="242"/>
      <c r="C134" s="243"/>
      <c r="D134" s="244" t="s">
        <v>593</v>
      </c>
      <c r="E134" s="245" t="s">
        <v>19</v>
      </c>
      <c r="F134" s="246" t="s">
        <v>1134</v>
      </c>
      <c r="G134" s="243"/>
      <c r="H134" s="247">
        <v>1.6200000000000001</v>
      </c>
      <c r="I134" s="248"/>
      <c r="J134" s="243"/>
      <c r="K134" s="243"/>
      <c r="L134" s="249"/>
      <c r="M134" s="250"/>
      <c r="N134" s="251"/>
      <c r="O134" s="251"/>
      <c r="P134" s="251"/>
      <c r="Q134" s="251"/>
      <c r="R134" s="251"/>
      <c r="S134" s="251"/>
      <c r="T134" s="252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53" t="s">
        <v>593</v>
      </c>
      <c r="AU134" s="253" t="s">
        <v>79</v>
      </c>
      <c r="AV134" s="13" t="s">
        <v>79</v>
      </c>
      <c r="AW134" s="13" t="s">
        <v>31</v>
      </c>
      <c r="AX134" s="13" t="s">
        <v>69</v>
      </c>
      <c r="AY134" s="253" t="s">
        <v>150</v>
      </c>
    </row>
    <row r="135" s="14" customFormat="1">
      <c r="A135" s="14"/>
      <c r="B135" s="254"/>
      <c r="C135" s="255"/>
      <c r="D135" s="244" t="s">
        <v>593</v>
      </c>
      <c r="E135" s="256" t="s">
        <v>19</v>
      </c>
      <c r="F135" s="257" t="s">
        <v>595</v>
      </c>
      <c r="G135" s="255"/>
      <c r="H135" s="258">
        <v>6.1200000000000001</v>
      </c>
      <c r="I135" s="259"/>
      <c r="J135" s="255"/>
      <c r="K135" s="255"/>
      <c r="L135" s="260"/>
      <c r="M135" s="261"/>
      <c r="N135" s="262"/>
      <c r="O135" s="262"/>
      <c r="P135" s="262"/>
      <c r="Q135" s="262"/>
      <c r="R135" s="262"/>
      <c r="S135" s="262"/>
      <c r="T135" s="263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T135" s="264" t="s">
        <v>593</v>
      </c>
      <c r="AU135" s="264" t="s">
        <v>79</v>
      </c>
      <c r="AV135" s="14" t="s">
        <v>158</v>
      </c>
      <c r="AW135" s="14" t="s">
        <v>31</v>
      </c>
      <c r="AX135" s="14" t="s">
        <v>77</v>
      </c>
      <c r="AY135" s="264" t="s">
        <v>150</v>
      </c>
    </row>
    <row r="136" s="2" customFormat="1" ht="37.8" customHeight="1">
      <c r="A136" s="40"/>
      <c r="B136" s="41"/>
      <c r="C136" s="206" t="s">
        <v>8</v>
      </c>
      <c r="D136" s="206" t="s">
        <v>153</v>
      </c>
      <c r="E136" s="207" t="s">
        <v>1147</v>
      </c>
      <c r="F136" s="208" t="s">
        <v>1148</v>
      </c>
      <c r="G136" s="209" t="s">
        <v>380</v>
      </c>
      <c r="H136" s="210">
        <v>726.35000000000002</v>
      </c>
      <c r="I136" s="211"/>
      <c r="J136" s="212">
        <f>ROUND(I136*H136,2)</f>
        <v>0</v>
      </c>
      <c r="K136" s="208" t="s">
        <v>157</v>
      </c>
      <c r="L136" s="46"/>
      <c r="M136" s="213" t="s">
        <v>19</v>
      </c>
      <c r="N136" s="214" t="s">
        <v>40</v>
      </c>
      <c r="O136" s="86"/>
      <c r="P136" s="215">
        <f>O136*H136</f>
        <v>0</v>
      </c>
      <c r="Q136" s="215">
        <v>0.00084000000000000003</v>
      </c>
      <c r="R136" s="215">
        <f>Q136*H136</f>
        <v>0.61013400000000007</v>
      </c>
      <c r="S136" s="215">
        <v>0</v>
      </c>
      <c r="T136" s="216">
        <f>S136*H136</f>
        <v>0</v>
      </c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R136" s="217" t="s">
        <v>158</v>
      </c>
      <c r="AT136" s="217" t="s">
        <v>153</v>
      </c>
      <c r="AU136" s="217" t="s">
        <v>79</v>
      </c>
      <c r="AY136" s="19" t="s">
        <v>150</v>
      </c>
      <c r="BE136" s="218">
        <f>IF(N136="základní",J136,0)</f>
        <v>0</v>
      </c>
      <c r="BF136" s="218">
        <f>IF(N136="snížená",J136,0)</f>
        <v>0</v>
      </c>
      <c r="BG136" s="218">
        <f>IF(N136="zákl. přenesená",J136,0)</f>
        <v>0</v>
      </c>
      <c r="BH136" s="218">
        <f>IF(N136="sníž. přenesená",J136,0)</f>
        <v>0</v>
      </c>
      <c r="BI136" s="218">
        <f>IF(N136="nulová",J136,0)</f>
        <v>0</v>
      </c>
      <c r="BJ136" s="19" t="s">
        <v>77</v>
      </c>
      <c r="BK136" s="218">
        <f>ROUND(I136*H136,2)</f>
        <v>0</v>
      </c>
      <c r="BL136" s="19" t="s">
        <v>158</v>
      </c>
      <c r="BM136" s="217" t="s">
        <v>1149</v>
      </c>
    </row>
    <row r="137" s="2" customFormat="1">
      <c r="A137" s="40"/>
      <c r="B137" s="41"/>
      <c r="C137" s="42"/>
      <c r="D137" s="219" t="s">
        <v>159</v>
      </c>
      <c r="E137" s="42"/>
      <c r="F137" s="220" t="s">
        <v>1150</v>
      </c>
      <c r="G137" s="42"/>
      <c r="H137" s="42"/>
      <c r="I137" s="221"/>
      <c r="J137" s="42"/>
      <c r="K137" s="42"/>
      <c r="L137" s="46"/>
      <c r="M137" s="222"/>
      <c r="N137" s="223"/>
      <c r="O137" s="86"/>
      <c r="P137" s="86"/>
      <c r="Q137" s="86"/>
      <c r="R137" s="86"/>
      <c r="S137" s="86"/>
      <c r="T137" s="87"/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T137" s="19" t="s">
        <v>159</v>
      </c>
      <c r="AU137" s="19" t="s">
        <v>79</v>
      </c>
    </row>
    <row r="138" s="2" customFormat="1" ht="44.25" customHeight="1">
      <c r="A138" s="40"/>
      <c r="B138" s="41"/>
      <c r="C138" s="206" t="s">
        <v>212</v>
      </c>
      <c r="D138" s="206" t="s">
        <v>153</v>
      </c>
      <c r="E138" s="207" t="s">
        <v>1151</v>
      </c>
      <c r="F138" s="208" t="s">
        <v>1152</v>
      </c>
      <c r="G138" s="209" t="s">
        <v>380</v>
      </c>
      <c r="H138" s="210">
        <v>726.35000000000002</v>
      </c>
      <c r="I138" s="211"/>
      <c r="J138" s="212">
        <f>ROUND(I138*H138,2)</f>
        <v>0</v>
      </c>
      <c r="K138" s="208" t="s">
        <v>157</v>
      </c>
      <c r="L138" s="46"/>
      <c r="M138" s="213" t="s">
        <v>19</v>
      </c>
      <c r="N138" s="214" t="s">
        <v>40</v>
      </c>
      <c r="O138" s="86"/>
      <c r="P138" s="215">
        <f>O138*H138</f>
        <v>0</v>
      </c>
      <c r="Q138" s="215">
        <v>0</v>
      </c>
      <c r="R138" s="215">
        <f>Q138*H138</f>
        <v>0</v>
      </c>
      <c r="S138" s="215">
        <v>0</v>
      </c>
      <c r="T138" s="216">
        <f>S138*H138</f>
        <v>0</v>
      </c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R138" s="217" t="s">
        <v>158</v>
      </c>
      <c r="AT138" s="217" t="s">
        <v>153</v>
      </c>
      <c r="AU138" s="217" t="s">
        <v>79</v>
      </c>
      <c r="AY138" s="19" t="s">
        <v>150</v>
      </c>
      <c r="BE138" s="218">
        <f>IF(N138="základní",J138,0)</f>
        <v>0</v>
      </c>
      <c r="BF138" s="218">
        <f>IF(N138="snížená",J138,0)</f>
        <v>0</v>
      </c>
      <c r="BG138" s="218">
        <f>IF(N138="zákl. přenesená",J138,0)</f>
        <v>0</v>
      </c>
      <c r="BH138" s="218">
        <f>IF(N138="sníž. přenesená",J138,0)</f>
        <v>0</v>
      </c>
      <c r="BI138" s="218">
        <f>IF(N138="nulová",J138,0)</f>
        <v>0</v>
      </c>
      <c r="BJ138" s="19" t="s">
        <v>77</v>
      </c>
      <c r="BK138" s="218">
        <f>ROUND(I138*H138,2)</f>
        <v>0</v>
      </c>
      <c r="BL138" s="19" t="s">
        <v>158</v>
      </c>
      <c r="BM138" s="217" t="s">
        <v>1153</v>
      </c>
    </row>
    <row r="139" s="2" customFormat="1">
      <c r="A139" s="40"/>
      <c r="B139" s="41"/>
      <c r="C139" s="42"/>
      <c r="D139" s="219" t="s">
        <v>159</v>
      </c>
      <c r="E139" s="42"/>
      <c r="F139" s="220" t="s">
        <v>1154</v>
      </c>
      <c r="G139" s="42"/>
      <c r="H139" s="42"/>
      <c r="I139" s="221"/>
      <c r="J139" s="42"/>
      <c r="K139" s="42"/>
      <c r="L139" s="46"/>
      <c r="M139" s="222"/>
      <c r="N139" s="223"/>
      <c r="O139" s="86"/>
      <c r="P139" s="86"/>
      <c r="Q139" s="86"/>
      <c r="R139" s="86"/>
      <c r="S139" s="86"/>
      <c r="T139" s="87"/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T139" s="19" t="s">
        <v>159</v>
      </c>
      <c r="AU139" s="19" t="s">
        <v>79</v>
      </c>
    </row>
    <row r="140" s="2" customFormat="1" ht="62.7" customHeight="1">
      <c r="A140" s="40"/>
      <c r="B140" s="41"/>
      <c r="C140" s="206" t="s">
        <v>183</v>
      </c>
      <c r="D140" s="206" t="s">
        <v>153</v>
      </c>
      <c r="E140" s="207" t="s">
        <v>714</v>
      </c>
      <c r="F140" s="208" t="s">
        <v>715</v>
      </c>
      <c r="G140" s="209" t="s">
        <v>375</v>
      </c>
      <c r="H140" s="210">
        <v>412.774</v>
      </c>
      <c r="I140" s="211"/>
      <c r="J140" s="212">
        <f>ROUND(I140*H140,2)</f>
        <v>0</v>
      </c>
      <c r="K140" s="208" t="s">
        <v>157</v>
      </c>
      <c r="L140" s="46"/>
      <c r="M140" s="213" t="s">
        <v>19</v>
      </c>
      <c r="N140" s="214" t="s">
        <v>40</v>
      </c>
      <c r="O140" s="86"/>
      <c r="P140" s="215">
        <f>O140*H140</f>
        <v>0</v>
      </c>
      <c r="Q140" s="215">
        <v>0</v>
      </c>
      <c r="R140" s="215">
        <f>Q140*H140</f>
        <v>0</v>
      </c>
      <c r="S140" s="215">
        <v>0</v>
      </c>
      <c r="T140" s="216">
        <f>S140*H140</f>
        <v>0</v>
      </c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R140" s="217" t="s">
        <v>158</v>
      </c>
      <c r="AT140" s="217" t="s">
        <v>153</v>
      </c>
      <c r="AU140" s="217" t="s">
        <v>79</v>
      </c>
      <c r="AY140" s="19" t="s">
        <v>150</v>
      </c>
      <c r="BE140" s="218">
        <f>IF(N140="základní",J140,0)</f>
        <v>0</v>
      </c>
      <c r="BF140" s="218">
        <f>IF(N140="snížená",J140,0)</f>
        <v>0</v>
      </c>
      <c r="BG140" s="218">
        <f>IF(N140="zákl. přenesená",J140,0)</f>
        <v>0</v>
      </c>
      <c r="BH140" s="218">
        <f>IF(N140="sníž. přenesená",J140,0)</f>
        <v>0</v>
      </c>
      <c r="BI140" s="218">
        <f>IF(N140="nulová",J140,0)</f>
        <v>0</v>
      </c>
      <c r="BJ140" s="19" t="s">
        <v>77</v>
      </c>
      <c r="BK140" s="218">
        <f>ROUND(I140*H140,2)</f>
        <v>0</v>
      </c>
      <c r="BL140" s="19" t="s">
        <v>158</v>
      </c>
      <c r="BM140" s="217" t="s">
        <v>1155</v>
      </c>
    </row>
    <row r="141" s="2" customFormat="1">
      <c r="A141" s="40"/>
      <c r="B141" s="41"/>
      <c r="C141" s="42"/>
      <c r="D141" s="219" t="s">
        <v>159</v>
      </c>
      <c r="E141" s="42"/>
      <c r="F141" s="220" t="s">
        <v>716</v>
      </c>
      <c r="G141" s="42"/>
      <c r="H141" s="42"/>
      <c r="I141" s="221"/>
      <c r="J141" s="42"/>
      <c r="K141" s="42"/>
      <c r="L141" s="46"/>
      <c r="M141" s="222"/>
      <c r="N141" s="223"/>
      <c r="O141" s="86"/>
      <c r="P141" s="86"/>
      <c r="Q141" s="86"/>
      <c r="R141" s="86"/>
      <c r="S141" s="86"/>
      <c r="T141" s="87"/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T141" s="19" t="s">
        <v>159</v>
      </c>
      <c r="AU141" s="19" t="s">
        <v>79</v>
      </c>
    </row>
    <row r="142" s="2" customFormat="1" ht="44.25" customHeight="1">
      <c r="A142" s="40"/>
      <c r="B142" s="41"/>
      <c r="C142" s="206" t="s">
        <v>221</v>
      </c>
      <c r="D142" s="206" t="s">
        <v>153</v>
      </c>
      <c r="E142" s="207" t="s">
        <v>1156</v>
      </c>
      <c r="F142" s="208" t="s">
        <v>1157</v>
      </c>
      <c r="G142" s="209" t="s">
        <v>375</v>
      </c>
      <c r="H142" s="210">
        <v>412.774</v>
      </c>
      <c r="I142" s="211"/>
      <c r="J142" s="212">
        <f>ROUND(I142*H142,2)</f>
        <v>0</v>
      </c>
      <c r="K142" s="208" t="s">
        <v>157</v>
      </c>
      <c r="L142" s="46"/>
      <c r="M142" s="213" t="s">
        <v>19</v>
      </c>
      <c r="N142" s="214" t="s">
        <v>40</v>
      </c>
      <c r="O142" s="86"/>
      <c r="P142" s="215">
        <f>O142*H142</f>
        <v>0</v>
      </c>
      <c r="Q142" s="215">
        <v>0</v>
      </c>
      <c r="R142" s="215">
        <f>Q142*H142</f>
        <v>0</v>
      </c>
      <c r="S142" s="215">
        <v>0</v>
      </c>
      <c r="T142" s="216">
        <f>S142*H142</f>
        <v>0</v>
      </c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R142" s="217" t="s">
        <v>158</v>
      </c>
      <c r="AT142" s="217" t="s">
        <v>153</v>
      </c>
      <c r="AU142" s="217" t="s">
        <v>79</v>
      </c>
      <c r="AY142" s="19" t="s">
        <v>150</v>
      </c>
      <c r="BE142" s="218">
        <f>IF(N142="základní",J142,0)</f>
        <v>0</v>
      </c>
      <c r="BF142" s="218">
        <f>IF(N142="snížená",J142,0)</f>
        <v>0</v>
      </c>
      <c r="BG142" s="218">
        <f>IF(N142="zákl. přenesená",J142,0)</f>
        <v>0</v>
      </c>
      <c r="BH142" s="218">
        <f>IF(N142="sníž. přenesená",J142,0)</f>
        <v>0</v>
      </c>
      <c r="BI142" s="218">
        <f>IF(N142="nulová",J142,0)</f>
        <v>0</v>
      </c>
      <c r="BJ142" s="19" t="s">
        <v>77</v>
      </c>
      <c r="BK142" s="218">
        <f>ROUND(I142*H142,2)</f>
        <v>0</v>
      </c>
      <c r="BL142" s="19" t="s">
        <v>158</v>
      </c>
      <c r="BM142" s="217" t="s">
        <v>1158</v>
      </c>
    </row>
    <row r="143" s="2" customFormat="1">
      <c r="A143" s="40"/>
      <c r="B143" s="41"/>
      <c r="C143" s="42"/>
      <c r="D143" s="219" t="s">
        <v>159</v>
      </c>
      <c r="E143" s="42"/>
      <c r="F143" s="220" t="s">
        <v>1159</v>
      </c>
      <c r="G143" s="42"/>
      <c r="H143" s="42"/>
      <c r="I143" s="221"/>
      <c r="J143" s="42"/>
      <c r="K143" s="42"/>
      <c r="L143" s="46"/>
      <c r="M143" s="222"/>
      <c r="N143" s="223"/>
      <c r="O143" s="86"/>
      <c r="P143" s="86"/>
      <c r="Q143" s="86"/>
      <c r="R143" s="86"/>
      <c r="S143" s="86"/>
      <c r="T143" s="87"/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T143" s="19" t="s">
        <v>159</v>
      </c>
      <c r="AU143" s="19" t="s">
        <v>79</v>
      </c>
    </row>
    <row r="144" s="2" customFormat="1" ht="44.25" customHeight="1">
      <c r="A144" s="40"/>
      <c r="B144" s="41"/>
      <c r="C144" s="206" t="s">
        <v>187</v>
      </c>
      <c r="D144" s="206" t="s">
        <v>153</v>
      </c>
      <c r="E144" s="207" t="s">
        <v>725</v>
      </c>
      <c r="F144" s="208" t="s">
        <v>726</v>
      </c>
      <c r="G144" s="209" t="s">
        <v>258</v>
      </c>
      <c r="H144" s="210">
        <v>742.99300000000005</v>
      </c>
      <c r="I144" s="211"/>
      <c r="J144" s="212">
        <f>ROUND(I144*H144,2)</f>
        <v>0</v>
      </c>
      <c r="K144" s="208" t="s">
        <v>157</v>
      </c>
      <c r="L144" s="46"/>
      <c r="M144" s="213" t="s">
        <v>19</v>
      </c>
      <c r="N144" s="214" t="s">
        <v>40</v>
      </c>
      <c r="O144" s="86"/>
      <c r="P144" s="215">
        <f>O144*H144</f>
        <v>0</v>
      </c>
      <c r="Q144" s="215">
        <v>0</v>
      </c>
      <c r="R144" s="215">
        <f>Q144*H144</f>
        <v>0</v>
      </c>
      <c r="S144" s="215">
        <v>0</v>
      </c>
      <c r="T144" s="216">
        <f>S144*H144</f>
        <v>0</v>
      </c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R144" s="217" t="s">
        <v>158</v>
      </c>
      <c r="AT144" s="217" t="s">
        <v>153</v>
      </c>
      <c r="AU144" s="217" t="s">
        <v>79</v>
      </c>
      <c r="AY144" s="19" t="s">
        <v>150</v>
      </c>
      <c r="BE144" s="218">
        <f>IF(N144="základní",J144,0)</f>
        <v>0</v>
      </c>
      <c r="BF144" s="218">
        <f>IF(N144="snížená",J144,0)</f>
        <v>0</v>
      </c>
      <c r="BG144" s="218">
        <f>IF(N144="zákl. přenesená",J144,0)</f>
        <v>0</v>
      </c>
      <c r="BH144" s="218">
        <f>IF(N144="sníž. přenesená",J144,0)</f>
        <v>0</v>
      </c>
      <c r="BI144" s="218">
        <f>IF(N144="nulová",J144,0)</f>
        <v>0</v>
      </c>
      <c r="BJ144" s="19" t="s">
        <v>77</v>
      </c>
      <c r="BK144" s="218">
        <f>ROUND(I144*H144,2)</f>
        <v>0</v>
      </c>
      <c r="BL144" s="19" t="s">
        <v>158</v>
      </c>
      <c r="BM144" s="217" t="s">
        <v>1160</v>
      </c>
    </row>
    <row r="145" s="2" customFormat="1">
      <c r="A145" s="40"/>
      <c r="B145" s="41"/>
      <c r="C145" s="42"/>
      <c r="D145" s="219" t="s">
        <v>159</v>
      </c>
      <c r="E145" s="42"/>
      <c r="F145" s="220" t="s">
        <v>727</v>
      </c>
      <c r="G145" s="42"/>
      <c r="H145" s="42"/>
      <c r="I145" s="221"/>
      <c r="J145" s="42"/>
      <c r="K145" s="42"/>
      <c r="L145" s="46"/>
      <c r="M145" s="222"/>
      <c r="N145" s="223"/>
      <c r="O145" s="86"/>
      <c r="P145" s="86"/>
      <c r="Q145" s="86"/>
      <c r="R145" s="86"/>
      <c r="S145" s="86"/>
      <c r="T145" s="87"/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T145" s="19" t="s">
        <v>159</v>
      </c>
      <c r="AU145" s="19" t="s">
        <v>79</v>
      </c>
    </row>
    <row r="146" s="13" customFormat="1">
      <c r="A146" s="13"/>
      <c r="B146" s="242"/>
      <c r="C146" s="243"/>
      <c r="D146" s="244" t="s">
        <v>593</v>
      </c>
      <c r="E146" s="243"/>
      <c r="F146" s="246" t="s">
        <v>1161</v>
      </c>
      <c r="G146" s="243"/>
      <c r="H146" s="247">
        <v>742.99300000000005</v>
      </c>
      <c r="I146" s="248"/>
      <c r="J146" s="243"/>
      <c r="K146" s="243"/>
      <c r="L146" s="249"/>
      <c r="M146" s="250"/>
      <c r="N146" s="251"/>
      <c r="O146" s="251"/>
      <c r="P146" s="251"/>
      <c r="Q146" s="251"/>
      <c r="R146" s="251"/>
      <c r="S146" s="251"/>
      <c r="T146" s="252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53" t="s">
        <v>593</v>
      </c>
      <c r="AU146" s="253" t="s">
        <v>79</v>
      </c>
      <c r="AV146" s="13" t="s">
        <v>79</v>
      </c>
      <c r="AW146" s="13" t="s">
        <v>4</v>
      </c>
      <c r="AX146" s="13" t="s">
        <v>77</v>
      </c>
      <c r="AY146" s="253" t="s">
        <v>150</v>
      </c>
    </row>
    <row r="147" s="2" customFormat="1" ht="44.25" customHeight="1">
      <c r="A147" s="40"/>
      <c r="B147" s="41"/>
      <c r="C147" s="206" t="s">
        <v>304</v>
      </c>
      <c r="D147" s="206" t="s">
        <v>153</v>
      </c>
      <c r="E147" s="207" t="s">
        <v>738</v>
      </c>
      <c r="F147" s="208" t="s">
        <v>739</v>
      </c>
      <c r="G147" s="209" t="s">
        <v>375</v>
      </c>
      <c r="H147" s="210">
        <v>225.94300000000001</v>
      </c>
      <c r="I147" s="211"/>
      <c r="J147" s="212">
        <f>ROUND(I147*H147,2)</f>
        <v>0</v>
      </c>
      <c r="K147" s="208" t="s">
        <v>157</v>
      </c>
      <c r="L147" s="46"/>
      <c r="M147" s="213" t="s">
        <v>19</v>
      </c>
      <c r="N147" s="214" t="s">
        <v>40</v>
      </c>
      <c r="O147" s="86"/>
      <c r="P147" s="215">
        <f>O147*H147</f>
        <v>0</v>
      </c>
      <c r="Q147" s="215">
        <v>0</v>
      </c>
      <c r="R147" s="215">
        <f>Q147*H147</f>
        <v>0</v>
      </c>
      <c r="S147" s="215">
        <v>0</v>
      </c>
      <c r="T147" s="216">
        <f>S147*H147</f>
        <v>0</v>
      </c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R147" s="217" t="s">
        <v>158</v>
      </c>
      <c r="AT147" s="217" t="s">
        <v>153</v>
      </c>
      <c r="AU147" s="217" t="s">
        <v>79</v>
      </c>
      <c r="AY147" s="19" t="s">
        <v>150</v>
      </c>
      <c r="BE147" s="218">
        <f>IF(N147="základní",J147,0)</f>
        <v>0</v>
      </c>
      <c r="BF147" s="218">
        <f>IF(N147="snížená",J147,0)</f>
        <v>0</v>
      </c>
      <c r="BG147" s="218">
        <f>IF(N147="zákl. přenesená",J147,0)</f>
        <v>0</v>
      </c>
      <c r="BH147" s="218">
        <f>IF(N147="sníž. přenesená",J147,0)</f>
        <v>0</v>
      </c>
      <c r="BI147" s="218">
        <f>IF(N147="nulová",J147,0)</f>
        <v>0</v>
      </c>
      <c r="BJ147" s="19" t="s">
        <v>77</v>
      </c>
      <c r="BK147" s="218">
        <f>ROUND(I147*H147,2)</f>
        <v>0</v>
      </c>
      <c r="BL147" s="19" t="s">
        <v>158</v>
      </c>
      <c r="BM147" s="217" t="s">
        <v>1162</v>
      </c>
    </row>
    <row r="148" s="2" customFormat="1">
      <c r="A148" s="40"/>
      <c r="B148" s="41"/>
      <c r="C148" s="42"/>
      <c r="D148" s="219" t="s">
        <v>159</v>
      </c>
      <c r="E148" s="42"/>
      <c r="F148" s="220" t="s">
        <v>740</v>
      </c>
      <c r="G148" s="42"/>
      <c r="H148" s="42"/>
      <c r="I148" s="221"/>
      <c r="J148" s="42"/>
      <c r="K148" s="42"/>
      <c r="L148" s="46"/>
      <c r="M148" s="222"/>
      <c r="N148" s="223"/>
      <c r="O148" s="86"/>
      <c r="P148" s="86"/>
      <c r="Q148" s="86"/>
      <c r="R148" s="86"/>
      <c r="S148" s="86"/>
      <c r="T148" s="87"/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T148" s="19" t="s">
        <v>159</v>
      </c>
      <c r="AU148" s="19" t="s">
        <v>79</v>
      </c>
    </row>
    <row r="149" s="2" customFormat="1" ht="16.5" customHeight="1">
      <c r="A149" s="40"/>
      <c r="B149" s="41"/>
      <c r="C149" s="228" t="s">
        <v>193</v>
      </c>
      <c r="D149" s="228" t="s">
        <v>254</v>
      </c>
      <c r="E149" s="229" t="s">
        <v>1163</v>
      </c>
      <c r="F149" s="230" t="s">
        <v>1164</v>
      </c>
      <c r="G149" s="231" t="s">
        <v>258</v>
      </c>
      <c r="H149" s="232">
        <v>225.94300000000001</v>
      </c>
      <c r="I149" s="233"/>
      <c r="J149" s="234">
        <f>ROUND(I149*H149,2)</f>
        <v>0</v>
      </c>
      <c r="K149" s="230" t="s">
        <v>157</v>
      </c>
      <c r="L149" s="235"/>
      <c r="M149" s="236" t="s">
        <v>19</v>
      </c>
      <c r="N149" s="237" t="s">
        <v>40</v>
      </c>
      <c r="O149" s="86"/>
      <c r="P149" s="215">
        <f>O149*H149</f>
        <v>0</v>
      </c>
      <c r="Q149" s="215">
        <v>1</v>
      </c>
      <c r="R149" s="215">
        <f>Q149*H149</f>
        <v>225.94300000000001</v>
      </c>
      <c r="S149" s="215">
        <v>0</v>
      </c>
      <c r="T149" s="216">
        <f>S149*H149</f>
        <v>0</v>
      </c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R149" s="217" t="s">
        <v>171</v>
      </c>
      <c r="AT149" s="217" t="s">
        <v>254</v>
      </c>
      <c r="AU149" s="217" t="s">
        <v>79</v>
      </c>
      <c r="AY149" s="19" t="s">
        <v>150</v>
      </c>
      <c r="BE149" s="218">
        <f>IF(N149="základní",J149,0)</f>
        <v>0</v>
      </c>
      <c r="BF149" s="218">
        <f>IF(N149="snížená",J149,0)</f>
        <v>0</v>
      </c>
      <c r="BG149" s="218">
        <f>IF(N149="zákl. přenesená",J149,0)</f>
        <v>0</v>
      </c>
      <c r="BH149" s="218">
        <f>IF(N149="sníž. přenesená",J149,0)</f>
        <v>0</v>
      </c>
      <c r="BI149" s="218">
        <f>IF(N149="nulová",J149,0)</f>
        <v>0</v>
      </c>
      <c r="BJ149" s="19" t="s">
        <v>77</v>
      </c>
      <c r="BK149" s="218">
        <f>ROUND(I149*H149,2)</f>
        <v>0</v>
      </c>
      <c r="BL149" s="19" t="s">
        <v>158</v>
      </c>
      <c r="BM149" s="217" t="s">
        <v>1165</v>
      </c>
    </row>
    <row r="150" s="2" customFormat="1" ht="66.75" customHeight="1">
      <c r="A150" s="40"/>
      <c r="B150" s="41"/>
      <c r="C150" s="206" t="s">
        <v>312</v>
      </c>
      <c r="D150" s="206" t="s">
        <v>153</v>
      </c>
      <c r="E150" s="207" t="s">
        <v>1166</v>
      </c>
      <c r="F150" s="208" t="s">
        <v>1167</v>
      </c>
      <c r="G150" s="209" t="s">
        <v>375</v>
      </c>
      <c r="H150" s="210">
        <v>151.63399999999999</v>
      </c>
      <c r="I150" s="211"/>
      <c r="J150" s="212">
        <f>ROUND(I150*H150,2)</f>
        <v>0</v>
      </c>
      <c r="K150" s="208" t="s">
        <v>157</v>
      </c>
      <c r="L150" s="46"/>
      <c r="M150" s="213" t="s">
        <v>19</v>
      </c>
      <c r="N150" s="214" t="s">
        <v>40</v>
      </c>
      <c r="O150" s="86"/>
      <c r="P150" s="215">
        <f>O150*H150</f>
        <v>0</v>
      </c>
      <c r="Q150" s="215">
        <v>0</v>
      </c>
      <c r="R150" s="215">
        <f>Q150*H150</f>
        <v>0</v>
      </c>
      <c r="S150" s="215">
        <v>0</v>
      </c>
      <c r="T150" s="216">
        <f>S150*H150</f>
        <v>0</v>
      </c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R150" s="217" t="s">
        <v>158</v>
      </c>
      <c r="AT150" s="217" t="s">
        <v>153</v>
      </c>
      <c r="AU150" s="217" t="s">
        <v>79</v>
      </c>
      <c r="AY150" s="19" t="s">
        <v>150</v>
      </c>
      <c r="BE150" s="218">
        <f>IF(N150="základní",J150,0)</f>
        <v>0</v>
      </c>
      <c r="BF150" s="218">
        <f>IF(N150="snížená",J150,0)</f>
        <v>0</v>
      </c>
      <c r="BG150" s="218">
        <f>IF(N150="zákl. přenesená",J150,0)</f>
        <v>0</v>
      </c>
      <c r="BH150" s="218">
        <f>IF(N150="sníž. přenesená",J150,0)</f>
        <v>0</v>
      </c>
      <c r="BI150" s="218">
        <f>IF(N150="nulová",J150,0)</f>
        <v>0</v>
      </c>
      <c r="BJ150" s="19" t="s">
        <v>77</v>
      </c>
      <c r="BK150" s="218">
        <f>ROUND(I150*H150,2)</f>
        <v>0</v>
      </c>
      <c r="BL150" s="19" t="s">
        <v>158</v>
      </c>
      <c r="BM150" s="217" t="s">
        <v>1168</v>
      </c>
    </row>
    <row r="151" s="2" customFormat="1">
      <c r="A151" s="40"/>
      <c r="B151" s="41"/>
      <c r="C151" s="42"/>
      <c r="D151" s="219" t="s">
        <v>159</v>
      </c>
      <c r="E151" s="42"/>
      <c r="F151" s="220" t="s">
        <v>1169</v>
      </c>
      <c r="G151" s="42"/>
      <c r="H151" s="42"/>
      <c r="I151" s="221"/>
      <c r="J151" s="42"/>
      <c r="K151" s="42"/>
      <c r="L151" s="46"/>
      <c r="M151" s="222"/>
      <c r="N151" s="223"/>
      <c r="O151" s="86"/>
      <c r="P151" s="86"/>
      <c r="Q151" s="86"/>
      <c r="R151" s="86"/>
      <c r="S151" s="86"/>
      <c r="T151" s="87"/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T151" s="19" t="s">
        <v>159</v>
      </c>
      <c r="AU151" s="19" t="s">
        <v>79</v>
      </c>
    </row>
    <row r="152" s="2" customFormat="1" ht="16.5" customHeight="1">
      <c r="A152" s="40"/>
      <c r="B152" s="41"/>
      <c r="C152" s="228" t="s">
        <v>199</v>
      </c>
      <c r="D152" s="228" t="s">
        <v>254</v>
      </c>
      <c r="E152" s="229" t="s">
        <v>1170</v>
      </c>
      <c r="F152" s="230" t="s">
        <v>1171</v>
      </c>
      <c r="G152" s="231" t="s">
        <v>258</v>
      </c>
      <c r="H152" s="232">
        <v>253.22900000000001</v>
      </c>
      <c r="I152" s="233"/>
      <c r="J152" s="234">
        <f>ROUND(I152*H152,2)</f>
        <v>0</v>
      </c>
      <c r="K152" s="230" t="s">
        <v>157</v>
      </c>
      <c r="L152" s="235"/>
      <c r="M152" s="236" t="s">
        <v>19</v>
      </c>
      <c r="N152" s="237" t="s">
        <v>40</v>
      </c>
      <c r="O152" s="86"/>
      <c r="P152" s="215">
        <f>O152*H152</f>
        <v>0</v>
      </c>
      <c r="Q152" s="215">
        <v>1</v>
      </c>
      <c r="R152" s="215">
        <f>Q152*H152</f>
        <v>253.22900000000001</v>
      </c>
      <c r="S152" s="215">
        <v>0</v>
      </c>
      <c r="T152" s="216">
        <f>S152*H152</f>
        <v>0</v>
      </c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R152" s="217" t="s">
        <v>171</v>
      </c>
      <c r="AT152" s="217" t="s">
        <v>254</v>
      </c>
      <c r="AU152" s="217" t="s">
        <v>79</v>
      </c>
      <c r="AY152" s="19" t="s">
        <v>150</v>
      </c>
      <c r="BE152" s="218">
        <f>IF(N152="základní",J152,0)</f>
        <v>0</v>
      </c>
      <c r="BF152" s="218">
        <f>IF(N152="snížená",J152,0)</f>
        <v>0</v>
      </c>
      <c r="BG152" s="218">
        <f>IF(N152="zákl. přenesená",J152,0)</f>
        <v>0</v>
      </c>
      <c r="BH152" s="218">
        <f>IF(N152="sníž. přenesená",J152,0)</f>
        <v>0</v>
      </c>
      <c r="BI152" s="218">
        <f>IF(N152="nulová",J152,0)</f>
        <v>0</v>
      </c>
      <c r="BJ152" s="19" t="s">
        <v>77</v>
      </c>
      <c r="BK152" s="218">
        <f>ROUND(I152*H152,2)</f>
        <v>0</v>
      </c>
      <c r="BL152" s="19" t="s">
        <v>158</v>
      </c>
      <c r="BM152" s="217" t="s">
        <v>1172</v>
      </c>
    </row>
    <row r="153" s="13" customFormat="1">
      <c r="A153" s="13"/>
      <c r="B153" s="242"/>
      <c r="C153" s="243"/>
      <c r="D153" s="244" t="s">
        <v>593</v>
      </c>
      <c r="E153" s="243"/>
      <c r="F153" s="246" t="s">
        <v>1173</v>
      </c>
      <c r="G153" s="243"/>
      <c r="H153" s="247">
        <v>253.22900000000001</v>
      </c>
      <c r="I153" s="248"/>
      <c r="J153" s="243"/>
      <c r="K153" s="243"/>
      <c r="L153" s="249"/>
      <c r="M153" s="250"/>
      <c r="N153" s="251"/>
      <c r="O153" s="251"/>
      <c r="P153" s="251"/>
      <c r="Q153" s="251"/>
      <c r="R153" s="251"/>
      <c r="S153" s="251"/>
      <c r="T153" s="252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53" t="s">
        <v>593</v>
      </c>
      <c r="AU153" s="253" t="s">
        <v>79</v>
      </c>
      <c r="AV153" s="13" t="s">
        <v>79</v>
      </c>
      <c r="AW153" s="13" t="s">
        <v>4</v>
      </c>
      <c r="AX153" s="13" t="s">
        <v>77</v>
      </c>
      <c r="AY153" s="253" t="s">
        <v>150</v>
      </c>
    </row>
    <row r="154" s="12" customFormat="1" ht="20.88" customHeight="1">
      <c r="A154" s="12"/>
      <c r="B154" s="190"/>
      <c r="C154" s="191"/>
      <c r="D154" s="192" t="s">
        <v>68</v>
      </c>
      <c r="E154" s="204" t="s">
        <v>158</v>
      </c>
      <c r="F154" s="204" t="s">
        <v>1174</v>
      </c>
      <c r="G154" s="191"/>
      <c r="H154" s="191"/>
      <c r="I154" s="194"/>
      <c r="J154" s="205">
        <f>BK154</f>
        <v>0</v>
      </c>
      <c r="K154" s="191"/>
      <c r="L154" s="196"/>
      <c r="M154" s="197"/>
      <c r="N154" s="198"/>
      <c r="O154" s="198"/>
      <c r="P154" s="199">
        <f>SUM(P155:P161)</f>
        <v>0</v>
      </c>
      <c r="Q154" s="198"/>
      <c r="R154" s="199">
        <f>SUM(R155:R161)</f>
        <v>0</v>
      </c>
      <c r="S154" s="198"/>
      <c r="T154" s="200">
        <f>SUM(T155:T161)</f>
        <v>0</v>
      </c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R154" s="201" t="s">
        <v>77</v>
      </c>
      <c r="AT154" s="202" t="s">
        <v>68</v>
      </c>
      <c r="AU154" s="202" t="s">
        <v>79</v>
      </c>
      <c r="AY154" s="201" t="s">
        <v>150</v>
      </c>
      <c r="BK154" s="203">
        <f>SUM(BK155:BK161)</f>
        <v>0</v>
      </c>
    </row>
    <row r="155" s="2" customFormat="1" ht="33" customHeight="1">
      <c r="A155" s="40"/>
      <c r="B155" s="41"/>
      <c r="C155" s="206" t="s">
        <v>7</v>
      </c>
      <c r="D155" s="206" t="s">
        <v>153</v>
      </c>
      <c r="E155" s="207" t="s">
        <v>1175</v>
      </c>
      <c r="F155" s="208" t="s">
        <v>1176</v>
      </c>
      <c r="G155" s="209" t="s">
        <v>375</v>
      </c>
      <c r="H155" s="210">
        <v>25.363</v>
      </c>
      <c r="I155" s="211"/>
      <c r="J155" s="212">
        <f>ROUND(I155*H155,2)</f>
        <v>0</v>
      </c>
      <c r="K155" s="208" t="s">
        <v>157</v>
      </c>
      <c r="L155" s="46"/>
      <c r="M155" s="213" t="s">
        <v>19</v>
      </c>
      <c r="N155" s="214" t="s">
        <v>40</v>
      </c>
      <c r="O155" s="86"/>
      <c r="P155" s="215">
        <f>O155*H155</f>
        <v>0</v>
      </c>
      <c r="Q155" s="215">
        <v>0</v>
      </c>
      <c r="R155" s="215">
        <f>Q155*H155</f>
        <v>0</v>
      </c>
      <c r="S155" s="215">
        <v>0</v>
      </c>
      <c r="T155" s="216">
        <f>S155*H155</f>
        <v>0</v>
      </c>
      <c r="U155" s="40"/>
      <c r="V155" s="40"/>
      <c r="W155" s="40"/>
      <c r="X155" s="40"/>
      <c r="Y155" s="40"/>
      <c r="Z155" s="40"/>
      <c r="AA155" s="40"/>
      <c r="AB155" s="40"/>
      <c r="AC155" s="40"/>
      <c r="AD155" s="40"/>
      <c r="AE155" s="40"/>
      <c r="AR155" s="217" t="s">
        <v>158</v>
      </c>
      <c r="AT155" s="217" t="s">
        <v>153</v>
      </c>
      <c r="AU155" s="217" t="s">
        <v>164</v>
      </c>
      <c r="AY155" s="19" t="s">
        <v>150</v>
      </c>
      <c r="BE155" s="218">
        <f>IF(N155="základní",J155,0)</f>
        <v>0</v>
      </c>
      <c r="BF155" s="218">
        <f>IF(N155="snížená",J155,0)</f>
        <v>0</v>
      </c>
      <c r="BG155" s="218">
        <f>IF(N155="zákl. přenesená",J155,0)</f>
        <v>0</v>
      </c>
      <c r="BH155" s="218">
        <f>IF(N155="sníž. přenesená",J155,0)</f>
        <v>0</v>
      </c>
      <c r="BI155" s="218">
        <f>IF(N155="nulová",J155,0)</f>
        <v>0</v>
      </c>
      <c r="BJ155" s="19" t="s">
        <v>77</v>
      </c>
      <c r="BK155" s="218">
        <f>ROUND(I155*H155,2)</f>
        <v>0</v>
      </c>
      <c r="BL155" s="19" t="s">
        <v>158</v>
      </c>
      <c r="BM155" s="217" t="s">
        <v>1177</v>
      </c>
    </row>
    <row r="156" s="2" customFormat="1">
      <c r="A156" s="40"/>
      <c r="B156" s="41"/>
      <c r="C156" s="42"/>
      <c r="D156" s="219" t="s">
        <v>159</v>
      </c>
      <c r="E156" s="42"/>
      <c r="F156" s="220" t="s">
        <v>1178</v>
      </c>
      <c r="G156" s="42"/>
      <c r="H156" s="42"/>
      <c r="I156" s="221"/>
      <c r="J156" s="42"/>
      <c r="K156" s="42"/>
      <c r="L156" s="46"/>
      <c r="M156" s="222"/>
      <c r="N156" s="223"/>
      <c r="O156" s="86"/>
      <c r="P156" s="86"/>
      <c r="Q156" s="86"/>
      <c r="R156" s="86"/>
      <c r="S156" s="86"/>
      <c r="T156" s="87"/>
      <c r="U156" s="40"/>
      <c r="V156" s="40"/>
      <c r="W156" s="40"/>
      <c r="X156" s="40"/>
      <c r="Y156" s="40"/>
      <c r="Z156" s="40"/>
      <c r="AA156" s="40"/>
      <c r="AB156" s="40"/>
      <c r="AC156" s="40"/>
      <c r="AD156" s="40"/>
      <c r="AE156" s="40"/>
      <c r="AT156" s="19" t="s">
        <v>159</v>
      </c>
      <c r="AU156" s="19" t="s">
        <v>164</v>
      </c>
    </row>
    <row r="157" s="2" customFormat="1" ht="44.25" customHeight="1">
      <c r="A157" s="40"/>
      <c r="B157" s="41"/>
      <c r="C157" s="206" t="s">
        <v>204</v>
      </c>
      <c r="D157" s="206" t="s">
        <v>153</v>
      </c>
      <c r="E157" s="207" t="s">
        <v>1179</v>
      </c>
      <c r="F157" s="208" t="s">
        <v>1180</v>
      </c>
      <c r="G157" s="209" t="s">
        <v>375</v>
      </c>
      <c r="H157" s="210">
        <v>0.872</v>
      </c>
      <c r="I157" s="211"/>
      <c r="J157" s="212">
        <f>ROUND(I157*H157,2)</f>
        <v>0</v>
      </c>
      <c r="K157" s="208" t="s">
        <v>157</v>
      </c>
      <c r="L157" s="46"/>
      <c r="M157" s="213" t="s">
        <v>19</v>
      </c>
      <c r="N157" s="214" t="s">
        <v>40</v>
      </c>
      <c r="O157" s="86"/>
      <c r="P157" s="215">
        <f>O157*H157</f>
        <v>0</v>
      </c>
      <c r="Q157" s="215">
        <v>0</v>
      </c>
      <c r="R157" s="215">
        <f>Q157*H157</f>
        <v>0</v>
      </c>
      <c r="S157" s="215">
        <v>0</v>
      </c>
      <c r="T157" s="216">
        <f>S157*H157</f>
        <v>0</v>
      </c>
      <c r="U157" s="40"/>
      <c r="V157" s="40"/>
      <c r="W157" s="40"/>
      <c r="X157" s="40"/>
      <c r="Y157" s="40"/>
      <c r="Z157" s="40"/>
      <c r="AA157" s="40"/>
      <c r="AB157" s="40"/>
      <c r="AC157" s="40"/>
      <c r="AD157" s="40"/>
      <c r="AE157" s="40"/>
      <c r="AR157" s="217" t="s">
        <v>158</v>
      </c>
      <c r="AT157" s="217" t="s">
        <v>153</v>
      </c>
      <c r="AU157" s="217" t="s">
        <v>164</v>
      </c>
      <c r="AY157" s="19" t="s">
        <v>150</v>
      </c>
      <c r="BE157" s="218">
        <f>IF(N157="základní",J157,0)</f>
        <v>0</v>
      </c>
      <c r="BF157" s="218">
        <f>IF(N157="snížená",J157,0)</f>
        <v>0</v>
      </c>
      <c r="BG157" s="218">
        <f>IF(N157="zákl. přenesená",J157,0)</f>
        <v>0</v>
      </c>
      <c r="BH157" s="218">
        <f>IF(N157="sníž. přenesená",J157,0)</f>
        <v>0</v>
      </c>
      <c r="BI157" s="218">
        <f>IF(N157="nulová",J157,0)</f>
        <v>0</v>
      </c>
      <c r="BJ157" s="19" t="s">
        <v>77</v>
      </c>
      <c r="BK157" s="218">
        <f>ROUND(I157*H157,2)</f>
        <v>0</v>
      </c>
      <c r="BL157" s="19" t="s">
        <v>158</v>
      </c>
      <c r="BM157" s="217" t="s">
        <v>1181</v>
      </c>
    </row>
    <row r="158" s="2" customFormat="1">
      <c r="A158" s="40"/>
      <c r="B158" s="41"/>
      <c r="C158" s="42"/>
      <c r="D158" s="219" t="s">
        <v>159</v>
      </c>
      <c r="E158" s="42"/>
      <c r="F158" s="220" t="s">
        <v>1182</v>
      </c>
      <c r="G158" s="42"/>
      <c r="H158" s="42"/>
      <c r="I158" s="221"/>
      <c r="J158" s="42"/>
      <c r="K158" s="42"/>
      <c r="L158" s="46"/>
      <c r="M158" s="222"/>
      <c r="N158" s="223"/>
      <c r="O158" s="86"/>
      <c r="P158" s="86"/>
      <c r="Q158" s="86"/>
      <c r="R158" s="86"/>
      <c r="S158" s="86"/>
      <c r="T158" s="87"/>
      <c r="U158" s="40"/>
      <c r="V158" s="40"/>
      <c r="W158" s="40"/>
      <c r="X158" s="40"/>
      <c r="Y158" s="40"/>
      <c r="Z158" s="40"/>
      <c r="AA158" s="40"/>
      <c r="AB158" s="40"/>
      <c r="AC158" s="40"/>
      <c r="AD158" s="40"/>
      <c r="AE158" s="40"/>
      <c r="AT158" s="19" t="s">
        <v>159</v>
      </c>
      <c r="AU158" s="19" t="s">
        <v>164</v>
      </c>
    </row>
    <row r="159" s="2" customFormat="1">
      <c r="A159" s="40"/>
      <c r="B159" s="41"/>
      <c r="C159" s="42"/>
      <c r="D159" s="244" t="s">
        <v>1183</v>
      </c>
      <c r="E159" s="42"/>
      <c r="F159" s="278" t="s">
        <v>1184</v>
      </c>
      <c r="G159" s="42"/>
      <c r="H159" s="42"/>
      <c r="I159" s="221"/>
      <c r="J159" s="42"/>
      <c r="K159" s="42"/>
      <c r="L159" s="46"/>
      <c r="M159" s="222"/>
      <c r="N159" s="223"/>
      <c r="O159" s="86"/>
      <c r="P159" s="86"/>
      <c r="Q159" s="86"/>
      <c r="R159" s="86"/>
      <c r="S159" s="86"/>
      <c r="T159" s="87"/>
      <c r="U159" s="40"/>
      <c r="V159" s="40"/>
      <c r="W159" s="40"/>
      <c r="X159" s="40"/>
      <c r="Y159" s="40"/>
      <c r="Z159" s="40"/>
      <c r="AA159" s="40"/>
      <c r="AB159" s="40"/>
      <c r="AC159" s="40"/>
      <c r="AD159" s="40"/>
      <c r="AE159" s="40"/>
      <c r="AT159" s="19" t="s">
        <v>1183</v>
      </c>
      <c r="AU159" s="19" t="s">
        <v>164</v>
      </c>
    </row>
    <row r="160" s="13" customFormat="1">
      <c r="A160" s="13"/>
      <c r="B160" s="242"/>
      <c r="C160" s="243"/>
      <c r="D160" s="244" t="s">
        <v>593</v>
      </c>
      <c r="E160" s="245" t="s">
        <v>19</v>
      </c>
      <c r="F160" s="246" t="s">
        <v>1185</v>
      </c>
      <c r="G160" s="243"/>
      <c r="H160" s="247">
        <v>0.872</v>
      </c>
      <c r="I160" s="248"/>
      <c r="J160" s="243"/>
      <c r="K160" s="243"/>
      <c r="L160" s="249"/>
      <c r="M160" s="250"/>
      <c r="N160" s="251"/>
      <c r="O160" s="251"/>
      <c r="P160" s="251"/>
      <c r="Q160" s="251"/>
      <c r="R160" s="251"/>
      <c r="S160" s="251"/>
      <c r="T160" s="252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53" t="s">
        <v>593</v>
      </c>
      <c r="AU160" s="253" t="s">
        <v>164</v>
      </c>
      <c r="AV160" s="13" t="s">
        <v>79</v>
      </c>
      <c r="AW160" s="13" t="s">
        <v>31</v>
      </c>
      <c r="AX160" s="13" t="s">
        <v>69</v>
      </c>
      <c r="AY160" s="253" t="s">
        <v>150</v>
      </c>
    </row>
    <row r="161" s="14" customFormat="1">
      <c r="A161" s="14"/>
      <c r="B161" s="254"/>
      <c r="C161" s="255"/>
      <c r="D161" s="244" t="s">
        <v>593</v>
      </c>
      <c r="E161" s="256" t="s">
        <v>19</v>
      </c>
      <c r="F161" s="257" t="s">
        <v>595</v>
      </c>
      <c r="G161" s="255"/>
      <c r="H161" s="258">
        <v>0.872</v>
      </c>
      <c r="I161" s="259"/>
      <c r="J161" s="255"/>
      <c r="K161" s="255"/>
      <c r="L161" s="260"/>
      <c r="M161" s="261"/>
      <c r="N161" s="262"/>
      <c r="O161" s="262"/>
      <c r="P161" s="262"/>
      <c r="Q161" s="262"/>
      <c r="R161" s="262"/>
      <c r="S161" s="262"/>
      <c r="T161" s="263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T161" s="264" t="s">
        <v>593</v>
      </c>
      <c r="AU161" s="264" t="s">
        <v>164</v>
      </c>
      <c r="AV161" s="14" t="s">
        <v>158</v>
      </c>
      <c r="AW161" s="14" t="s">
        <v>31</v>
      </c>
      <c r="AX161" s="14" t="s">
        <v>77</v>
      </c>
      <c r="AY161" s="264" t="s">
        <v>150</v>
      </c>
    </row>
    <row r="162" s="12" customFormat="1" ht="22.8" customHeight="1">
      <c r="A162" s="12"/>
      <c r="B162" s="190"/>
      <c r="C162" s="191"/>
      <c r="D162" s="192" t="s">
        <v>68</v>
      </c>
      <c r="E162" s="204" t="s">
        <v>171</v>
      </c>
      <c r="F162" s="204" t="s">
        <v>1186</v>
      </c>
      <c r="G162" s="191"/>
      <c r="H162" s="191"/>
      <c r="I162" s="194"/>
      <c r="J162" s="205">
        <f>BK162</f>
        <v>0</v>
      </c>
      <c r="K162" s="191"/>
      <c r="L162" s="196"/>
      <c r="M162" s="197"/>
      <c r="N162" s="198"/>
      <c r="O162" s="198"/>
      <c r="P162" s="199">
        <f>SUM(P163:P265)</f>
        <v>0</v>
      </c>
      <c r="Q162" s="198"/>
      <c r="R162" s="199">
        <f>SUM(R163:R265)</f>
        <v>15.192960000000001</v>
      </c>
      <c r="S162" s="198"/>
      <c r="T162" s="200">
        <f>SUM(T163:T265)</f>
        <v>0</v>
      </c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  <c r="AR162" s="201" t="s">
        <v>77</v>
      </c>
      <c r="AT162" s="202" t="s">
        <v>68</v>
      </c>
      <c r="AU162" s="202" t="s">
        <v>77</v>
      </c>
      <c r="AY162" s="201" t="s">
        <v>150</v>
      </c>
      <c r="BK162" s="203">
        <f>SUM(BK163:BK265)</f>
        <v>0</v>
      </c>
    </row>
    <row r="163" s="2" customFormat="1" ht="24.15" customHeight="1">
      <c r="A163" s="40"/>
      <c r="B163" s="41"/>
      <c r="C163" s="206" t="s">
        <v>330</v>
      </c>
      <c r="D163" s="206" t="s">
        <v>153</v>
      </c>
      <c r="E163" s="207" t="s">
        <v>1187</v>
      </c>
      <c r="F163" s="208" t="s">
        <v>1188</v>
      </c>
      <c r="G163" s="209" t="s">
        <v>327</v>
      </c>
      <c r="H163" s="210">
        <v>2</v>
      </c>
      <c r="I163" s="211"/>
      <c r="J163" s="212">
        <f>ROUND(I163*H163,2)</f>
        <v>0</v>
      </c>
      <c r="K163" s="208" t="s">
        <v>19</v>
      </c>
      <c r="L163" s="46"/>
      <c r="M163" s="213" t="s">
        <v>19</v>
      </c>
      <c r="N163" s="214" t="s">
        <v>40</v>
      </c>
      <c r="O163" s="86"/>
      <c r="P163" s="215">
        <f>O163*H163</f>
        <v>0</v>
      </c>
      <c r="Q163" s="215">
        <v>0</v>
      </c>
      <c r="R163" s="215">
        <f>Q163*H163</f>
        <v>0</v>
      </c>
      <c r="S163" s="215">
        <v>0</v>
      </c>
      <c r="T163" s="216">
        <f>S163*H163</f>
        <v>0</v>
      </c>
      <c r="U163" s="40"/>
      <c r="V163" s="40"/>
      <c r="W163" s="40"/>
      <c r="X163" s="40"/>
      <c r="Y163" s="40"/>
      <c r="Z163" s="40"/>
      <c r="AA163" s="40"/>
      <c r="AB163" s="40"/>
      <c r="AC163" s="40"/>
      <c r="AD163" s="40"/>
      <c r="AE163" s="40"/>
      <c r="AR163" s="217" t="s">
        <v>158</v>
      </c>
      <c r="AT163" s="217" t="s">
        <v>153</v>
      </c>
      <c r="AU163" s="217" t="s">
        <v>79</v>
      </c>
      <c r="AY163" s="19" t="s">
        <v>150</v>
      </c>
      <c r="BE163" s="218">
        <f>IF(N163="základní",J163,0)</f>
        <v>0</v>
      </c>
      <c r="BF163" s="218">
        <f>IF(N163="snížená",J163,0)</f>
        <v>0</v>
      </c>
      <c r="BG163" s="218">
        <f>IF(N163="zákl. přenesená",J163,0)</f>
        <v>0</v>
      </c>
      <c r="BH163" s="218">
        <f>IF(N163="sníž. přenesená",J163,0)</f>
        <v>0</v>
      </c>
      <c r="BI163" s="218">
        <f>IF(N163="nulová",J163,0)</f>
        <v>0</v>
      </c>
      <c r="BJ163" s="19" t="s">
        <v>77</v>
      </c>
      <c r="BK163" s="218">
        <f>ROUND(I163*H163,2)</f>
        <v>0</v>
      </c>
      <c r="BL163" s="19" t="s">
        <v>158</v>
      </c>
      <c r="BM163" s="217" t="s">
        <v>1189</v>
      </c>
    </row>
    <row r="164" s="2" customFormat="1" ht="24.15" customHeight="1">
      <c r="A164" s="40"/>
      <c r="B164" s="41"/>
      <c r="C164" s="206" t="s">
        <v>208</v>
      </c>
      <c r="D164" s="206" t="s">
        <v>153</v>
      </c>
      <c r="E164" s="207" t="s">
        <v>1190</v>
      </c>
      <c r="F164" s="208" t="s">
        <v>1191</v>
      </c>
      <c r="G164" s="209" t="s">
        <v>252</v>
      </c>
      <c r="H164" s="210">
        <v>1</v>
      </c>
      <c r="I164" s="211"/>
      <c r="J164" s="212">
        <f>ROUND(I164*H164,2)</f>
        <v>0</v>
      </c>
      <c r="K164" s="208" t="s">
        <v>157</v>
      </c>
      <c r="L164" s="46"/>
      <c r="M164" s="213" t="s">
        <v>19</v>
      </c>
      <c r="N164" s="214" t="s">
        <v>40</v>
      </c>
      <c r="O164" s="86"/>
      <c r="P164" s="215">
        <f>O164*H164</f>
        <v>0</v>
      </c>
      <c r="Q164" s="215">
        <v>0</v>
      </c>
      <c r="R164" s="215">
        <f>Q164*H164</f>
        <v>0</v>
      </c>
      <c r="S164" s="215">
        <v>0</v>
      </c>
      <c r="T164" s="216">
        <f>S164*H164</f>
        <v>0</v>
      </c>
      <c r="U164" s="40"/>
      <c r="V164" s="40"/>
      <c r="W164" s="40"/>
      <c r="X164" s="40"/>
      <c r="Y164" s="40"/>
      <c r="Z164" s="40"/>
      <c r="AA164" s="40"/>
      <c r="AB164" s="40"/>
      <c r="AC164" s="40"/>
      <c r="AD164" s="40"/>
      <c r="AE164" s="40"/>
      <c r="AR164" s="217" t="s">
        <v>158</v>
      </c>
      <c r="AT164" s="217" t="s">
        <v>153</v>
      </c>
      <c r="AU164" s="217" t="s">
        <v>79</v>
      </c>
      <c r="AY164" s="19" t="s">
        <v>150</v>
      </c>
      <c r="BE164" s="218">
        <f>IF(N164="základní",J164,0)</f>
        <v>0</v>
      </c>
      <c r="BF164" s="218">
        <f>IF(N164="snížená",J164,0)</f>
        <v>0</v>
      </c>
      <c r="BG164" s="218">
        <f>IF(N164="zákl. přenesená",J164,0)</f>
        <v>0</v>
      </c>
      <c r="BH164" s="218">
        <f>IF(N164="sníž. přenesená",J164,0)</f>
        <v>0</v>
      </c>
      <c r="BI164" s="218">
        <f>IF(N164="nulová",J164,0)</f>
        <v>0</v>
      </c>
      <c r="BJ164" s="19" t="s">
        <v>77</v>
      </c>
      <c r="BK164" s="218">
        <f>ROUND(I164*H164,2)</f>
        <v>0</v>
      </c>
      <c r="BL164" s="19" t="s">
        <v>158</v>
      </c>
      <c r="BM164" s="217" t="s">
        <v>1192</v>
      </c>
    </row>
    <row r="165" s="2" customFormat="1">
      <c r="A165" s="40"/>
      <c r="B165" s="41"/>
      <c r="C165" s="42"/>
      <c r="D165" s="219" t="s">
        <v>159</v>
      </c>
      <c r="E165" s="42"/>
      <c r="F165" s="220" t="s">
        <v>1193</v>
      </c>
      <c r="G165" s="42"/>
      <c r="H165" s="42"/>
      <c r="I165" s="221"/>
      <c r="J165" s="42"/>
      <c r="K165" s="42"/>
      <c r="L165" s="46"/>
      <c r="M165" s="222"/>
      <c r="N165" s="223"/>
      <c r="O165" s="86"/>
      <c r="P165" s="86"/>
      <c r="Q165" s="86"/>
      <c r="R165" s="86"/>
      <c r="S165" s="86"/>
      <c r="T165" s="87"/>
      <c r="U165" s="40"/>
      <c r="V165" s="40"/>
      <c r="W165" s="40"/>
      <c r="X165" s="40"/>
      <c r="Y165" s="40"/>
      <c r="Z165" s="40"/>
      <c r="AA165" s="40"/>
      <c r="AB165" s="40"/>
      <c r="AC165" s="40"/>
      <c r="AD165" s="40"/>
      <c r="AE165" s="40"/>
      <c r="AT165" s="19" t="s">
        <v>159</v>
      </c>
      <c r="AU165" s="19" t="s">
        <v>79</v>
      </c>
    </row>
    <row r="166" s="2" customFormat="1" ht="16.5" customHeight="1">
      <c r="A166" s="40"/>
      <c r="B166" s="41"/>
      <c r="C166" s="206" t="s">
        <v>338</v>
      </c>
      <c r="D166" s="206" t="s">
        <v>153</v>
      </c>
      <c r="E166" s="207" t="s">
        <v>1194</v>
      </c>
      <c r="F166" s="208" t="s">
        <v>1195</v>
      </c>
      <c r="G166" s="209" t="s">
        <v>310</v>
      </c>
      <c r="H166" s="210">
        <v>30</v>
      </c>
      <c r="I166" s="211"/>
      <c r="J166" s="212">
        <f>ROUND(I166*H166,2)</f>
        <v>0</v>
      </c>
      <c r="K166" s="208" t="s">
        <v>19</v>
      </c>
      <c r="L166" s="46"/>
      <c r="M166" s="213" t="s">
        <v>19</v>
      </c>
      <c r="N166" s="214" t="s">
        <v>40</v>
      </c>
      <c r="O166" s="86"/>
      <c r="P166" s="215">
        <f>O166*H166</f>
        <v>0</v>
      </c>
      <c r="Q166" s="215">
        <v>0</v>
      </c>
      <c r="R166" s="215">
        <f>Q166*H166</f>
        <v>0</v>
      </c>
      <c r="S166" s="215">
        <v>0</v>
      </c>
      <c r="T166" s="216">
        <f>S166*H166</f>
        <v>0</v>
      </c>
      <c r="U166" s="40"/>
      <c r="V166" s="40"/>
      <c r="W166" s="40"/>
      <c r="X166" s="40"/>
      <c r="Y166" s="40"/>
      <c r="Z166" s="40"/>
      <c r="AA166" s="40"/>
      <c r="AB166" s="40"/>
      <c r="AC166" s="40"/>
      <c r="AD166" s="40"/>
      <c r="AE166" s="40"/>
      <c r="AR166" s="217" t="s">
        <v>158</v>
      </c>
      <c r="AT166" s="217" t="s">
        <v>153</v>
      </c>
      <c r="AU166" s="217" t="s">
        <v>79</v>
      </c>
      <c r="AY166" s="19" t="s">
        <v>150</v>
      </c>
      <c r="BE166" s="218">
        <f>IF(N166="základní",J166,0)</f>
        <v>0</v>
      </c>
      <c r="BF166" s="218">
        <f>IF(N166="snížená",J166,0)</f>
        <v>0</v>
      </c>
      <c r="BG166" s="218">
        <f>IF(N166="zákl. přenesená",J166,0)</f>
        <v>0</v>
      </c>
      <c r="BH166" s="218">
        <f>IF(N166="sníž. přenesená",J166,0)</f>
        <v>0</v>
      </c>
      <c r="BI166" s="218">
        <f>IF(N166="nulová",J166,0)</f>
        <v>0</v>
      </c>
      <c r="BJ166" s="19" t="s">
        <v>77</v>
      </c>
      <c r="BK166" s="218">
        <f>ROUND(I166*H166,2)</f>
        <v>0</v>
      </c>
      <c r="BL166" s="19" t="s">
        <v>158</v>
      </c>
      <c r="BM166" s="217" t="s">
        <v>1196</v>
      </c>
    </row>
    <row r="167" s="2" customFormat="1" ht="37.8" customHeight="1">
      <c r="A167" s="40"/>
      <c r="B167" s="41"/>
      <c r="C167" s="206" t="s">
        <v>215</v>
      </c>
      <c r="D167" s="206" t="s">
        <v>153</v>
      </c>
      <c r="E167" s="207" t="s">
        <v>1197</v>
      </c>
      <c r="F167" s="208" t="s">
        <v>1198</v>
      </c>
      <c r="G167" s="209" t="s">
        <v>310</v>
      </c>
      <c r="H167" s="210">
        <v>200</v>
      </c>
      <c r="I167" s="211"/>
      <c r="J167" s="212">
        <f>ROUND(I167*H167,2)</f>
        <v>0</v>
      </c>
      <c r="K167" s="208" t="s">
        <v>157</v>
      </c>
      <c r="L167" s="46"/>
      <c r="M167" s="213" t="s">
        <v>19</v>
      </c>
      <c r="N167" s="214" t="s">
        <v>40</v>
      </c>
      <c r="O167" s="86"/>
      <c r="P167" s="215">
        <f>O167*H167</f>
        <v>0</v>
      </c>
      <c r="Q167" s="215">
        <v>0.0050499999999999998</v>
      </c>
      <c r="R167" s="215">
        <f>Q167*H167</f>
        <v>1.01</v>
      </c>
      <c r="S167" s="215">
        <v>0</v>
      </c>
      <c r="T167" s="216">
        <f>S167*H167</f>
        <v>0</v>
      </c>
      <c r="U167" s="40"/>
      <c r="V167" s="40"/>
      <c r="W167" s="40"/>
      <c r="X167" s="40"/>
      <c r="Y167" s="40"/>
      <c r="Z167" s="40"/>
      <c r="AA167" s="40"/>
      <c r="AB167" s="40"/>
      <c r="AC167" s="40"/>
      <c r="AD167" s="40"/>
      <c r="AE167" s="40"/>
      <c r="AR167" s="217" t="s">
        <v>158</v>
      </c>
      <c r="AT167" s="217" t="s">
        <v>153</v>
      </c>
      <c r="AU167" s="217" t="s">
        <v>79</v>
      </c>
      <c r="AY167" s="19" t="s">
        <v>150</v>
      </c>
      <c r="BE167" s="218">
        <f>IF(N167="základní",J167,0)</f>
        <v>0</v>
      </c>
      <c r="BF167" s="218">
        <f>IF(N167="snížená",J167,0)</f>
        <v>0</v>
      </c>
      <c r="BG167" s="218">
        <f>IF(N167="zákl. přenesená",J167,0)</f>
        <v>0</v>
      </c>
      <c r="BH167" s="218">
        <f>IF(N167="sníž. přenesená",J167,0)</f>
        <v>0</v>
      </c>
      <c r="BI167" s="218">
        <f>IF(N167="nulová",J167,0)</f>
        <v>0</v>
      </c>
      <c r="BJ167" s="19" t="s">
        <v>77</v>
      </c>
      <c r="BK167" s="218">
        <f>ROUND(I167*H167,2)</f>
        <v>0</v>
      </c>
      <c r="BL167" s="19" t="s">
        <v>158</v>
      </c>
      <c r="BM167" s="217" t="s">
        <v>1199</v>
      </c>
    </row>
    <row r="168" s="2" customFormat="1">
      <c r="A168" s="40"/>
      <c r="B168" s="41"/>
      <c r="C168" s="42"/>
      <c r="D168" s="219" t="s">
        <v>159</v>
      </c>
      <c r="E168" s="42"/>
      <c r="F168" s="220" t="s">
        <v>1200</v>
      </c>
      <c r="G168" s="42"/>
      <c r="H168" s="42"/>
      <c r="I168" s="221"/>
      <c r="J168" s="42"/>
      <c r="K168" s="42"/>
      <c r="L168" s="46"/>
      <c r="M168" s="222"/>
      <c r="N168" s="223"/>
      <c r="O168" s="86"/>
      <c r="P168" s="86"/>
      <c r="Q168" s="86"/>
      <c r="R168" s="86"/>
      <c r="S168" s="86"/>
      <c r="T168" s="87"/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  <c r="AE168" s="40"/>
      <c r="AT168" s="19" t="s">
        <v>159</v>
      </c>
      <c r="AU168" s="19" t="s">
        <v>79</v>
      </c>
    </row>
    <row r="169" s="2" customFormat="1" ht="24.15" customHeight="1">
      <c r="A169" s="40"/>
      <c r="B169" s="41"/>
      <c r="C169" s="228" t="s">
        <v>346</v>
      </c>
      <c r="D169" s="228" t="s">
        <v>254</v>
      </c>
      <c r="E169" s="229" t="s">
        <v>1201</v>
      </c>
      <c r="F169" s="230" t="s">
        <v>1202</v>
      </c>
      <c r="G169" s="231" t="s">
        <v>310</v>
      </c>
      <c r="H169" s="232">
        <v>200</v>
      </c>
      <c r="I169" s="233"/>
      <c r="J169" s="234">
        <f>ROUND(I169*H169,2)</f>
        <v>0</v>
      </c>
      <c r="K169" s="230" t="s">
        <v>157</v>
      </c>
      <c r="L169" s="235"/>
      <c r="M169" s="236" t="s">
        <v>19</v>
      </c>
      <c r="N169" s="237" t="s">
        <v>40</v>
      </c>
      <c r="O169" s="86"/>
      <c r="P169" s="215">
        <f>O169*H169</f>
        <v>0</v>
      </c>
      <c r="Q169" s="215">
        <v>0.056500000000000002</v>
      </c>
      <c r="R169" s="215">
        <f>Q169*H169</f>
        <v>11.300000000000001</v>
      </c>
      <c r="S169" s="215">
        <v>0</v>
      </c>
      <c r="T169" s="216">
        <f>S169*H169</f>
        <v>0</v>
      </c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  <c r="AE169" s="40"/>
      <c r="AR169" s="217" t="s">
        <v>171</v>
      </c>
      <c r="AT169" s="217" t="s">
        <v>254</v>
      </c>
      <c r="AU169" s="217" t="s">
        <v>79</v>
      </c>
      <c r="AY169" s="19" t="s">
        <v>150</v>
      </c>
      <c r="BE169" s="218">
        <f>IF(N169="základní",J169,0)</f>
        <v>0</v>
      </c>
      <c r="BF169" s="218">
        <f>IF(N169="snížená",J169,0)</f>
        <v>0</v>
      </c>
      <c r="BG169" s="218">
        <f>IF(N169="zákl. přenesená",J169,0)</f>
        <v>0</v>
      </c>
      <c r="BH169" s="218">
        <f>IF(N169="sníž. přenesená",J169,0)</f>
        <v>0</v>
      </c>
      <c r="BI169" s="218">
        <f>IF(N169="nulová",J169,0)</f>
        <v>0</v>
      </c>
      <c r="BJ169" s="19" t="s">
        <v>77</v>
      </c>
      <c r="BK169" s="218">
        <f>ROUND(I169*H169,2)</f>
        <v>0</v>
      </c>
      <c r="BL169" s="19" t="s">
        <v>158</v>
      </c>
      <c r="BM169" s="217" t="s">
        <v>1203</v>
      </c>
    </row>
    <row r="170" s="2" customFormat="1" ht="44.25" customHeight="1">
      <c r="A170" s="40"/>
      <c r="B170" s="41"/>
      <c r="C170" s="206" t="s">
        <v>219</v>
      </c>
      <c r="D170" s="206" t="s">
        <v>153</v>
      </c>
      <c r="E170" s="207" t="s">
        <v>1204</v>
      </c>
      <c r="F170" s="208" t="s">
        <v>1205</v>
      </c>
      <c r="G170" s="209" t="s">
        <v>252</v>
      </c>
      <c r="H170" s="210">
        <v>9</v>
      </c>
      <c r="I170" s="211"/>
      <c r="J170" s="212">
        <f>ROUND(I170*H170,2)</f>
        <v>0</v>
      </c>
      <c r="K170" s="208" t="s">
        <v>157</v>
      </c>
      <c r="L170" s="46"/>
      <c r="M170" s="213" t="s">
        <v>19</v>
      </c>
      <c r="N170" s="214" t="s">
        <v>40</v>
      </c>
      <c r="O170" s="86"/>
      <c r="P170" s="215">
        <f>O170*H170</f>
        <v>0</v>
      </c>
      <c r="Q170" s="215">
        <v>0.00167</v>
      </c>
      <c r="R170" s="215">
        <f>Q170*H170</f>
        <v>0.01503</v>
      </c>
      <c r="S170" s="215">
        <v>0</v>
      </c>
      <c r="T170" s="216">
        <f>S170*H170</f>
        <v>0</v>
      </c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  <c r="AE170" s="40"/>
      <c r="AR170" s="217" t="s">
        <v>158</v>
      </c>
      <c r="AT170" s="217" t="s">
        <v>153</v>
      </c>
      <c r="AU170" s="217" t="s">
        <v>79</v>
      </c>
      <c r="AY170" s="19" t="s">
        <v>150</v>
      </c>
      <c r="BE170" s="218">
        <f>IF(N170="základní",J170,0)</f>
        <v>0</v>
      </c>
      <c r="BF170" s="218">
        <f>IF(N170="snížená",J170,0)</f>
        <v>0</v>
      </c>
      <c r="BG170" s="218">
        <f>IF(N170="zákl. přenesená",J170,0)</f>
        <v>0</v>
      </c>
      <c r="BH170" s="218">
        <f>IF(N170="sníž. přenesená",J170,0)</f>
        <v>0</v>
      </c>
      <c r="BI170" s="218">
        <f>IF(N170="nulová",J170,0)</f>
        <v>0</v>
      </c>
      <c r="BJ170" s="19" t="s">
        <v>77</v>
      </c>
      <c r="BK170" s="218">
        <f>ROUND(I170*H170,2)</f>
        <v>0</v>
      </c>
      <c r="BL170" s="19" t="s">
        <v>158</v>
      </c>
      <c r="BM170" s="217" t="s">
        <v>1206</v>
      </c>
    </row>
    <row r="171" s="2" customFormat="1">
      <c r="A171" s="40"/>
      <c r="B171" s="41"/>
      <c r="C171" s="42"/>
      <c r="D171" s="219" t="s">
        <v>159</v>
      </c>
      <c r="E171" s="42"/>
      <c r="F171" s="220" t="s">
        <v>1207</v>
      </c>
      <c r="G171" s="42"/>
      <c r="H171" s="42"/>
      <c r="I171" s="221"/>
      <c r="J171" s="42"/>
      <c r="K171" s="42"/>
      <c r="L171" s="46"/>
      <c r="M171" s="222"/>
      <c r="N171" s="223"/>
      <c r="O171" s="86"/>
      <c r="P171" s="86"/>
      <c r="Q171" s="86"/>
      <c r="R171" s="86"/>
      <c r="S171" s="86"/>
      <c r="T171" s="87"/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  <c r="AE171" s="40"/>
      <c r="AT171" s="19" t="s">
        <v>159</v>
      </c>
      <c r="AU171" s="19" t="s">
        <v>79</v>
      </c>
    </row>
    <row r="172" s="13" customFormat="1">
      <c r="A172" s="13"/>
      <c r="B172" s="242"/>
      <c r="C172" s="243"/>
      <c r="D172" s="244" t="s">
        <v>593</v>
      </c>
      <c r="E172" s="245" t="s">
        <v>19</v>
      </c>
      <c r="F172" s="246" t="s">
        <v>1208</v>
      </c>
      <c r="G172" s="243"/>
      <c r="H172" s="247">
        <v>2</v>
      </c>
      <c r="I172" s="248"/>
      <c r="J172" s="243"/>
      <c r="K172" s="243"/>
      <c r="L172" s="249"/>
      <c r="M172" s="250"/>
      <c r="N172" s="251"/>
      <c r="O172" s="251"/>
      <c r="P172" s="251"/>
      <c r="Q172" s="251"/>
      <c r="R172" s="251"/>
      <c r="S172" s="251"/>
      <c r="T172" s="252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253" t="s">
        <v>593</v>
      </c>
      <c r="AU172" s="253" t="s">
        <v>79</v>
      </c>
      <c r="AV172" s="13" t="s">
        <v>79</v>
      </c>
      <c r="AW172" s="13" t="s">
        <v>31</v>
      </c>
      <c r="AX172" s="13" t="s">
        <v>69</v>
      </c>
      <c r="AY172" s="253" t="s">
        <v>150</v>
      </c>
    </row>
    <row r="173" s="13" customFormat="1">
      <c r="A173" s="13"/>
      <c r="B173" s="242"/>
      <c r="C173" s="243"/>
      <c r="D173" s="244" t="s">
        <v>593</v>
      </c>
      <c r="E173" s="245" t="s">
        <v>19</v>
      </c>
      <c r="F173" s="246" t="s">
        <v>1209</v>
      </c>
      <c r="G173" s="243"/>
      <c r="H173" s="247">
        <v>3</v>
      </c>
      <c r="I173" s="248"/>
      <c r="J173" s="243"/>
      <c r="K173" s="243"/>
      <c r="L173" s="249"/>
      <c r="M173" s="250"/>
      <c r="N173" s="251"/>
      <c r="O173" s="251"/>
      <c r="P173" s="251"/>
      <c r="Q173" s="251"/>
      <c r="R173" s="251"/>
      <c r="S173" s="251"/>
      <c r="T173" s="252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53" t="s">
        <v>593</v>
      </c>
      <c r="AU173" s="253" t="s">
        <v>79</v>
      </c>
      <c r="AV173" s="13" t="s">
        <v>79</v>
      </c>
      <c r="AW173" s="13" t="s">
        <v>31</v>
      </c>
      <c r="AX173" s="13" t="s">
        <v>69</v>
      </c>
      <c r="AY173" s="253" t="s">
        <v>150</v>
      </c>
    </row>
    <row r="174" s="13" customFormat="1">
      <c r="A174" s="13"/>
      <c r="B174" s="242"/>
      <c r="C174" s="243"/>
      <c r="D174" s="244" t="s">
        <v>593</v>
      </c>
      <c r="E174" s="245" t="s">
        <v>19</v>
      </c>
      <c r="F174" s="246" t="s">
        <v>1210</v>
      </c>
      <c r="G174" s="243"/>
      <c r="H174" s="247">
        <v>3</v>
      </c>
      <c r="I174" s="248"/>
      <c r="J174" s="243"/>
      <c r="K174" s="243"/>
      <c r="L174" s="249"/>
      <c r="M174" s="250"/>
      <c r="N174" s="251"/>
      <c r="O174" s="251"/>
      <c r="P174" s="251"/>
      <c r="Q174" s="251"/>
      <c r="R174" s="251"/>
      <c r="S174" s="251"/>
      <c r="T174" s="252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253" t="s">
        <v>593</v>
      </c>
      <c r="AU174" s="253" t="s">
        <v>79</v>
      </c>
      <c r="AV174" s="13" t="s">
        <v>79</v>
      </c>
      <c r="AW174" s="13" t="s">
        <v>31</v>
      </c>
      <c r="AX174" s="13" t="s">
        <v>69</v>
      </c>
      <c r="AY174" s="253" t="s">
        <v>150</v>
      </c>
    </row>
    <row r="175" s="13" customFormat="1">
      <c r="A175" s="13"/>
      <c r="B175" s="242"/>
      <c r="C175" s="243"/>
      <c r="D175" s="244" t="s">
        <v>593</v>
      </c>
      <c r="E175" s="245" t="s">
        <v>19</v>
      </c>
      <c r="F175" s="246" t="s">
        <v>1211</v>
      </c>
      <c r="G175" s="243"/>
      <c r="H175" s="247">
        <v>1</v>
      </c>
      <c r="I175" s="248"/>
      <c r="J175" s="243"/>
      <c r="K175" s="243"/>
      <c r="L175" s="249"/>
      <c r="M175" s="250"/>
      <c r="N175" s="251"/>
      <c r="O175" s="251"/>
      <c r="P175" s="251"/>
      <c r="Q175" s="251"/>
      <c r="R175" s="251"/>
      <c r="S175" s="251"/>
      <c r="T175" s="252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53" t="s">
        <v>593</v>
      </c>
      <c r="AU175" s="253" t="s">
        <v>79</v>
      </c>
      <c r="AV175" s="13" t="s">
        <v>79</v>
      </c>
      <c r="AW175" s="13" t="s">
        <v>31</v>
      </c>
      <c r="AX175" s="13" t="s">
        <v>69</v>
      </c>
      <c r="AY175" s="253" t="s">
        <v>150</v>
      </c>
    </row>
    <row r="176" s="14" customFormat="1">
      <c r="A176" s="14"/>
      <c r="B176" s="254"/>
      <c r="C176" s="255"/>
      <c r="D176" s="244" t="s">
        <v>593</v>
      </c>
      <c r="E176" s="256" t="s">
        <v>19</v>
      </c>
      <c r="F176" s="257" t="s">
        <v>595</v>
      </c>
      <c r="G176" s="255"/>
      <c r="H176" s="258">
        <v>9</v>
      </c>
      <c r="I176" s="259"/>
      <c r="J176" s="255"/>
      <c r="K176" s="255"/>
      <c r="L176" s="260"/>
      <c r="M176" s="261"/>
      <c r="N176" s="262"/>
      <c r="O176" s="262"/>
      <c r="P176" s="262"/>
      <c r="Q176" s="262"/>
      <c r="R176" s="262"/>
      <c r="S176" s="262"/>
      <c r="T176" s="263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T176" s="264" t="s">
        <v>593</v>
      </c>
      <c r="AU176" s="264" t="s">
        <v>79</v>
      </c>
      <c r="AV176" s="14" t="s">
        <v>158</v>
      </c>
      <c r="AW176" s="14" t="s">
        <v>31</v>
      </c>
      <c r="AX176" s="14" t="s">
        <v>77</v>
      </c>
      <c r="AY176" s="264" t="s">
        <v>150</v>
      </c>
    </row>
    <row r="177" s="2" customFormat="1" ht="24.15" customHeight="1">
      <c r="A177" s="40"/>
      <c r="B177" s="41"/>
      <c r="C177" s="228" t="s">
        <v>355</v>
      </c>
      <c r="D177" s="228" t="s">
        <v>254</v>
      </c>
      <c r="E177" s="229" t="s">
        <v>1212</v>
      </c>
      <c r="F177" s="230" t="s">
        <v>1213</v>
      </c>
      <c r="G177" s="231" t="s">
        <v>252</v>
      </c>
      <c r="H177" s="232">
        <v>3</v>
      </c>
      <c r="I177" s="233"/>
      <c r="J177" s="234">
        <f>ROUND(I177*H177,2)</f>
        <v>0</v>
      </c>
      <c r="K177" s="230" t="s">
        <v>157</v>
      </c>
      <c r="L177" s="235"/>
      <c r="M177" s="236" t="s">
        <v>19</v>
      </c>
      <c r="N177" s="237" t="s">
        <v>40</v>
      </c>
      <c r="O177" s="86"/>
      <c r="P177" s="215">
        <f>O177*H177</f>
        <v>0</v>
      </c>
      <c r="Q177" s="215">
        <v>0.012</v>
      </c>
      <c r="R177" s="215">
        <f>Q177*H177</f>
        <v>0.036000000000000004</v>
      </c>
      <c r="S177" s="215">
        <v>0</v>
      </c>
      <c r="T177" s="216">
        <f>S177*H177</f>
        <v>0</v>
      </c>
      <c r="U177" s="40"/>
      <c r="V177" s="40"/>
      <c r="W177" s="40"/>
      <c r="X177" s="40"/>
      <c r="Y177" s="40"/>
      <c r="Z177" s="40"/>
      <c r="AA177" s="40"/>
      <c r="AB177" s="40"/>
      <c r="AC177" s="40"/>
      <c r="AD177" s="40"/>
      <c r="AE177" s="40"/>
      <c r="AR177" s="217" t="s">
        <v>171</v>
      </c>
      <c r="AT177" s="217" t="s">
        <v>254</v>
      </c>
      <c r="AU177" s="217" t="s">
        <v>79</v>
      </c>
      <c r="AY177" s="19" t="s">
        <v>150</v>
      </c>
      <c r="BE177" s="218">
        <f>IF(N177="základní",J177,0)</f>
        <v>0</v>
      </c>
      <c r="BF177" s="218">
        <f>IF(N177="snížená",J177,0)</f>
        <v>0</v>
      </c>
      <c r="BG177" s="218">
        <f>IF(N177="zákl. přenesená",J177,0)</f>
        <v>0</v>
      </c>
      <c r="BH177" s="218">
        <f>IF(N177="sníž. přenesená",J177,0)</f>
        <v>0</v>
      </c>
      <c r="BI177" s="218">
        <f>IF(N177="nulová",J177,0)</f>
        <v>0</v>
      </c>
      <c r="BJ177" s="19" t="s">
        <v>77</v>
      </c>
      <c r="BK177" s="218">
        <f>ROUND(I177*H177,2)</f>
        <v>0</v>
      </c>
      <c r="BL177" s="19" t="s">
        <v>158</v>
      </c>
      <c r="BM177" s="217" t="s">
        <v>1214</v>
      </c>
    </row>
    <row r="178" s="2" customFormat="1" ht="24.15" customHeight="1">
      <c r="A178" s="40"/>
      <c r="B178" s="41"/>
      <c r="C178" s="228" t="s">
        <v>224</v>
      </c>
      <c r="D178" s="228" t="s">
        <v>254</v>
      </c>
      <c r="E178" s="229" t="s">
        <v>1215</v>
      </c>
      <c r="F178" s="230" t="s">
        <v>1216</v>
      </c>
      <c r="G178" s="231" t="s">
        <v>310</v>
      </c>
      <c r="H178" s="232">
        <v>2.2999999999999998</v>
      </c>
      <c r="I178" s="233"/>
      <c r="J178" s="234">
        <f>ROUND(I178*H178,2)</f>
        <v>0</v>
      </c>
      <c r="K178" s="230" t="s">
        <v>157</v>
      </c>
      <c r="L178" s="235"/>
      <c r="M178" s="236" t="s">
        <v>19</v>
      </c>
      <c r="N178" s="237" t="s">
        <v>40</v>
      </c>
      <c r="O178" s="86"/>
      <c r="P178" s="215">
        <f>O178*H178</f>
        <v>0</v>
      </c>
      <c r="Q178" s="215">
        <v>0.0177</v>
      </c>
      <c r="R178" s="215">
        <f>Q178*H178</f>
        <v>0.040709999999999996</v>
      </c>
      <c r="S178" s="215">
        <v>0</v>
      </c>
      <c r="T178" s="216">
        <f>S178*H178</f>
        <v>0</v>
      </c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  <c r="AE178" s="40"/>
      <c r="AR178" s="217" t="s">
        <v>171</v>
      </c>
      <c r="AT178" s="217" t="s">
        <v>254</v>
      </c>
      <c r="AU178" s="217" t="s">
        <v>79</v>
      </c>
      <c r="AY178" s="19" t="s">
        <v>150</v>
      </c>
      <c r="BE178" s="218">
        <f>IF(N178="základní",J178,0)</f>
        <v>0</v>
      </c>
      <c r="BF178" s="218">
        <f>IF(N178="snížená",J178,0)</f>
        <v>0</v>
      </c>
      <c r="BG178" s="218">
        <f>IF(N178="zákl. přenesená",J178,0)</f>
        <v>0</v>
      </c>
      <c r="BH178" s="218">
        <f>IF(N178="sníž. přenesená",J178,0)</f>
        <v>0</v>
      </c>
      <c r="BI178" s="218">
        <f>IF(N178="nulová",J178,0)</f>
        <v>0</v>
      </c>
      <c r="BJ178" s="19" t="s">
        <v>77</v>
      </c>
      <c r="BK178" s="218">
        <f>ROUND(I178*H178,2)</f>
        <v>0</v>
      </c>
      <c r="BL178" s="19" t="s">
        <v>158</v>
      </c>
      <c r="BM178" s="217" t="s">
        <v>1217</v>
      </c>
    </row>
    <row r="179" s="2" customFormat="1" ht="33" customHeight="1">
      <c r="A179" s="40"/>
      <c r="B179" s="41"/>
      <c r="C179" s="228" t="s">
        <v>363</v>
      </c>
      <c r="D179" s="228" t="s">
        <v>254</v>
      </c>
      <c r="E179" s="229" t="s">
        <v>1218</v>
      </c>
      <c r="F179" s="230" t="s">
        <v>1219</v>
      </c>
      <c r="G179" s="231" t="s">
        <v>252</v>
      </c>
      <c r="H179" s="232">
        <v>2</v>
      </c>
      <c r="I179" s="233"/>
      <c r="J179" s="234">
        <f>ROUND(I179*H179,2)</f>
        <v>0</v>
      </c>
      <c r="K179" s="230" t="s">
        <v>157</v>
      </c>
      <c r="L179" s="235"/>
      <c r="M179" s="236" t="s">
        <v>19</v>
      </c>
      <c r="N179" s="237" t="s">
        <v>40</v>
      </c>
      <c r="O179" s="86"/>
      <c r="P179" s="215">
        <f>O179*H179</f>
        <v>0</v>
      </c>
      <c r="Q179" s="215">
        <v>0.0068999999999999999</v>
      </c>
      <c r="R179" s="215">
        <f>Q179*H179</f>
        <v>0.0138</v>
      </c>
      <c r="S179" s="215">
        <v>0</v>
      </c>
      <c r="T179" s="216">
        <f>S179*H179</f>
        <v>0</v>
      </c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  <c r="AE179" s="40"/>
      <c r="AR179" s="217" t="s">
        <v>171</v>
      </c>
      <c r="AT179" s="217" t="s">
        <v>254</v>
      </c>
      <c r="AU179" s="217" t="s">
        <v>79</v>
      </c>
      <c r="AY179" s="19" t="s">
        <v>150</v>
      </c>
      <c r="BE179" s="218">
        <f>IF(N179="základní",J179,0)</f>
        <v>0</v>
      </c>
      <c r="BF179" s="218">
        <f>IF(N179="snížená",J179,0)</f>
        <v>0</v>
      </c>
      <c r="BG179" s="218">
        <f>IF(N179="zákl. přenesená",J179,0)</f>
        <v>0</v>
      </c>
      <c r="BH179" s="218">
        <f>IF(N179="sníž. přenesená",J179,0)</f>
        <v>0</v>
      </c>
      <c r="BI179" s="218">
        <f>IF(N179="nulová",J179,0)</f>
        <v>0</v>
      </c>
      <c r="BJ179" s="19" t="s">
        <v>77</v>
      </c>
      <c r="BK179" s="218">
        <f>ROUND(I179*H179,2)</f>
        <v>0</v>
      </c>
      <c r="BL179" s="19" t="s">
        <v>158</v>
      </c>
      <c r="BM179" s="217" t="s">
        <v>1220</v>
      </c>
    </row>
    <row r="180" s="2" customFormat="1" ht="16.5" customHeight="1">
      <c r="A180" s="40"/>
      <c r="B180" s="41"/>
      <c r="C180" s="228" t="s">
        <v>230</v>
      </c>
      <c r="D180" s="228" t="s">
        <v>254</v>
      </c>
      <c r="E180" s="229" t="s">
        <v>1221</v>
      </c>
      <c r="F180" s="230" t="s">
        <v>1222</v>
      </c>
      <c r="G180" s="231" t="s">
        <v>252</v>
      </c>
      <c r="H180" s="232">
        <v>3</v>
      </c>
      <c r="I180" s="233"/>
      <c r="J180" s="234">
        <f>ROUND(I180*H180,2)</f>
        <v>0</v>
      </c>
      <c r="K180" s="230" t="s">
        <v>157</v>
      </c>
      <c r="L180" s="235"/>
      <c r="M180" s="236" t="s">
        <v>19</v>
      </c>
      <c r="N180" s="237" t="s">
        <v>40</v>
      </c>
      <c r="O180" s="86"/>
      <c r="P180" s="215">
        <f>O180*H180</f>
        <v>0</v>
      </c>
      <c r="Q180" s="215">
        <v>0.0141</v>
      </c>
      <c r="R180" s="215">
        <f>Q180*H180</f>
        <v>0.042299999999999997</v>
      </c>
      <c r="S180" s="215">
        <v>0</v>
      </c>
      <c r="T180" s="216">
        <f>S180*H180</f>
        <v>0</v>
      </c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  <c r="AE180" s="40"/>
      <c r="AR180" s="217" t="s">
        <v>171</v>
      </c>
      <c r="AT180" s="217" t="s">
        <v>254</v>
      </c>
      <c r="AU180" s="217" t="s">
        <v>79</v>
      </c>
      <c r="AY180" s="19" t="s">
        <v>150</v>
      </c>
      <c r="BE180" s="218">
        <f>IF(N180="základní",J180,0)</f>
        <v>0</v>
      </c>
      <c r="BF180" s="218">
        <f>IF(N180="snížená",J180,0)</f>
        <v>0</v>
      </c>
      <c r="BG180" s="218">
        <f>IF(N180="zákl. přenesená",J180,0)</f>
        <v>0</v>
      </c>
      <c r="BH180" s="218">
        <f>IF(N180="sníž. přenesená",J180,0)</f>
        <v>0</v>
      </c>
      <c r="BI180" s="218">
        <f>IF(N180="nulová",J180,0)</f>
        <v>0</v>
      </c>
      <c r="BJ180" s="19" t="s">
        <v>77</v>
      </c>
      <c r="BK180" s="218">
        <f>ROUND(I180*H180,2)</f>
        <v>0</v>
      </c>
      <c r="BL180" s="19" t="s">
        <v>158</v>
      </c>
      <c r="BM180" s="217" t="s">
        <v>1223</v>
      </c>
    </row>
    <row r="181" s="2" customFormat="1" ht="24.15" customHeight="1">
      <c r="A181" s="40"/>
      <c r="B181" s="41"/>
      <c r="C181" s="228" t="s">
        <v>372</v>
      </c>
      <c r="D181" s="228" t="s">
        <v>254</v>
      </c>
      <c r="E181" s="229" t="s">
        <v>1224</v>
      </c>
      <c r="F181" s="230" t="s">
        <v>1225</v>
      </c>
      <c r="G181" s="231" t="s">
        <v>310</v>
      </c>
      <c r="H181" s="232">
        <v>18</v>
      </c>
      <c r="I181" s="233"/>
      <c r="J181" s="234">
        <f>ROUND(I181*H181,2)</f>
        <v>0</v>
      </c>
      <c r="K181" s="230" t="s">
        <v>19</v>
      </c>
      <c r="L181" s="235"/>
      <c r="M181" s="236" t="s">
        <v>19</v>
      </c>
      <c r="N181" s="237" t="s">
        <v>40</v>
      </c>
      <c r="O181" s="86"/>
      <c r="P181" s="215">
        <f>O181*H181</f>
        <v>0</v>
      </c>
      <c r="Q181" s="215">
        <v>0</v>
      </c>
      <c r="R181" s="215">
        <f>Q181*H181</f>
        <v>0</v>
      </c>
      <c r="S181" s="215">
        <v>0</v>
      </c>
      <c r="T181" s="216">
        <f>S181*H181</f>
        <v>0</v>
      </c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  <c r="AE181" s="40"/>
      <c r="AR181" s="217" t="s">
        <v>171</v>
      </c>
      <c r="AT181" s="217" t="s">
        <v>254</v>
      </c>
      <c r="AU181" s="217" t="s">
        <v>79</v>
      </c>
      <c r="AY181" s="19" t="s">
        <v>150</v>
      </c>
      <c r="BE181" s="218">
        <f>IF(N181="základní",J181,0)</f>
        <v>0</v>
      </c>
      <c r="BF181" s="218">
        <f>IF(N181="snížená",J181,0)</f>
        <v>0</v>
      </c>
      <c r="BG181" s="218">
        <f>IF(N181="zákl. přenesená",J181,0)</f>
        <v>0</v>
      </c>
      <c r="BH181" s="218">
        <f>IF(N181="sníž. přenesená",J181,0)</f>
        <v>0</v>
      </c>
      <c r="BI181" s="218">
        <f>IF(N181="nulová",J181,0)</f>
        <v>0</v>
      </c>
      <c r="BJ181" s="19" t="s">
        <v>77</v>
      </c>
      <c r="BK181" s="218">
        <f>ROUND(I181*H181,2)</f>
        <v>0</v>
      </c>
      <c r="BL181" s="19" t="s">
        <v>158</v>
      </c>
      <c r="BM181" s="217" t="s">
        <v>1226</v>
      </c>
    </row>
    <row r="182" s="2" customFormat="1" ht="44.25" customHeight="1">
      <c r="A182" s="40"/>
      <c r="B182" s="41"/>
      <c r="C182" s="206" t="s">
        <v>307</v>
      </c>
      <c r="D182" s="206" t="s">
        <v>153</v>
      </c>
      <c r="E182" s="207" t="s">
        <v>1227</v>
      </c>
      <c r="F182" s="208" t="s">
        <v>1228</v>
      </c>
      <c r="G182" s="209" t="s">
        <v>252</v>
      </c>
      <c r="H182" s="210">
        <v>20</v>
      </c>
      <c r="I182" s="211"/>
      <c r="J182" s="212">
        <f>ROUND(I182*H182,2)</f>
        <v>0</v>
      </c>
      <c r="K182" s="208" t="s">
        <v>157</v>
      </c>
      <c r="L182" s="46"/>
      <c r="M182" s="213" t="s">
        <v>19</v>
      </c>
      <c r="N182" s="214" t="s">
        <v>40</v>
      </c>
      <c r="O182" s="86"/>
      <c r="P182" s="215">
        <f>O182*H182</f>
        <v>0</v>
      </c>
      <c r="Q182" s="215">
        <v>0.0050499999999999998</v>
      </c>
      <c r="R182" s="215">
        <f>Q182*H182</f>
        <v>0.10099999999999999</v>
      </c>
      <c r="S182" s="215">
        <v>0</v>
      </c>
      <c r="T182" s="216">
        <f>S182*H182</f>
        <v>0</v>
      </c>
      <c r="U182" s="40"/>
      <c r="V182" s="40"/>
      <c r="W182" s="40"/>
      <c r="X182" s="40"/>
      <c r="Y182" s="40"/>
      <c r="Z182" s="40"/>
      <c r="AA182" s="40"/>
      <c r="AB182" s="40"/>
      <c r="AC182" s="40"/>
      <c r="AD182" s="40"/>
      <c r="AE182" s="40"/>
      <c r="AR182" s="217" t="s">
        <v>158</v>
      </c>
      <c r="AT182" s="217" t="s">
        <v>153</v>
      </c>
      <c r="AU182" s="217" t="s">
        <v>79</v>
      </c>
      <c r="AY182" s="19" t="s">
        <v>150</v>
      </c>
      <c r="BE182" s="218">
        <f>IF(N182="základní",J182,0)</f>
        <v>0</v>
      </c>
      <c r="BF182" s="218">
        <f>IF(N182="snížená",J182,0)</f>
        <v>0</v>
      </c>
      <c r="BG182" s="218">
        <f>IF(N182="zákl. přenesená",J182,0)</f>
        <v>0</v>
      </c>
      <c r="BH182" s="218">
        <f>IF(N182="sníž. přenesená",J182,0)</f>
        <v>0</v>
      </c>
      <c r="BI182" s="218">
        <f>IF(N182="nulová",J182,0)</f>
        <v>0</v>
      </c>
      <c r="BJ182" s="19" t="s">
        <v>77</v>
      </c>
      <c r="BK182" s="218">
        <f>ROUND(I182*H182,2)</f>
        <v>0</v>
      </c>
      <c r="BL182" s="19" t="s">
        <v>158</v>
      </c>
      <c r="BM182" s="217" t="s">
        <v>1229</v>
      </c>
    </row>
    <row r="183" s="2" customFormat="1">
      <c r="A183" s="40"/>
      <c r="B183" s="41"/>
      <c r="C183" s="42"/>
      <c r="D183" s="219" t="s">
        <v>159</v>
      </c>
      <c r="E183" s="42"/>
      <c r="F183" s="220" t="s">
        <v>1230</v>
      </c>
      <c r="G183" s="42"/>
      <c r="H183" s="42"/>
      <c r="I183" s="221"/>
      <c r="J183" s="42"/>
      <c r="K183" s="42"/>
      <c r="L183" s="46"/>
      <c r="M183" s="222"/>
      <c r="N183" s="223"/>
      <c r="O183" s="86"/>
      <c r="P183" s="86"/>
      <c r="Q183" s="86"/>
      <c r="R183" s="86"/>
      <c r="S183" s="86"/>
      <c r="T183" s="87"/>
      <c r="U183" s="40"/>
      <c r="V183" s="40"/>
      <c r="W183" s="40"/>
      <c r="X183" s="40"/>
      <c r="Y183" s="40"/>
      <c r="Z183" s="40"/>
      <c r="AA183" s="40"/>
      <c r="AB183" s="40"/>
      <c r="AC183" s="40"/>
      <c r="AD183" s="40"/>
      <c r="AE183" s="40"/>
      <c r="AT183" s="19" t="s">
        <v>159</v>
      </c>
      <c r="AU183" s="19" t="s">
        <v>79</v>
      </c>
    </row>
    <row r="184" s="13" customFormat="1">
      <c r="A184" s="13"/>
      <c r="B184" s="242"/>
      <c r="C184" s="243"/>
      <c r="D184" s="244" t="s">
        <v>593</v>
      </c>
      <c r="E184" s="245" t="s">
        <v>19</v>
      </c>
      <c r="F184" s="246" t="s">
        <v>1231</v>
      </c>
      <c r="G184" s="243"/>
      <c r="H184" s="247">
        <v>4</v>
      </c>
      <c r="I184" s="248"/>
      <c r="J184" s="243"/>
      <c r="K184" s="243"/>
      <c r="L184" s="249"/>
      <c r="M184" s="250"/>
      <c r="N184" s="251"/>
      <c r="O184" s="251"/>
      <c r="P184" s="251"/>
      <c r="Q184" s="251"/>
      <c r="R184" s="251"/>
      <c r="S184" s="251"/>
      <c r="T184" s="252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253" t="s">
        <v>593</v>
      </c>
      <c r="AU184" s="253" t="s">
        <v>79</v>
      </c>
      <c r="AV184" s="13" t="s">
        <v>79</v>
      </c>
      <c r="AW184" s="13" t="s">
        <v>31</v>
      </c>
      <c r="AX184" s="13" t="s">
        <v>69</v>
      </c>
      <c r="AY184" s="253" t="s">
        <v>150</v>
      </c>
    </row>
    <row r="185" s="13" customFormat="1">
      <c r="A185" s="13"/>
      <c r="B185" s="242"/>
      <c r="C185" s="243"/>
      <c r="D185" s="244" t="s">
        <v>593</v>
      </c>
      <c r="E185" s="245" t="s">
        <v>19</v>
      </c>
      <c r="F185" s="246" t="s">
        <v>1232</v>
      </c>
      <c r="G185" s="243"/>
      <c r="H185" s="247">
        <v>4</v>
      </c>
      <c r="I185" s="248"/>
      <c r="J185" s="243"/>
      <c r="K185" s="243"/>
      <c r="L185" s="249"/>
      <c r="M185" s="250"/>
      <c r="N185" s="251"/>
      <c r="O185" s="251"/>
      <c r="P185" s="251"/>
      <c r="Q185" s="251"/>
      <c r="R185" s="251"/>
      <c r="S185" s="251"/>
      <c r="T185" s="252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253" t="s">
        <v>593</v>
      </c>
      <c r="AU185" s="253" t="s">
        <v>79</v>
      </c>
      <c r="AV185" s="13" t="s">
        <v>79</v>
      </c>
      <c r="AW185" s="13" t="s">
        <v>31</v>
      </c>
      <c r="AX185" s="13" t="s">
        <v>69</v>
      </c>
      <c r="AY185" s="253" t="s">
        <v>150</v>
      </c>
    </row>
    <row r="186" s="13" customFormat="1">
      <c r="A186" s="13"/>
      <c r="B186" s="242"/>
      <c r="C186" s="243"/>
      <c r="D186" s="244" t="s">
        <v>593</v>
      </c>
      <c r="E186" s="245" t="s">
        <v>19</v>
      </c>
      <c r="F186" s="246" t="s">
        <v>1233</v>
      </c>
      <c r="G186" s="243"/>
      <c r="H186" s="247">
        <v>4</v>
      </c>
      <c r="I186" s="248"/>
      <c r="J186" s="243"/>
      <c r="K186" s="243"/>
      <c r="L186" s="249"/>
      <c r="M186" s="250"/>
      <c r="N186" s="251"/>
      <c r="O186" s="251"/>
      <c r="P186" s="251"/>
      <c r="Q186" s="251"/>
      <c r="R186" s="251"/>
      <c r="S186" s="251"/>
      <c r="T186" s="252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T186" s="253" t="s">
        <v>593</v>
      </c>
      <c r="AU186" s="253" t="s">
        <v>79</v>
      </c>
      <c r="AV186" s="13" t="s">
        <v>79</v>
      </c>
      <c r="AW186" s="13" t="s">
        <v>31</v>
      </c>
      <c r="AX186" s="13" t="s">
        <v>69</v>
      </c>
      <c r="AY186" s="253" t="s">
        <v>150</v>
      </c>
    </row>
    <row r="187" s="13" customFormat="1">
      <c r="A187" s="13"/>
      <c r="B187" s="242"/>
      <c r="C187" s="243"/>
      <c r="D187" s="244" t="s">
        <v>593</v>
      </c>
      <c r="E187" s="245" t="s">
        <v>19</v>
      </c>
      <c r="F187" s="246" t="s">
        <v>1234</v>
      </c>
      <c r="G187" s="243"/>
      <c r="H187" s="247">
        <v>2</v>
      </c>
      <c r="I187" s="248"/>
      <c r="J187" s="243"/>
      <c r="K187" s="243"/>
      <c r="L187" s="249"/>
      <c r="M187" s="250"/>
      <c r="N187" s="251"/>
      <c r="O187" s="251"/>
      <c r="P187" s="251"/>
      <c r="Q187" s="251"/>
      <c r="R187" s="251"/>
      <c r="S187" s="251"/>
      <c r="T187" s="252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53" t="s">
        <v>593</v>
      </c>
      <c r="AU187" s="253" t="s">
        <v>79</v>
      </c>
      <c r="AV187" s="13" t="s">
        <v>79</v>
      </c>
      <c r="AW187" s="13" t="s">
        <v>31</v>
      </c>
      <c r="AX187" s="13" t="s">
        <v>69</v>
      </c>
      <c r="AY187" s="253" t="s">
        <v>150</v>
      </c>
    </row>
    <row r="188" s="13" customFormat="1">
      <c r="A188" s="13"/>
      <c r="B188" s="242"/>
      <c r="C188" s="243"/>
      <c r="D188" s="244" t="s">
        <v>593</v>
      </c>
      <c r="E188" s="245" t="s">
        <v>19</v>
      </c>
      <c r="F188" s="246" t="s">
        <v>1235</v>
      </c>
      <c r="G188" s="243"/>
      <c r="H188" s="247">
        <v>1</v>
      </c>
      <c r="I188" s="248"/>
      <c r="J188" s="243"/>
      <c r="K188" s="243"/>
      <c r="L188" s="249"/>
      <c r="M188" s="250"/>
      <c r="N188" s="251"/>
      <c r="O188" s="251"/>
      <c r="P188" s="251"/>
      <c r="Q188" s="251"/>
      <c r="R188" s="251"/>
      <c r="S188" s="251"/>
      <c r="T188" s="252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T188" s="253" t="s">
        <v>593</v>
      </c>
      <c r="AU188" s="253" t="s">
        <v>79</v>
      </c>
      <c r="AV188" s="13" t="s">
        <v>79</v>
      </c>
      <c r="AW188" s="13" t="s">
        <v>31</v>
      </c>
      <c r="AX188" s="13" t="s">
        <v>69</v>
      </c>
      <c r="AY188" s="253" t="s">
        <v>150</v>
      </c>
    </row>
    <row r="189" s="13" customFormat="1">
      <c r="A189" s="13"/>
      <c r="B189" s="242"/>
      <c r="C189" s="243"/>
      <c r="D189" s="244" t="s">
        <v>593</v>
      </c>
      <c r="E189" s="245" t="s">
        <v>19</v>
      </c>
      <c r="F189" s="246" t="s">
        <v>1236</v>
      </c>
      <c r="G189" s="243"/>
      <c r="H189" s="247">
        <v>5</v>
      </c>
      <c r="I189" s="248"/>
      <c r="J189" s="243"/>
      <c r="K189" s="243"/>
      <c r="L189" s="249"/>
      <c r="M189" s="250"/>
      <c r="N189" s="251"/>
      <c r="O189" s="251"/>
      <c r="P189" s="251"/>
      <c r="Q189" s="251"/>
      <c r="R189" s="251"/>
      <c r="S189" s="251"/>
      <c r="T189" s="252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253" t="s">
        <v>593</v>
      </c>
      <c r="AU189" s="253" t="s">
        <v>79</v>
      </c>
      <c r="AV189" s="13" t="s">
        <v>79</v>
      </c>
      <c r="AW189" s="13" t="s">
        <v>31</v>
      </c>
      <c r="AX189" s="13" t="s">
        <v>69</v>
      </c>
      <c r="AY189" s="253" t="s">
        <v>150</v>
      </c>
    </row>
    <row r="190" s="14" customFormat="1">
      <c r="A190" s="14"/>
      <c r="B190" s="254"/>
      <c r="C190" s="255"/>
      <c r="D190" s="244" t="s">
        <v>593</v>
      </c>
      <c r="E190" s="256" t="s">
        <v>19</v>
      </c>
      <c r="F190" s="257" t="s">
        <v>595</v>
      </c>
      <c r="G190" s="255"/>
      <c r="H190" s="258">
        <v>20</v>
      </c>
      <c r="I190" s="259"/>
      <c r="J190" s="255"/>
      <c r="K190" s="255"/>
      <c r="L190" s="260"/>
      <c r="M190" s="261"/>
      <c r="N190" s="262"/>
      <c r="O190" s="262"/>
      <c r="P190" s="262"/>
      <c r="Q190" s="262"/>
      <c r="R190" s="262"/>
      <c r="S190" s="262"/>
      <c r="T190" s="263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T190" s="264" t="s">
        <v>593</v>
      </c>
      <c r="AU190" s="264" t="s">
        <v>79</v>
      </c>
      <c r="AV190" s="14" t="s">
        <v>158</v>
      </c>
      <c r="AW190" s="14" t="s">
        <v>31</v>
      </c>
      <c r="AX190" s="14" t="s">
        <v>77</v>
      </c>
      <c r="AY190" s="264" t="s">
        <v>150</v>
      </c>
    </row>
    <row r="191" s="2" customFormat="1" ht="24.15" customHeight="1">
      <c r="A191" s="40"/>
      <c r="B191" s="41"/>
      <c r="C191" s="228" t="s">
        <v>382</v>
      </c>
      <c r="D191" s="228" t="s">
        <v>254</v>
      </c>
      <c r="E191" s="229" t="s">
        <v>1237</v>
      </c>
      <c r="F191" s="230" t="s">
        <v>1238</v>
      </c>
      <c r="G191" s="231" t="s">
        <v>252</v>
      </c>
      <c r="H191" s="232">
        <v>2</v>
      </c>
      <c r="I191" s="233"/>
      <c r="J191" s="234">
        <f>ROUND(I191*H191,2)</f>
        <v>0</v>
      </c>
      <c r="K191" s="230" t="s">
        <v>157</v>
      </c>
      <c r="L191" s="235"/>
      <c r="M191" s="236" t="s">
        <v>19</v>
      </c>
      <c r="N191" s="237" t="s">
        <v>40</v>
      </c>
      <c r="O191" s="86"/>
      <c r="P191" s="215">
        <f>O191*H191</f>
        <v>0</v>
      </c>
      <c r="Q191" s="215">
        <v>0.029999999999999999</v>
      </c>
      <c r="R191" s="215">
        <f>Q191*H191</f>
        <v>0.059999999999999998</v>
      </c>
      <c r="S191" s="215">
        <v>0</v>
      </c>
      <c r="T191" s="216">
        <f>S191*H191</f>
        <v>0</v>
      </c>
      <c r="U191" s="40"/>
      <c r="V191" s="40"/>
      <c r="W191" s="40"/>
      <c r="X191" s="40"/>
      <c r="Y191" s="40"/>
      <c r="Z191" s="40"/>
      <c r="AA191" s="40"/>
      <c r="AB191" s="40"/>
      <c r="AC191" s="40"/>
      <c r="AD191" s="40"/>
      <c r="AE191" s="40"/>
      <c r="AR191" s="217" t="s">
        <v>171</v>
      </c>
      <c r="AT191" s="217" t="s">
        <v>254</v>
      </c>
      <c r="AU191" s="217" t="s">
        <v>79</v>
      </c>
      <c r="AY191" s="19" t="s">
        <v>150</v>
      </c>
      <c r="BE191" s="218">
        <f>IF(N191="základní",J191,0)</f>
        <v>0</v>
      </c>
      <c r="BF191" s="218">
        <f>IF(N191="snížená",J191,0)</f>
        <v>0</v>
      </c>
      <c r="BG191" s="218">
        <f>IF(N191="zákl. přenesená",J191,0)</f>
        <v>0</v>
      </c>
      <c r="BH191" s="218">
        <f>IF(N191="sníž. přenesená",J191,0)</f>
        <v>0</v>
      </c>
      <c r="BI191" s="218">
        <f>IF(N191="nulová",J191,0)</f>
        <v>0</v>
      </c>
      <c r="BJ191" s="19" t="s">
        <v>77</v>
      </c>
      <c r="BK191" s="218">
        <f>ROUND(I191*H191,2)</f>
        <v>0</v>
      </c>
      <c r="BL191" s="19" t="s">
        <v>158</v>
      </c>
      <c r="BM191" s="217" t="s">
        <v>1239</v>
      </c>
    </row>
    <row r="192" s="2" customFormat="1" ht="24.15" customHeight="1">
      <c r="A192" s="40"/>
      <c r="B192" s="41"/>
      <c r="C192" s="228" t="s">
        <v>311</v>
      </c>
      <c r="D192" s="228" t="s">
        <v>254</v>
      </c>
      <c r="E192" s="229" t="s">
        <v>1240</v>
      </c>
      <c r="F192" s="230" t="s">
        <v>1241</v>
      </c>
      <c r="G192" s="231" t="s">
        <v>252</v>
      </c>
      <c r="H192" s="232">
        <v>1</v>
      </c>
      <c r="I192" s="233"/>
      <c r="J192" s="234">
        <f>ROUND(I192*H192,2)</f>
        <v>0</v>
      </c>
      <c r="K192" s="230" t="s">
        <v>157</v>
      </c>
      <c r="L192" s="235"/>
      <c r="M192" s="236" t="s">
        <v>19</v>
      </c>
      <c r="N192" s="237" t="s">
        <v>40</v>
      </c>
      <c r="O192" s="86"/>
      <c r="P192" s="215">
        <f>O192*H192</f>
        <v>0</v>
      </c>
      <c r="Q192" s="215">
        <v>0.015800000000000002</v>
      </c>
      <c r="R192" s="215">
        <f>Q192*H192</f>
        <v>0.015800000000000002</v>
      </c>
      <c r="S192" s="215">
        <v>0</v>
      </c>
      <c r="T192" s="216">
        <f>S192*H192</f>
        <v>0</v>
      </c>
      <c r="U192" s="40"/>
      <c r="V192" s="40"/>
      <c r="W192" s="40"/>
      <c r="X192" s="40"/>
      <c r="Y192" s="40"/>
      <c r="Z192" s="40"/>
      <c r="AA192" s="40"/>
      <c r="AB192" s="40"/>
      <c r="AC192" s="40"/>
      <c r="AD192" s="40"/>
      <c r="AE192" s="40"/>
      <c r="AR192" s="217" t="s">
        <v>171</v>
      </c>
      <c r="AT192" s="217" t="s">
        <v>254</v>
      </c>
      <c r="AU192" s="217" t="s">
        <v>79</v>
      </c>
      <c r="AY192" s="19" t="s">
        <v>150</v>
      </c>
      <c r="BE192" s="218">
        <f>IF(N192="základní",J192,0)</f>
        <v>0</v>
      </c>
      <c r="BF192" s="218">
        <f>IF(N192="snížená",J192,0)</f>
        <v>0</v>
      </c>
      <c r="BG192" s="218">
        <f>IF(N192="zákl. přenesená",J192,0)</f>
        <v>0</v>
      </c>
      <c r="BH192" s="218">
        <f>IF(N192="sníž. přenesená",J192,0)</f>
        <v>0</v>
      </c>
      <c r="BI192" s="218">
        <f>IF(N192="nulová",J192,0)</f>
        <v>0</v>
      </c>
      <c r="BJ192" s="19" t="s">
        <v>77</v>
      </c>
      <c r="BK192" s="218">
        <f>ROUND(I192*H192,2)</f>
        <v>0</v>
      </c>
      <c r="BL192" s="19" t="s">
        <v>158</v>
      </c>
      <c r="BM192" s="217" t="s">
        <v>1242</v>
      </c>
    </row>
    <row r="193" s="2" customFormat="1" ht="33" customHeight="1">
      <c r="A193" s="40"/>
      <c r="B193" s="41"/>
      <c r="C193" s="228" t="s">
        <v>390</v>
      </c>
      <c r="D193" s="228" t="s">
        <v>254</v>
      </c>
      <c r="E193" s="229" t="s">
        <v>1243</v>
      </c>
      <c r="F193" s="230" t="s">
        <v>1244</v>
      </c>
      <c r="G193" s="231" t="s">
        <v>252</v>
      </c>
      <c r="H193" s="232">
        <v>4</v>
      </c>
      <c r="I193" s="233"/>
      <c r="J193" s="234">
        <f>ROUND(I193*H193,2)</f>
        <v>0</v>
      </c>
      <c r="K193" s="230" t="s">
        <v>157</v>
      </c>
      <c r="L193" s="235"/>
      <c r="M193" s="236" t="s">
        <v>19</v>
      </c>
      <c r="N193" s="237" t="s">
        <v>40</v>
      </c>
      <c r="O193" s="86"/>
      <c r="P193" s="215">
        <f>O193*H193</f>
        <v>0</v>
      </c>
      <c r="Q193" s="215">
        <v>0.032500000000000001</v>
      </c>
      <c r="R193" s="215">
        <f>Q193*H193</f>
        <v>0.13</v>
      </c>
      <c r="S193" s="215">
        <v>0</v>
      </c>
      <c r="T193" s="216">
        <f>S193*H193</f>
        <v>0</v>
      </c>
      <c r="U193" s="40"/>
      <c r="V193" s="40"/>
      <c r="W193" s="40"/>
      <c r="X193" s="40"/>
      <c r="Y193" s="40"/>
      <c r="Z193" s="40"/>
      <c r="AA193" s="40"/>
      <c r="AB193" s="40"/>
      <c r="AC193" s="40"/>
      <c r="AD193" s="40"/>
      <c r="AE193" s="40"/>
      <c r="AR193" s="217" t="s">
        <v>171</v>
      </c>
      <c r="AT193" s="217" t="s">
        <v>254</v>
      </c>
      <c r="AU193" s="217" t="s">
        <v>79</v>
      </c>
      <c r="AY193" s="19" t="s">
        <v>150</v>
      </c>
      <c r="BE193" s="218">
        <f>IF(N193="základní",J193,0)</f>
        <v>0</v>
      </c>
      <c r="BF193" s="218">
        <f>IF(N193="snížená",J193,0)</f>
        <v>0</v>
      </c>
      <c r="BG193" s="218">
        <f>IF(N193="zákl. přenesená",J193,0)</f>
        <v>0</v>
      </c>
      <c r="BH193" s="218">
        <f>IF(N193="sníž. přenesená",J193,0)</f>
        <v>0</v>
      </c>
      <c r="BI193" s="218">
        <f>IF(N193="nulová",J193,0)</f>
        <v>0</v>
      </c>
      <c r="BJ193" s="19" t="s">
        <v>77</v>
      </c>
      <c r="BK193" s="218">
        <f>ROUND(I193*H193,2)</f>
        <v>0</v>
      </c>
      <c r="BL193" s="19" t="s">
        <v>158</v>
      </c>
      <c r="BM193" s="217" t="s">
        <v>1245</v>
      </c>
    </row>
    <row r="194" s="2" customFormat="1" ht="24.15" customHeight="1">
      <c r="A194" s="40"/>
      <c r="B194" s="41"/>
      <c r="C194" s="228" t="s">
        <v>315</v>
      </c>
      <c r="D194" s="228" t="s">
        <v>254</v>
      </c>
      <c r="E194" s="229" t="s">
        <v>1246</v>
      </c>
      <c r="F194" s="230" t="s">
        <v>1247</v>
      </c>
      <c r="G194" s="231" t="s">
        <v>252</v>
      </c>
      <c r="H194" s="232">
        <v>4</v>
      </c>
      <c r="I194" s="233"/>
      <c r="J194" s="234">
        <f>ROUND(I194*H194,2)</f>
        <v>0</v>
      </c>
      <c r="K194" s="230" t="s">
        <v>157</v>
      </c>
      <c r="L194" s="235"/>
      <c r="M194" s="236" t="s">
        <v>19</v>
      </c>
      <c r="N194" s="237" t="s">
        <v>40</v>
      </c>
      <c r="O194" s="86"/>
      <c r="P194" s="215">
        <f>O194*H194</f>
        <v>0</v>
      </c>
      <c r="Q194" s="215">
        <v>0.034299999999999997</v>
      </c>
      <c r="R194" s="215">
        <f>Q194*H194</f>
        <v>0.13719999999999999</v>
      </c>
      <c r="S194" s="215">
        <v>0</v>
      </c>
      <c r="T194" s="216">
        <f>S194*H194</f>
        <v>0</v>
      </c>
      <c r="U194" s="40"/>
      <c r="V194" s="40"/>
      <c r="W194" s="40"/>
      <c r="X194" s="40"/>
      <c r="Y194" s="40"/>
      <c r="Z194" s="40"/>
      <c r="AA194" s="40"/>
      <c r="AB194" s="40"/>
      <c r="AC194" s="40"/>
      <c r="AD194" s="40"/>
      <c r="AE194" s="40"/>
      <c r="AR194" s="217" t="s">
        <v>171</v>
      </c>
      <c r="AT194" s="217" t="s">
        <v>254</v>
      </c>
      <c r="AU194" s="217" t="s">
        <v>79</v>
      </c>
      <c r="AY194" s="19" t="s">
        <v>150</v>
      </c>
      <c r="BE194" s="218">
        <f>IF(N194="základní",J194,0)</f>
        <v>0</v>
      </c>
      <c r="BF194" s="218">
        <f>IF(N194="snížená",J194,0)</f>
        <v>0</v>
      </c>
      <c r="BG194" s="218">
        <f>IF(N194="zákl. přenesená",J194,0)</f>
        <v>0</v>
      </c>
      <c r="BH194" s="218">
        <f>IF(N194="sníž. přenesená",J194,0)</f>
        <v>0</v>
      </c>
      <c r="BI194" s="218">
        <f>IF(N194="nulová",J194,0)</f>
        <v>0</v>
      </c>
      <c r="BJ194" s="19" t="s">
        <v>77</v>
      </c>
      <c r="BK194" s="218">
        <f>ROUND(I194*H194,2)</f>
        <v>0</v>
      </c>
      <c r="BL194" s="19" t="s">
        <v>158</v>
      </c>
      <c r="BM194" s="217" t="s">
        <v>1248</v>
      </c>
    </row>
    <row r="195" s="2" customFormat="1" ht="24.15" customHeight="1">
      <c r="A195" s="40"/>
      <c r="B195" s="41"/>
      <c r="C195" s="228" t="s">
        <v>399</v>
      </c>
      <c r="D195" s="228" t="s">
        <v>254</v>
      </c>
      <c r="E195" s="229" t="s">
        <v>1249</v>
      </c>
      <c r="F195" s="230" t="s">
        <v>1250</v>
      </c>
      <c r="G195" s="231" t="s">
        <v>252</v>
      </c>
      <c r="H195" s="232">
        <v>4</v>
      </c>
      <c r="I195" s="233"/>
      <c r="J195" s="234">
        <f>ROUND(I195*H195,2)</f>
        <v>0</v>
      </c>
      <c r="K195" s="230" t="s">
        <v>157</v>
      </c>
      <c r="L195" s="235"/>
      <c r="M195" s="236" t="s">
        <v>19</v>
      </c>
      <c r="N195" s="237" t="s">
        <v>40</v>
      </c>
      <c r="O195" s="86"/>
      <c r="P195" s="215">
        <f>O195*H195</f>
        <v>0</v>
      </c>
      <c r="Q195" s="215">
        <v>0.0275</v>
      </c>
      <c r="R195" s="215">
        <f>Q195*H195</f>
        <v>0.11</v>
      </c>
      <c r="S195" s="215">
        <v>0</v>
      </c>
      <c r="T195" s="216">
        <f>S195*H195</f>
        <v>0</v>
      </c>
      <c r="U195" s="40"/>
      <c r="V195" s="40"/>
      <c r="W195" s="40"/>
      <c r="X195" s="40"/>
      <c r="Y195" s="40"/>
      <c r="Z195" s="40"/>
      <c r="AA195" s="40"/>
      <c r="AB195" s="40"/>
      <c r="AC195" s="40"/>
      <c r="AD195" s="40"/>
      <c r="AE195" s="40"/>
      <c r="AR195" s="217" t="s">
        <v>171</v>
      </c>
      <c r="AT195" s="217" t="s">
        <v>254</v>
      </c>
      <c r="AU195" s="217" t="s">
        <v>79</v>
      </c>
      <c r="AY195" s="19" t="s">
        <v>150</v>
      </c>
      <c r="BE195" s="218">
        <f>IF(N195="základní",J195,0)</f>
        <v>0</v>
      </c>
      <c r="BF195" s="218">
        <f>IF(N195="snížená",J195,0)</f>
        <v>0</v>
      </c>
      <c r="BG195" s="218">
        <f>IF(N195="zákl. přenesená",J195,0)</f>
        <v>0</v>
      </c>
      <c r="BH195" s="218">
        <f>IF(N195="sníž. přenesená",J195,0)</f>
        <v>0</v>
      </c>
      <c r="BI195" s="218">
        <f>IF(N195="nulová",J195,0)</f>
        <v>0</v>
      </c>
      <c r="BJ195" s="19" t="s">
        <v>77</v>
      </c>
      <c r="BK195" s="218">
        <f>ROUND(I195*H195,2)</f>
        <v>0</v>
      </c>
      <c r="BL195" s="19" t="s">
        <v>158</v>
      </c>
      <c r="BM195" s="217" t="s">
        <v>1251</v>
      </c>
    </row>
    <row r="196" s="2" customFormat="1" ht="24.15" customHeight="1">
      <c r="A196" s="40"/>
      <c r="B196" s="41"/>
      <c r="C196" s="228" t="s">
        <v>320</v>
      </c>
      <c r="D196" s="228" t="s">
        <v>254</v>
      </c>
      <c r="E196" s="229" t="s">
        <v>1201</v>
      </c>
      <c r="F196" s="230" t="s">
        <v>1202</v>
      </c>
      <c r="G196" s="231" t="s">
        <v>310</v>
      </c>
      <c r="H196" s="232">
        <v>5</v>
      </c>
      <c r="I196" s="233"/>
      <c r="J196" s="234">
        <f>ROUND(I196*H196,2)</f>
        <v>0</v>
      </c>
      <c r="K196" s="230" t="s">
        <v>157</v>
      </c>
      <c r="L196" s="235"/>
      <c r="M196" s="236" t="s">
        <v>19</v>
      </c>
      <c r="N196" s="237" t="s">
        <v>40</v>
      </c>
      <c r="O196" s="86"/>
      <c r="P196" s="215">
        <f>O196*H196</f>
        <v>0</v>
      </c>
      <c r="Q196" s="215">
        <v>0.056500000000000002</v>
      </c>
      <c r="R196" s="215">
        <f>Q196*H196</f>
        <v>0.28250000000000003</v>
      </c>
      <c r="S196" s="215">
        <v>0</v>
      </c>
      <c r="T196" s="216">
        <f>S196*H196</f>
        <v>0</v>
      </c>
      <c r="U196" s="40"/>
      <c r="V196" s="40"/>
      <c r="W196" s="40"/>
      <c r="X196" s="40"/>
      <c r="Y196" s="40"/>
      <c r="Z196" s="40"/>
      <c r="AA196" s="40"/>
      <c r="AB196" s="40"/>
      <c r="AC196" s="40"/>
      <c r="AD196" s="40"/>
      <c r="AE196" s="40"/>
      <c r="AR196" s="217" t="s">
        <v>171</v>
      </c>
      <c r="AT196" s="217" t="s">
        <v>254</v>
      </c>
      <c r="AU196" s="217" t="s">
        <v>79</v>
      </c>
      <c r="AY196" s="19" t="s">
        <v>150</v>
      </c>
      <c r="BE196" s="218">
        <f>IF(N196="základní",J196,0)</f>
        <v>0</v>
      </c>
      <c r="BF196" s="218">
        <f>IF(N196="snížená",J196,0)</f>
        <v>0</v>
      </c>
      <c r="BG196" s="218">
        <f>IF(N196="zákl. přenesená",J196,0)</f>
        <v>0</v>
      </c>
      <c r="BH196" s="218">
        <f>IF(N196="sníž. přenesená",J196,0)</f>
        <v>0</v>
      </c>
      <c r="BI196" s="218">
        <f>IF(N196="nulová",J196,0)</f>
        <v>0</v>
      </c>
      <c r="BJ196" s="19" t="s">
        <v>77</v>
      </c>
      <c r="BK196" s="218">
        <f>ROUND(I196*H196,2)</f>
        <v>0</v>
      </c>
      <c r="BL196" s="19" t="s">
        <v>158</v>
      </c>
      <c r="BM196" s="217" t="s">
        <v>1252</v>
      </c>
    </row>
    <row r="197" s="2" customFormat="1" ht="24.15" customHeight="1">
      <c r="A197" s="40"/>
      <c r="B197" s="41"/>
      <c r="C197" s="228" t="s">
        <v>408</v>
      </c>
      <c r="D197" s="228" t="s">
        <v>254</v>
      </c>
      <c r="E197" s="229" t="s">
        <v>1253</v>
      </c>
      <c r="F197" s="230" t="s">
        <v>1254</v>
      </c>
      <c r="G197" s="231" t="s">
        <v>310</v>
      </c>
      <c r="H197" s="232">
        <v>7</v>
      </c>
      <c r="I197" s="233"/>
      <c r="J197" s="234">
        <f>ROUND(I197*H197,2)</f>
        <v>0</v>
      </c>
      <c r="K197" s="230" t="s">
        <v>19</v>
      </c>
      <c r="L197" s="235"/>
      <c r="M197" s="236" t="s">
        <v>19</v>
      </c>
      <c r="N197" s="237" t="s">
        <v>40</v>
      </c>
      <c r="O197" s="86"/>
      <c r="P197" s="215">
        <f>O197*H197</f>
        <v>0</v>
      </c>
      <c r="Q197" s="215">
        <v>0</v>
      </c>
      <c r="R197" s="215">
        <f>Q197*H197</f>
        <v>0</v>
      </c>
      <c r="S197" s="215">
        <v>0</v>
      </c>
      <c r="T197" s="216">
        <f>S197*H197</f>
        <v>0</v>
      </c>
      <c r="U197" s="40"/>
      <c r="V197" s="40"/>
      <c r="W197" s="40"/>
      <c r="X197" s="40"/>
      <c r="Y197" s="40"/>
      <c r="Z197" s="40"/>
      <c r="AA197" s="40"/>
      <c r="AB197" s="40"/>
      <c r="AC197" s="40"/>
      <c r="AD197" s="40"/>
      <c r="AE197" s="40"/>
      <c r="AR197" s="217" t="s">
        <v>171</v>
      </c>
      <c r="AT197" s="217" t="s">
        <v>254</v>
      </c>
      <c r="AU197" s="217" t="s">
        <v>79</v>
      </c>
      <c r="AY197" s="19" t="s">
        <v>150</v>
      </c>
      <c r="BE197" s="218">
        <f>IF(N197="základní",J197,0)</f>
        <v>0</v>
      </c>
      <c r="BF197" s="218">
        <f>IF(N197="snížená",J197,0)</f>
        <v>0</v>
      </c>
      <c r="BG197" s="218">
        <f>IF(N197="zákl. přenesená",J197,0)</f>
        <v>0</v>
      </c>
      <c r="BH197" s="218">
        <f>IF(N197="sníž. přenesená",J197,0)</f>
        <v>0</v>
      </c>
      <c r="BI197" s="218">
        <f>IF(N197="nulová",J197,0)</f>
        <v>0</v>
      </c>
      <c r="BJ197" s="19" t="s">
        <v>77</v>
      </c>
      <c r="BK197" s="218">
        <f>ROUND(I197*H197,2)</f>
        <v>0</v>
      </c>
      <c r="BL197" s="19" t="s">
        <v>158</v>
      </c>
      <c r="BM197" s="217" t="s">
        <v>1255</v>
      </c>
    </row>
    <row r="198" s="2" customFormat="1" ht="49.05" customHeight="1">
      <c r="A198" s="40"/>
      <c r="B198" s="41"/>
      <c r="C198" s="206" t="s">
        <v>323</v>
      </c>
      <c r="D198" s="206" t="s">
        <v>153</v>
      </c>
      <c r="E198" s="207" t="s">
        <v>1256</v>
      </c>
      <c r="F198" s="208" t="s">
        <v>1257</v>
      </c>
      <c r="G198" s="209" t="s">
        <v>252</v>
      </c>
      <c r="H198" s="210">
        <v>2</v>
      </c>
      <c r="I198" s="211"/>
      <c r="J198" s="212">
        <f>ROUND(I198*H198,2)</f>
        <v>0</v>
      </c>
      <c r="K198" s="208" t="s">
        <v>157</v>
      </c>
      <c r="L198" s="46"/>
      <c r="M198" s="213" t="s">
        <v>19</v>
      </c>
      <c r="N198" s="214" t="s">
        <v>40</v>
      </c>
      <c r="O198" s="86"/>
      <c r="P198" s="215">
        <f>O198*H198</f>
        <v>0</v>
      </c>
      <c r="Q198" s="215">
        <v>0</v>
      </c>
      <c r="R198" s="215">
        <f>Q198*H198</f>
        <v>0</v>
      </c>
      <c r="S198" s="215">
        <v>0</v>
      </c>
      <c r="T198" s="216">
        <f>S198*H198</f>
        <v>0</v>
      </c>
      <c r="U198" s="40"/>
      <c r="V198" s="40"/>
      <c r="W198" s="40"/>
      <c r="X198" s="40"/>
      <c r="Y198" s="40"/>
      <c r="Z198" s="40"/>
      <c r="AA198" s="40"/>
      <c r="AB198" s="40"/>
      <c r="AC198" s="40"/>
      <c r="AD198" s="40"/>
      <c r="AE198" s="40"/>
      <c r="AR198" s="217" t="s">
        <v>158</v>
      </c>
      <c r="AT198" s="217" t="s">
        <v>153</v>
      </c>
      <c r="AU198" s="217" t="s">
        <v>79</v>
      </c>
      <c r="AY198" s="19" t="s">
        <v>150</v>
      </c>
      <c r="BE198" s="218">
        <f>IF(N198="základní",J198,0)</f>
        <v>0</v>
      </c>
      <c r="BF198" s="218">
        <f>IF(N198="snížená",J198,0)</f>
        <v>0</v>
      </c>
      <c r="BG198" s="218">
        <f>IF(N198="zákl. přenesená",J198,0)</f>
        <v>0</v>
      </c>
      <c r="BH198" s="218">
        <f>IF(N198="sníž. přenesená",J198,0)</f>
        <v>0</v>
      </c>
      <c r="BI198" s="218">
        <f>IF(N198="nulová",J198,0)</f>
        <v>0</v>
      </c>
      <c r="BJ198" s="19" t="s">
        <v>77</v>
      </c>
      <c r="BK198" s="218">
        <f>ROUND(I198*H198,2)</f>
        <v>0</v>
      </c>
      <c r="BL198" s="19" t="s">
        <v>158</v>
      </c>
      <c r="BM198" s="217" t="s">
        <v>1258</v>
      </c>
    </row>
    <row r="199" s="2" customFormat="1">
      <c r="A199" s="40"/>
      <c r="B199" s="41"/>
      <c r="C199" s="42"/>
      <c r="D199" s="219" t="s">
        <v>159</v>
      </c>
      <c r="E199" s="42"/>
      <c r="F199" s="220" t="s">
        <v>1259</v>
      </c>
      <c r="G199" s="42"/>
      <c r="H199" s="42"/>
      <c r="I199" s="221"/>
      <c r="J199" s="42"/>
      <c r="K199" s="42"/>
      <c r="L199" s="46"/>
      <c r="M199" s="222"/>
      <c r="N199" s="223"/>
      <c r="O199" s="86"/>
      <c r="P199" s="86"/>
      <c r="Q199" s="86"/>
      <c r="R199" s="86"/>
      <c r="S199" s="86"/>
      <c r="T199" s="87"/>
      <c r="U199" s="40"/>
      <c r="V199" s="40"/>
      <c r="W199" s="40"/>
      <c r="X199" s="40"/>
      <c r="Y199" s="40"/>
      <c r="Z199" s="40"/>
      <c r="AA199" s="40"/>
      <c r="AB199" s="40"/>
      <c r="AC199" s="40"/>
      <c r="AD199" s="40"/>
      <c r="AE199" s="40"/>
      <c r="AT199" s="19" t="s">
        <v>159</v>
      </c>
      <c r="AU199" s="19" t="s">
        <v>79</v>
      </c>
    </row>
    <row r="200" s="13" customFormat="1">
      <c r="A200" s="13"/>
      <c r="B200" s="242"/>
      <c r="C200" s="243"/>
      <c r="D200" s="244" t="s">
        <v>593</v>
      </c>
      <c r="E200" s="245" t="s">
        <v>19</v>
      </c>
      <c r="F200" s="246" t="s">
        <v>1260</v>
      </c>
      <c r="G200" s="243"/>
      <c r="H200" s="247">
        <v>2</v>
      </c>
      <c r="I200" s="248"/>
      <c r="J200" s="243"/>
      <c r="K200" s="243"/>
      <c r="L200" s="249"/>
      <c r="M200" s="250"/>
      <c r="N200" s="251"/>
      <c r="O200" s="251"/>
      <c r="P200" s="251"/>
      <c r="Q200" s="251"/>
      <c r="R200" s="251"/>
      <c r="S200" s="251"/>
      <c r="T200" s="252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T200" s="253" t="s">
        <v>593</v>
      </c>
      <c r="AU200" s="253" t="s">
        <v>79</v>
      </c>
      <c r="AV200" s="13" t="s">
        <v>79</v>
      </c>
      <c r="AW200" s="13" t="s">
        <v>31</v>
      </c>
      <c r="AX200" s="13" t="s">
        <v>69</v>
      </c>
      <c r="AY200" s="253" t="s">
        <v>150</v>
      </c>
    </row>
    <row r="201" s="14" customFormat="1">
      <c r="A201" s="14"/>
      <c r="B201" s="254"/>
      <c r="C201" s="255"/>
      <c r="D201" s="244" t="s">
        <v>593</v>
      </c>
      <c r="E201" s="256" t="s">
        <v>19</v>
      </c>
      <c r="F201" s="257" t="s">
        <v>595</v>
      </c>
      <c r="G201" s="255"/>
      <c r="H201" s="258">
        <v>2</v>
      </c>
      <c r="I201" s="259"/>
      <c r="J201" s="255"/>
      <c r="K201" s="255"/>
      <c r="L201" s="260"/>
      <c r="M201" s="261"/>
      <c r="N201" s="262"/>
      <c r="O201" s="262"/>
      <c r="P201" s="262"/>
      <c r="Q201" s="262"/>
      <c r="R201" s="262"/>
      <c r="S201" s="262"/>
      <c r="T201" s="263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T201" s="264" t="s">
        <v>593</v>
      </c>
      <c r="AU201" s="264" t="s">
        <v>79</v>
      </c>
      <c r="AV201" s="14" t="s">
        <v>158</v>
      </c>
      <c r="AW201" s="14" t="s">
        <v>31</v>
      </c>
      <c r="AX201" s="14" t="s">
        <v>77</v>
      </c>
      <c r="AY201" s="264" t="s">
        <v>150</v>
      </c>
    </row>
    <row r="202" s="2" customFormat="1" ht="33" customHeight="1">
      <c r="A202" s="40"/>
      <c r="B202" s="41"/>
      <c r="C202" s="228" t="s">
        <v>417</v>
      </c>
      <c r="D202" s="228" t="s">
        <v>254</v>
      </c>
      <c r="E202" s="229" t="s">
        <v>1261</v>
      </c>
      <c r="F202" s="230" t="s">
        <v>1262</v>
      </c>
      <c r="G202" s="231" t="s">
        <v>252</v>
      </c>
      <c r="H202" s="232">
        <v>2</v>
      </c>
      <c r="I202" s="233"/>
      <c r="J202" s="234">
        <f>ROUND(I202*H202,2)</f>
        <v>0</v>
      </c>
      <c r="K202" s="230" t="s">
        <v>157</v>
      </c>
      <c r="L202" s="235"/>
      <c r="M202" s="236" t="s">
        <v>19</v>
      </c>
      <c r="N202" s="237" t="s">
        <v>40</v>
      </c>
      <c r="O202" s="86"/>
      <c r="P202" s="215">
        <f>O202*H202</f>
        <v>0</v>
      </c>
      <c r="Q202" s="215">
        <v>0.037999999999999999</v>
      </c>
      <c r="R202" s="215">
        <f>Q202*H202</f>
        <v>0.075999999999999998</v>
      </c>
      <c r="S202" s="215">
        <v>0</v>
      </c>
      <c r="T202" s="216">
        <f>S202*H202</f>
        <v>0</v>
      </c>
      <c r="U202" s="40"/>
      <c r="V202" s="40"/>
      <c r="W202" s="40"/>
      <c r="X202" s="40"/>
      <c r="Y202" s="40"/>
      <c r="Z202" s="40"/>
      <c r="AA202" s="40"/>
      <c r="AB202" s="40"/>
      <c r="AC202" s="40"/>
      <c r="AD202" s="40"/>
      <c r="AE202" s="40"/>
      <c r="AR202" s="217" t="s">
        <v>171</v>
      </c>
      <c r="AT202" s="217" t="s">
        <v>254</v>
      </c>
      <c r="AU202" s="217" t="s">
        <v>79</v>
      </c>
      <c r="AY202" s="19" t="s">
        <v>150</v>
      </c>
      <c r="BE202" s="218">
        <f>IF(N202="základní",J202,0)</f>
        <v>0</v>
      </c>
      <c r="BF202" s="218">
        <f>IF(N202="snížená",J202,0)</f>
        <v>0</v>
      </c>
      <c r="BG202" s="218">
        <f>IF(N202="zákl. přenesená",J202,0)</f>
        <v>0</v>
      </c>
      <c r="BH202" s="218">
        <f>IF(N202="sníž. přenesená",J202,0)</f>
        <v>0</v>
      </c>
      <c r="BI202" s="218">
        <f>IF(N202="nulová",J202,0)</f>
        <v>0</v>
      </c>
      <c r="BJ202" s="19" t="s">
        <v>77</v>
      </c>
      <c r="BK202" s="218">
        <f>ROUND(I202*H202,2)</f>
        <v>0</v>
      </c>
      <c r="BL202" s="19" t="s">
        <v>158</v>
      </c>
      <c r="BM202" s="217" t="s">
        <v>1263</v>
      </c>
    </row>
    <row r="203" s="2" customFormat="1" ht="44.25" customHeight="1">
      <c r="A203" s="40"/>
      <c r="B203" s="41"/>
      <c r="C203" s="206" t="s">
        <v>328</v>
      </c>
      <c r="D203" s="206" t="s">
        <v>153</v>
      </c>
      <c r="E203" s="207" t="s">
        <v>1264</v>
      </c>
      <c r="F203" s="208" t="s">
        <v>1265</v>
      </c>
      <c r="G203" s="209" t="s">
        <v>252</v>
      </c>
      <c r="H203" s="210">
        <v>2</v>
      </c>
      <c r="I203" s="211"/>
      <c r="J203" s="212">
        <f>ROUND(I203*H203,2)</f>
        <v>0</v>
      </c>
      <c r="K203" s="208" t="s">
        <v>157</v>
      </c>
      <c r="L203" s="46"/>
      <c r="M203" s="213" t="s">
        <v>19</v>
      </c>
      <c r="N203" s="214" t="s">
        <v>40</v>
      </c>
      <c r="O203" s="86"/>
      <c r="P203" s="215">
        <f>O203*H203</f>
        <v>0</v>
      </c>
      <c r="Q203" s="215">
        <v>0.0064999999999999997</v>
      </c>
      <c r="R203" s="215">
        <f>Q203*H203</f>
        <v>0.012999999999999999</v>
      </c>
      <c r="S203" s="215">
        <v>0</v>
      </c>
      <c r="T203" s="216">
        <f>S203*H203</f>
        <v>0</v>
      </c>
      <c r="U203" s="40"/>
      <c r="V203" s="40"/>
      <c r="W203" s="40"/>
      <c r="X203" s="40"/>
      <c r="Y203" s="40"/>
      <c r="Z203" s="40"/>
      <c r="AA203" s="40"/>
      <c r="AB203" s="40"/>
      <c r="AC203" s="40"/>
      <c r="AD203" s="40"/>
      <c r="AE203" s="40"/>
      <c r="AR203" s="217" t="s">
        <v>158</v>
      </c>
      <c r="AT203" s="217" t="s">
        <v>153</v>
      </c>
      <c r="AU203" s="217" t="s">
        <v>79</v>
      </c>
      <c r="AY203" s="19" t="s">
        <v>150</v>
      </c>
      <c r="BE203" s="218">
        <f>IF(N203="základní",J203,0)</f>
        <v>0</v>
      </c>
      <c r="BF203" s="218">
        <f>IF(N203="snížená",J203,0)</f>
        <v>0</v>
      </c>
      <c r="BG203" s="218">
        <f>IF(N203="zákl. přenesená",J203,0)</f>
        <v>0</v>
      </c>
      <c r="BH203" s="218">
        <f>IF(N203="sníž. přenesená",J203,0)</f>
        <v>0</v>
      </c>
      <c r="BI203" s="218">
        <f>IF(N203="nulová",J203,0)</f>
        <v>0</v>
      </c>
      <c r="BJ203" s="19" t="s">
        <v>77</v>
      </c>
      <c r="BK203" s="218">
        <f>ROUND(I203*H203,2)</f>
        <v>0</v>
      </c>
      <c r="BL203" s="19" t="s">
        <v>158</v>
      </c>
      <c r="BM203" s="217" t="s">
        <v>1266</v>
      </c>
    </row>
    <row r="204" s="2" customFormat="1">
      <c r="A204" s="40"/>
      <c r="B204" s="41"/>
      <c r="C204" s="42"/>
      <c r="D204" s="219" t="s">
        <v>159</v>
      </c>
      <c r="E204" s="42"/>
      <c r="F204" s="220" t="s">
        <v>1267</v>
      </c>
      <c r="G204" s="42"/>
      <c r="H204" s="42"/>
      <c r="I204" s="221"/>
      <c r="J204" s="42"/>
      <c r="K204" s="42"/>
      <c r="L204" s="46"/>
      <c r="M204" s="222"/>
      <c r="N204" s="223"/>
      <c r="O204" s="86"/>
      <c r="P204" s="86"/>
      <c r="Q204" s="86"/>
      <c r="R204" s="86"/>
      <c r="S204" s="86"/>
      <c r="T204" s="87"/>
      <c r="U204" s="40"/>
      <c r="V204" s="40"/>
      <c r="W204" s="40"/>
      <c r="X204" s="40"/>
      <c r="Y204" s="40"/>
      <c r="Z204" s="40"/>
      <c r="AA204" s="40"/>
      <c r="AB204" s="40"/>
      <c r="AC204" s="40"/>
      <c r="AD204" s="40"/>
      <c r="AE204" s="40"/>
      <c r="AT204" s="19" t="s">
        <v>159</v>
      </c>
      <c r="AU204" s="19" t="s">
        <v>79</v>
      </c>
    </row>
    <row r="205" s="13" customFormat="1">
      <c r="A205" s="13"/>
      <c r="B205" s="242"/>
      <c r="C205" s="243"/>
      <c r="D205" s="244" t="s">
        <v>593</v>
      </c>
      <c r="E205" s="245" t="s">
        <v>19</v>
      </c>
      <c r="F205" s="246" t="s">
        <v>1268</v>
      </c>
      <c r="G205" s="243"/>
      <c r="H205" s="247">
        <v>1</v>
      </c>
      <c r="I205" s="248"/>
      <c r="J205" s="243"/>
      <c r="K205" s="243"/>
      <c r="L205" s="249"/>
      <c r="M205" s="250"/>
      <c r="N205" s="251"/>
      <c r="O205" s="251"/>
      <c r="P205" s="251"/>
      <c r="Q205" s="251"/>
      <c r="R205" s="251"/>
      <c r="S205" s="251"/>
      <c r="T205" s="252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T205" s="253" t="s">
        <v>593</v>
      </c>
      <c r="AU205" s="253" t="s">
        <v>79</v>
      </c>
      <c r="AV205" s="13" t="s">
        <v>79</v>
      </c>
      <c r="AW205" s="13" t="s">
        <v>31</v>
      </c>
      <c r="AX205" s="13" t="s">
        <v>69</v>
      </c>
      <c r="AY205" s="253" t="s">
        <v>150</v>
      </c>
    </row>
    <row r="206" s="13" customFormat="1">
      <c r="A206" s="13"/>
      <c r="B206" s="242"/>
      <c r="C206" s="243"/>
      <c r="D206" s="244" t="s">
        <v>593</v>
      </c>
      <c r="E206" s="245" t="s">
        <v>19</v>
      </c>
      <c r="F206" s="246" t="s">
        <v>1269</v>
      </c>
      <c r="G206" s="243"/>
      <c r="H206" s="247">
        <v>1</v>
      </c>
      <c r="I206" s="248"/>
      <c r="J206" s="243"/>
      <c r="K206" s="243"/>
      <c r="L206" s="249"/>
      <c r="M206" s="250"/>
      <c r="N206" s="251"/>
      <c r="O206" s="251"/>
      <c r="P206" s="251"/>
      <c r="Q206" s="251"/>
      <c r="R206" s="251"/>
      <c r="S206" s="251"/>
      <c r="T206" s="252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T206" s="253" t="s">
        <v>593</v>
      </c>
      <c r="AU206" s="253" t="s">
        <v>79</v>
      </c>
      <c r="AV206" s="13" t="s">
        <v>79</v>
      </c>
      <c r="AW206" s="13" t="s">
        <v>31</v>
      </c>
      <c r="AX206" s="13" t="s">
        <v>69</v>
      </c>
      <c r="AY206" s="253" t="s">
        <v>150</v>
      </c>
    </row>
    <row r="207" s="14" customFormat="1">
      <c r="A207" s="14"/>
      <c r="B207" s="254"/>
      <c r="C207" s="255"/>
      <c r="D207" s="244" t="s">
        <v>593</v>
      </c>
      <c r="E207" s="256" t="s">
        <v>19</v>
      </c>
      <c r="F207" s="257" t="s">
        <v>595</v>
      </c>
      <c r="G207" s="255"/>
      <c r="H207" s="258">
        <v>2</v>
      </c>
      <c r="I207" s="259"/>
      <c r="J207" s="255"/>
      <c r="K207" s="255"/>
      <c r="L207" s="260"/>
      <c r="M207" s="261"/>
      <c r="N207" s="262"/>
      <c r="O207" s="262"/>
      <c r="P207" s="262"/>
      <c r="Q207" s="262"/>
      <c r="R207" s="262"/>
      <c r="S207" s="262"/>
      <c r="T207" s="263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T207" s="264" t="s">
        <v>593</v>
      </c>
      <c r="AU207" s="264" t="s">
        <v>79</v>
      </c>
      <c r="AV207" s="14" t="s">
        <v>158</v>
      </c>
      <c r="AW207" s="14" t="s">
        <v>31</v>
      </c>
      <c r="AX207" s="14" t="s">
        <v>77</v>
      </c>
      <c r="AY207" s="264" t="s">
        <v>150</v>
      </c>
    </row>
    <row r="208" s="2" customFormat="1" ht="33" customHeight="1">
      <c r="A208" s="40"/>
      <c r="B208" s="41"/>
      <c r="C208" s="228" t="s">
        <v>425</v>
      </c>
      <c r="D208" s="228" t="s">
        <v>254</v>
      </c>
      <c r="E208" s="229" t="s">
        <v>1270</v>
      </c>
      <c r="F208" s="230" t="s">
        <v>1271</v>
      </c>
      <c r="G208" s="231" t="s">
        <v>252</v>
      </c>
      <c r="H208" s="232">
        <v>1</v>
      </c>
      <c r="I208" s="233"/>
      <c r="J208" s="234">
        <f>ROUND(I208*H208,2)</f>
        <v>0</v>
      </c>
      <c r="K208" s="230" t="s">
        <v>157</v>
      </c>
      <c r="L208" s="235"/>
      <c r="M208" s="236" t="s">
        <v>19</v>
      </c>
      <c r="N208" s="237" t="s">
        <v>40</v>
      </c>
      <c r="O208" s="86"/>
      <c r="P208" s="215">
        <f>O208*H208</f>
        <v>0</v>
      </c>
      <c r="Q208" s="215">
        <v>0.067500000000000004</v>
      </c>
      <c r="R208" s="215">
        <f>Q208*H208</f>
        <v>0.067500000000000004</v>
      </c>
      <c r="S208" s="215">
        <v>0</v>
      </c>
      <c r="T208" s="216">
        <f>S208*H208</f>
        <v>0</v>
      </c>
      <c r="U208" s="40"/>
      <c r="V208" s="40"/>
      <c r="W208" s="40"/>
      <c r="X208" s="40"/>
      <c r="Y208" s="40"/>
      <c r="Z208" s="40"/>
      <c r="AA208" s="40"/>
      <c r="AB208" s="40"/>
      <c r="AC208" s="40"/>
      <c r="AD208" s="40"/>
      <c r="AE208" s="40"/>
      <c r="AR208" s="217" t="s">
        <v>171</v>
      </c>
      <c r="AT208" s="217" t="s">
        <v>254</v>
      </c>
      <c r="AU208" s="217" t="s">
        <v>79</v>
      </c>
      <c r="AY208" s="19" t="s">
        <v>150</v>
      </c>
      <c r="BE208" s="218">
        <f>IF(N208="základní",J208,0)</f>
        <v>0</v>
      </c>
      <c r="BF208" s="218">
        <f>IF(N208="snížená",J208,0)</f>
        <v>0</v>
      </c>
      <c r="BG208" s="218">
        <f>IF(N208="zákl. přenesená",J208,0)</f>
        <v>0</v>
      </c>
      <c r="BH208" s="218">
        <f>IF(N208="sníž. přenesená",J208,0)</f>
        <v>0</v>
      </c>
      <c r="BI208" s="218">
        <f>IF(N208="nulová",J208,0)</f>
        <v>0</v>
      </c>
      <c r="BJ208" s="19" t="s">
        <v>77</v>
      </c>
      <c r="BK208" s="218">
        <f>ROUND(I208*H208,2)</f>
        <v>0</v>
      </c>
      <c r="BL208" s="19" t="s">
        <v>158</v>
      </c>
      <c r="BM208" s="217" t="s">
        <v>1272</v>
      </c>
    </row>
    <row r="209" s="2" customFormat="1" ht="33" customHeight="1">
      <c r="A209" s="40"/>
      <c r="B209" s="41"/>
      <c r="C209" s="228" t="s">
        <v>333</v>
      </c>
      <c r="D209" s="228" t="s">
        <v>254</v>
      </c>
      <c r="E209" s="229" t="s">
        <v>1273</v>
      </c>
      <c r="F209" s="230" t="s">
        <v>1274</v>
      </c>
      <c r="G209" s="231" t="s">
        <v>252</v>
      </c>
      <c r="H209" s="232">
        <v>1</v>
      </c>
      <c r="I209" s="233"/>
      <c r="J209" s="234">
        <f>ROUND(I209*H209,2)</f>
        <v>0</v>
      </c>
      <c r="K209" s="230" t="s">
        <v>157</v>
      </c>
      <c r="L209" s="235"/>
      <c r="M209" s="236" t="s">
        <v>19</v>
      </c>
      <c r="N209" s="237" t="s">
        <v>40</v>
      </c>
      <c r="O209" s="86"/>
      <c r="P209" s="215">
        <f>O209*H209</f>
        <v>0</v>
      </c>
      <c r="Q209" s="215">
        <v>0.088400000000000006</v>
      </c>
      <c r="R209" s="215">
        <f>Q209*H209</f>
        <v>0.088400000000000006</v>
      </c>
      <c r="S209" s="215">
        <v>0</v>
      </c>
      <c r="T209" s="216">
        <f>S209*H209</f>
        <v>0</v>
      </c>
      <c r="U209" s="40"/>
      <c r="V209" s="40"/>
      <c r="W209" s="40"/>
      <c r="X209" s="40"/>
      <c r="Y209" s="40"/>
      <c r="Z209" s="40"/>
      <c r="AA209" s="40"/>
      <c r="AB209" s="40"/>
      <c r="AC209" s="40"/>
      <c r="AD209" s="40"/>
      <c r="AE209" s="40"/>
      <c r="AR209" s="217" t="s">
        <v>171</v>
      </c>
      <c r="AT209" s="217" t="s">
        <v>254</v>
      </c>
      <c r="AU209" s="217" t="s">
        <v>79</v>
      </c>
      <c r="AY209" s="19" t="s">
        <v>150</v>
      </c>
      <c r="BE209" s="218">
        <f>IF(N209="základní",J209,0)</f>
        <v>0</v>
      </c>
      <c r="BF209" s="218">
        <f>IF(N209="snížená",J209,0)</f>
        <v>0</v>
      </c>
      <c r="BG209" s="218">
        <f>IF(N209="zákl. přenesená",J209,0)</f>
        <v>0</v>
      </c>
      <c r="BH209" s="218">
        <f>IF(N209="sníž. přenesená",J209,0)</f>
        <v>0</v>
      </c>
      <c r="BI209" s="218">
        <f>IF(N209="nulová",J209,0)</f>
        <v>0</v>
      </c>
      <c r="BJ209" s="19" t="s">
        <v>77</v>
      </c>
      <c r="BK209" s="218">
        <f>ROUND(I209*H209,2)</f>
        <v>0</v>
      </c>
      <c r="BL209" s="19" t="s">
        <v>158</v>
      </c>
      <c r="BM209" s="217" t="s">
        <v>1275</v>
      </c>
    </row>
    <row r="210" s="2" customFormat="1" ht="37.8" customHeight="1">
      <c r="A210" s="40"/>
      <c r="B210" s="41"/>
      <c r="C210" s="206" t="s">
        <v>433</v>
      </c>
      <c r="D210" s="206" t="s">
        <v>153</v>
      </c>
      <c r="E210" s="207" t="s">
        <v>1276</v>
      </c>
      <c r="F210" s="208" t="s">
        <v>1277</v>
      </c>
      <c r="G210" s="209" t="s">
        <v>310</v>
      </c>
      <c r="H210" s="210">
        <v>4.5</v>
      </c>
      <c r="I210" s="211"/>
      <c r="J210" s="212">
        <f>ROUND(I210*H210,2)</f>
        <v>0</v>
      </c>
      <c r="K210" s="208" t="s">
        <v>157</v>
      </c>
      <c r="L210" s="46"/>
      <c r="M210" s="213" t="s">
        <v>19</v>
      </c>
      <c r="N210" s="214" t="s">
        <v>40</v>
      </c>
      <c r="O210" s="86"/>
      <c r="P210" s="215">
        <f>O210*H210</f>
        <v>0</v>
      </c>
      <c r="Q210" s="215">
        <v>0</v>
      </c>
      <c r="R210" s="215">
        <f>Q210*H210</f>
        <v>0</v>
      </c>
      <c r="S210" s="215">
        <v>0</v>
      </c>
      <c r="T210" s="216">
        <f>S210*H210</f>
        <v>0</v>
      </c>
      <c r="U210" s="40"/>
      <c r="V210" s="40"/>
      <c r="W210" s="40"/>
      <c r="X210" s="40"/>
      <c r="Y210" s="40"/>
      <c r="Z210" s="40"/>
      <c r="AA210" s="40"/>
      <c r="AB210" s="40"/>
      <c r="AC210" s="40"/>
      <c r="AD210" s="40"/>
      <c r="AE210" s="40"/>
      <c r="AR210" s="217" t="s">
        <v>158</v>
      </c>
      <c r="AT210" s="217" t="s">
        <v>153</v>
      </c>
      <c r="AU210" s="217" t="s">
        <v>79</v>
      </c>
      <c r="AY210" s="19" t="s">
        <v>150</v>
      </c>
      <c r="BE210" s="218">
        <f>IF(N210="základní",J210,0)</f>
        <v>0</v>
      </c>
      <c r="BF210" s="218">
        <f>IF(N210="snížená",J210,0)</f>
        <v>0</v>
      </c>
      <c r="BG210" s="218">
        <f>IF(N210="zákl. přenesená",J210,0)</f>
        <v>0</v>
      </c>
      <c r="BH210" s="218">
        <f>IF(N210="sníž. přenesená",J210,0)</f>
        <v>0</v>
      </c>
      <c r="BI210" s="218">
        <f>IF(N210="nulová",J210,0)</f>
        <v>0</v>
      </c>
      <c r="BJ210" s="19" t="s">
        <v>77</v>
      </c>
      <c r="BK210" s="218">
        <f>ROUND(I210*H210,2)</f>
        <v>0</v>
      </c>
      <c r="BL210" s="19" t="s">
        <v>158</v>
      </c>
      <c r="BM210" s="217" t="s">
        <v>1278</v>
      </c>
    </row>
    <row r="211" s="2" customFormat="1">
      <c r="A211" s="40"/>
      <c r="B211" s="41"/>
      <c r="C211" s="42"/>
      <c r="D211" s="219" t="s">
        <v>159</v>
      </c>
      <c r="E211" s="42"/>
      <c r="F211" s="220" t="s">
        <v>1279</v>
      </c>
      <c r="G211" s="42"/>
      <c r="H211" s="42"/>
      <c r="I211" s="221"/>
      <c r="J211" s="42"/>
      <c r="K211" s="42"/>
      <c r="L211" s="46"/>
      <c r="M211" s="222"/>
      <c r="N211" s="223"/>
      <c r="O211" s="86"/>
      <c r="P211" s="86"/>
      <c r="Q211" s="86"/>
      <c r="R211" s="86"/>
      <c r="S211" s="86"/>
      <c r="T211" s="87"/>
      <c r="U211" s="40"/>
      <c r="V211" s="40"/>
      <c r="W211" s="40"/>
      <c r="X211" s="40"/>
      <c r="Y211" s="40"/>
      <c r="Z211" s="40"/>
      <c r="AA211" s="40"/>
      <c r="AB211" s="40"/>
      <c r="AC211" s="40"/>
      <c r="AD211" s="40"/>
      <c r="AE211" s="40"/>
      <c r="AT211" s="19" t="s">
        <v>159</v>
      </c>
      <c r="AU211" s="19" t="s">
        <v>79</v>
      </c>
    </row>
    <row r="212" s="13" customFormat="1">
      <c r="A212" s="13"/>
      <c r="B212" s="242"/>
      <c r="C212" s="243"/>
      <c r="D212" s="244" t="s">
        <v>593</v>
      </c>
      <c r="E212" s="245" t="s">
        <v>19</v>
      </c>
      <c r="F212" s="246" t="s">
        <v>1280</v>
      </c>
      <c r="G212" s="243"/>
      <c r="H212" s="247">
        <v>4.5</v>
      </c>
      <c r="I212" s="248"/>
      <c r="J212" s="243"/>
      <c r="K212" s="243"/>
      <c r="L212" s="249"/>
      <c r="M212" s="250"/>
      <c r="N212" s="251"/>
      <c r="O212" s="251"/>
      <c r="P212" s="251"/>
      <c r="Q212" s="251"/>
      <c r="R212" s="251"/>
      <c r="S212" s="251"/>
      <c r="T212" s="252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T212" s="253" t="s">
        <v>593</v>
      </c>
      <c r="AU212" s="253" t="s">
        <v>79</v>
      </c>
      <c r="AV212" s="13" t="s">
        <v>79</v>
      </c>
      <c r="AW212" s="13" t="s">
        <v>31</v>
      </c>
      <c r="AX212" s="13" t="s">
        <v>69</v>
      </c>
      <c r="AY212" s="253" t="s">
        <v>150</v>
      </c>
    </row>
    <row r="213" s="14" customFormat="1">
      <c r="A213" s="14"/>
      <c r="B213" s="254"/>
      <c r="C213" s="255"/>
      <c r="D213" s="244" t="s">
        <v>593</v>
      </c>
      <c r="E213" s="256" t="s">
        <v>19</v>
      </c>
      <c r="F213" s="257" t="s">
        <v>595</v>
      </c>
      <c r="G213" s="255"/>
      <c r="H213" s="258">
        <v>4.5</v>
      </c>
      <c r="I213" s="259"/>
      <c r="J213" s="255"/>
      <c r="K213" s="255"/>
      <c r="L213" s="260"/>
      <c r="M213" s="261"/>
      <c r="N213" s="262"/>
      <c r="O213" s="262"/>
      <c r="P213" s="262"/>
      <c r="Q213" s="262"/>
      <c r="R213" s="262"/>
      <c r="S213" s="262"/>
      <c r="T213" s="263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T213" s="264" t="s">
        <v>593</v>
      </c>
      <c r="AU213" s="264" t="s">
        <v>79</v>
      </c>
      <c r="AV213" s="14" t="s">
        <v>158</v>
      </c>
      <c r="AW213" s="14" t="s">
        <v>31</v>
      </c>
      <c r="AX213" s="14" t="s">
        <v>77</v>
      </c>
      <c r="AY213" s="264" t="s">
        <v>150</v>
      </c>
    </row>
    <row r="214" s="2" customFormat="1" ht="16.5" customHeight="1">
      <c r="A214" s="40"/>
      <c r="B214" s="41"/>
      <c r="C214" s="228" t="s">
        <v>337</v>
      </c>
      <c r="D214" s="228" t="s">
        <v>254</v>
      </c>
      <c r="E214" s="229" t="s">
        <v>1281</v>
      </c>
      <c r="F214" s="230" t="s">
        <v>1282</v>
      </c>
      <c r="G214" s="231" t="s">
        <v>310</v>
      </c>
      <c r="H214" s="232">
        <v>4.5</v>
      </c>
      <c r="I214" s="233"/>
      <c r="J214" s="234">
        <f>ROUND(I214*H214,2)</f>
        <v>0</v>
      </c>
      <c r="K214" s="230" t="s">
        <v>19</v>
      </c>
      <c r="L214" s="235"/>
      <c r="M214" s="236" t="s">
        <v>19</v>
      </c>
      <c r="N214" s="237" t="s">
        <v>40</v>
      </c>
      <c r="O214" s="86"/>
      <c r="P214" s="215">
        <f>O214*H214</f>
        <v>0</v>
      </c>
      <c r="Q214" s="215">
        <v>0</v>
      </c>
      <c r="R214" s="215">
        <f>Q214*H214</f>
        <v>0</v>
      </c>
      <c r="S214" s="215">
        <v>0</v>
      </c>
      <c r="T214" s="216">
        <f>S214*H214</f>
        <v>0</v>
      </c>
      <c r="U214" s="40"/>
      <c r="V214" s="40"/>
      <c r="W214" s="40"/>
      <c r="X214" s="40"/>
      <c r="Y214" s="40"/>
      <c r="Z214" s="40"/>
      <c r="AA214" s="40"/>
      <c r="AB214" s="40"/>
      <c r="AC214" s="40"/>
      <c r="AD214" s="40"/>
      <c r="AE214" s="40"/>
      <c r="AR214" s="217" t="s">
        <v>171</v>
      </c>
      <c r="AT214" s="217" t="s">
        <v>254</v>
      </c>
      <c r="AU214" s="217" t="s">
        <v>79</v>
      </c>
      <c r="AY214" s="19" t="s">
        <v>150</v>
      </c>
      <c r="BE214" s="218">
        <f>IF(N214="základní",J214,0)</f>
        <v>0</v>
      </c>
      <c r="BF214" s="218">
        <f>IF(N214="snížená",J214,0)</f>
        <v>0</v>
      </c>
      <c r="BG214" s="218">
        <f>IF(N214="zákl. přenesená",J214,0)</f>
        <v>0</v>
      </c>
      <c r="BH214" s="218">
        <f>IF(N214="sníž. přenesená",J214,0)</f>
        <v>0</v>
      </c>
      <c r="BI214" s="218">
        <f>IF(N214="nulová",J214,0)</f>
        <v>0</v>
      </c>
      <c r="BJ214" s="19" t="s">
        <v>77</v>
      </c>
      <c r="BK214" s="218">
        <f>ROUND(I214*H214,2)</f>
        <v>0</v>
      </c>
      <c r="BL214" s="19" t="s">
        <v>158</v>
      </c>
      <c r="BM214" s="217" t="s">
        <v>1283</v>
      </c>
    </row>
    <row r="215" s="2" customFormat="1" ht="49.05" customHeight="1">
      <c r="A215" s="40"/>
      <c r="B215" s="41"/>
      <c r="C215" s="206" t="s">
        <v>442</v>
      </c>
      <c r="D215" s="206" t="s">
        <v>153</v>
      </c>
      <c r="E215" s="207" t="s">
        <v>1284</v>
      </c>
      <c r="F215" s="208" t="s">
        <v>1285</v>
      </c>
      <c r="G215" s="209" t="s">
        <v>252</v>
      </c>
      <c r="H215" s="210">
        <v>3</v>
      </c>
      <c r="I215" s="211"/>
      <c r="J215" s="212">
        <f>ROUND(I215*H215,2)</f>
        <v>0</v>
      </c>
      <c r="K215" s="208" t="s">
        <v>157</v>
      </c>
      <c r="L215" s="46"/>
      <c r="M215" s="213" t="s">
        <v>19</v>
      </c>
      <c r="N215" s="214" t="s">
        <v>40</v>
      </c>
      <c r="O215" s="86"/>
      <c r="P215" s="215">
        <f>O215*H215</f>
        <v>0</v>
      </c>
      <c r="Q215" s="215">
        <v>0.0016199999999999999</v>
      </c>
      <c r="R215" s="215">
        <f>Q215*H215</f>
        <v>0.0048599999999999997</v>
      </c>
      <c r="S215" s="215">
        <v>0</v>
      </c>
      <c r="T215" s="216">
        <f>S215*H215</f>
        <v>0</v>
      </c>
      <c r="U215" s="40"/>
      <c r="V215" s="40"/>
      <c r="W215" s="40"/>
      <c r="X215" s="40"/>
      <c r="Y215" s="40"/>
      <c r="Z215" s="40"/>
      <c r="AA215" s="40"/>
      <c r="AB215" s="40"/>
      <c r="AC215" s="40"/>
      <c r="AD215" s="40"/>
      <c r="AE215" s="40"/>
      <c r="AR215" s="217" t="s">
        <v>158</v>
      </c>
      <c r="AT215" s="217" t="s">
        <v>153</v>
      </c>
      <c r="AU215" s="217" t="s">
        <v>79</v>
      </c>
      <c r="AY215" s="19" t="s">
        <v>150</v>
      </c>
      <c r="BE215" s="218">
        <f>IF(N215="základní",J215,0)</f>
        <v>0</v>
      </c>
      <c r="BF215" s="218">
        <f>IF(N215="snížená",J215,0)</f>
        <v>0</v>
      </c>
      <c r="BG215" s="218">
        <f>IF(N215="zákl. přenesená",J215,0)</f>
        <v>0</v>
      </c>
      <c r="BH215" s="218">
        <f>IF(N215="sníž. přenesená",J215,0)</f>
        <v>0</v>
      </c>
      <c r="BI215" s="218">
        <f>IF(N215="nulová",J215,0)</f>
        <v>0</v>
      </c>
      <c r="BJ215" s="19" t="s">
        <v>77</v>
      </c>
      <c r="BK215" s="218">
        <f>ROUND(I215*H215,2)</f>
        <v>0</v>
      </c>
      <c r="BL215" s="19" t="s">
        <v>158</v>
      </c>
      <c r="BM215" s="217" t="s">
        <v>1286</v>
      </c>
    </row>
    <row r="216" s="2" customFormat="1">
      <c r="A216" s="40"/>
      <c r="B216" s="41"/>
      <c r="C216" s="42"/>
      <c r="D216" s="219" t="s">
        <v>159</v>
      </c>
      <c r="E216" s="42"/>
      <c r="F216" s="220" t="s">
        <v>1287</v>
      </c>
      <c r="G216" s="42"/>
      <c r="H216" s="42"/>
      <c r="I216" s="221"/>
      <c r="J216" s="42"/>
      <c r="K216" s="42"/>
      <c r="L216" s="46"/>
      <c r="M216" s="222"/>
      <c r="N216" s="223"/>
      <c r="O216" s="86"/>
      <c r="P216" s="86"/>
      <c r="Q216" s="86"/>
      <c r="R216" s="86"/>
      <c r="S216" s="86"/>
      <c r="T216" s="87"/>
      <c r="U216" s="40"/>
      <c r="V216" s="40"/>
      <c r="W216" s="40"/>
      <c r="X216" s="40"/>
      <c r="Y216" s="40"/>
      <c r="Z216" s="40"/>
      <c r="AA216" s="40"/>
      <c r="AB216" s="40"/>
      <c r="AC216" s="40"/>
      <c r="AD216" s="40"/>
      <c r="AE216" s="40"/>
      <c r="AT216" s="19" t="s">
        <v>159</v>
      </c>
      <c r="AU216" s="19" t="s">
        <v>79</v>
      </c>
    </row>
    <row r="217" s="2" customFormat="1" ht="16.5" customHeight="1">
      <c r="A217" s="40"/>
      <c r="B217" s="41"/>
      <c r="C217" s="228" t="s">
        <v>341</v>
      </c>
      <c r="D217" s="228" t="s">
        <v>254</v>
      </c>
      <c r="E217" s="229" t="s">
        <v>1288</v>
      </c>
      <c r="F217" s="230" t="s">
        <v>1289</v>
      </c>
      <c r="G217" s="231" t="s">
        <v>252</v>
      </c>
      <c r="H217" s="232">
        <v>3</v>
      </c>
      <c r="I217" s="233"/>
      <c r="J217" s="234">
        <f>ROUND(I217*H217,2)</f>
        <v>0</v>
      </c>
      <c r="K217" s="230" t="s">
        <v>19</v>
      </c>
      <c r="L217" s="235"/>
      <c r="M217" s="236" t="s">
        <v>19</v>
      </c>
      <c r="N217" s="237" t="s">
        <v>40</v>
      </c>
      <c r="O217" s="86"/>
      <c r="P217" s="215">
        <f>O217*H217</f>
        <v>0</v>
      </c>
      <c r="Q217" s="215">
        <v>0</v>
      </c>
      <c r="R217" s="215">
        <f>Q217*H217</f>
        <v>0</v>
      </c>
      <c r="S217" s="215">
        <v>0</v>
      </c>
      <c r="T217" s="216">
        <f>S217*H217</f>
        <v>0</v>
      </c>
      <c r="U217" s="40"/>
      <c r="V217" s="40"/>
      <c r="W217" s="40"/>
      <c r="X217" s="40"/>
      <c r="Y217" s="40"/>
      <c r="Z217" s="40"/>
      <c r="AA217" s="40"/>
      <c r="AB217" s="40"/>
      <c r="AC217" s="40"/>
      <c r="AD217" s="40"/>
      <c r="AE217" s="40"/>
      <c r="AR217" s="217" t="s">
        <v>171</v>
      </c>
      <c r="AT217" s="217" t="s">
        <v>254</v>
      </c>
      <c r="AU217" s="217" t="s">
        <v>79</v>
      </c>
      <c r="AY217" s="19" t="s">
        <v>150</v>
      </c>
      <c r="BE217" s="218">
        <f>IF(N217="základní",J217,0)</f>
        <v>0</v>
      </c>
      <c r="BF217" s="218">
        <f>IF(N217="snížená",J217,0)</f>
        <v>0</v>
      </c>
      <c r="BG217" s="218">
        <f>IF(N217="zákl. přenesená",J217,0)</f>
        <v>0</v>
      </c>
      <c r="BH217" s="218">
        <f>IF(N217="sníž. přenesená",J217,0)</f>
        <v>0</v>
      </c>
      <c r="BI217" s="218">
        <f>IF(N217="nulová",J217,0)</f>
        <v>0</v>
      </c>
      <c r="BJ217" s="19" t="s">
        <v>77</v>
      </c>
      <c r="BK217" s="218">
        <f>ROUND(I217*H217,2)</f>
        <v>0</v>
      </c>
      <c r="BL217" s="19" t="s">
        <v>158</v>
      </c>
      <c r="BM217" s="217" t="s">
        <v>1290</v>
      </c>
    </row>
    <row r="218" s="2" customFormat="1" ht="21.75" customHeight="1">
      <c r="A218" s="40"/>
      <c r="B218" s="41"/>
      <c r="C218" s="228" t="s">
        <v>450</v>
      </c>
      <c r="D218" s="228" t="s">
        <v>254</v>
      </c>
      <c r="E218" s="229" t="s">
        <v>1291</v>
      </c>
      <c r="F218" s="230" t="s">
        <v>1292</v>
      </c>
      <c r="G218" s="231" t="s">
        <v>252</v>
      </c>
      <c r="H218" s="232">
        <v>3</v>
      </c>
      <c r="I218" s="233"/>
      <c r="J218" s="234">
        <f>ROUND(I218*H218,2)</f>
        <v>0</v>
      </c>
      <c r="K218" s="230" t="s">
        <v>157</v>
      </c>
      <c r="L218" s="235"/>
      <c r="M218" s="236" t="s">
        <v>19</v>
      </c>
      <c r="N218" s="237" t="s">
        <v>40</v>
      </c>
      <c r="O218" s="86"/>
      <c r="P218" s="215">
        <f>O218*H218</f>
        <v>0</v>
      </c>
      <c r="Q218" s="215">
        <v>0.0035000000000000001</v>
      </c>
      <c r="R218" s="215">
        <f>Q218*H218</f>
        <v>0.010500000000000001</v>
      </c>
      <c r="S218" s="215">
        <v>0</v>
      </c>
      <c r="T218" s="216">
        <f>S218*H218</f>
        <v>0</v>
      </c>
      <c r="U218" s="40"/>
      <c r="V218" s="40"/>
      <c r="W218" s="40"/>
      <c r="X218" s="40"/>
      <c r="Y218" s="40"/>
      <c r="Z218" s="40"/>
      <c r="AA218" s="40"/>
      <c r="AB218" s="40"/>
      <c r="AC218" s="40"/>
      <c r="AD218" s="40"/>
      <c r="AE218" s="40"/>
      <c r="AR218" s="217" t="s">
        <v>171</v>
      </c>
      <c r="AT218" s="217" t="s">
        <v>254</v>
      </c>
      <c r="AU218" s="217" t="s">
        <v>79</v>
      </c>
      <c r="AY218" s="19" t="s">
        <v>150</v>
      </c>
      <c r="BE218" s="218">
        <f>IF(N218="základní",J218,0)</f>
        <v>0</v>
      </c>
      <c r="BF218" s="218">
        <f>IF(N218="snížená",J218,0)</f>
        <v>0</v>
      </c>
      <c r="BG218" s="218">
        <f>IF(N218="zákl. přenesená",J218,0)</f>
        <v>0</v>
      </c>
      <c r="BH218" s="218">
        <f>IF(N218="sníž. přenesená",J218,0)</f>
        <v>0</v>
      </c>
      <c r="BI218" s="218">
        <f>IF(N218="nulová",J218,0)</f>
        <v>0</v>
      </c>
      <c r="BJ218" s="19" t="s">
        <v>77</v>
      </c>
      <c r="BK218" s="218">
        <f>ROUND(I218*H218,2)</f>
        <v>0</v>
      </c>
      <c r="BL218" s="19" t="s">
        <v>158</v>
      </c>
      <c r="BM218" s="217" t="s">
        <v>1293</v>
      </c>
    </row>
    <row r="219" s="2" customFormat="1" ht="24.15" customHeight="1">
      <c r="A219" s="40"/>
      <c r="B219" s="41"/>
      <c r="C219" s="206" t="s">
        <v>345</v>
      </c>
      <c r="D219" s="206" t="s">
        <v>153</v>
      </c>
      <c r="E219" s="207" t="s">
        <v>1294</v>
      </c>
      <c r="F219" s="208" t="s">
        <v>1295</v>
      </c>
      <c r="G219" s="209" t="s">
        <v>252</v>
      </c>
      <c r="H219" s="210">
        <v>3</v>
      </c>
      <c r="I219" s="211"/>
      <c r="J219" s="212">
        <f>ROUND(I219*H219,2)</f>
        <v>0</v>
      </c>
      <c r="K219" s="208" t="s">
        <v>157</v>
      </c>
      <c r="L219" s="46"/>
      <c r="M219" s="213" t="s">
        <v>19</v>
      </c>
      <c r="N219" s="214" t="s">
        <v>40</v>
      </c>
      <c r="O219" s="86"/>
      <c r="P219" s="215">
        <f>O219*H219</f>
        <v>0</v>
      </c>
      <c r="Q219" s="215">
        <v>0.0013600000000000001</v>
      </c>
      <c r="R219" s="215">
        <f>Q219*H219</f>
        <v>0.0040800000000000003</v>
      </c>
      <c r="S219" s="215">
        <v>0</v>
      </c>
      <c r="T219" s="216">
        <f>S219*H219</f>
        <v>0</v>
      </c>
      <c r="U219" s="40"/>
      <c r="V219" s="40"/>
      <c r="W219" s="40"/>
      <c r="X219" s="40"/>
      <c r="Y219" s="40"/>
      <c r="Z219" s="40"/>
      <c r="AA219" s="40"/>
      <c r="AB219" s="40"/>
      <c r="AC219" s="40"/>
      <c r="AD219" s="40"/>
      <c r="AE219" s="40"/>
      <c r="AR219" s="217" t="s">
        <v>158</v>
      </c>
      <c r="AT219" s="217" t="s">
        <v>153</v>
      </c>
      <c r="AU219" s="217" t="s">
        <v>79</v>
      </c>
      <c r="AY219" s="19" t="s">
        <v>150</v>
      </c>
      <c r="BE219" s="218">
        <f>IF(N219="základní",J219,0)</f>
        <v>0</v>
      </c>
      <c r="BF219" s="218">
        <f>IF(N219="snížená",J219,0)</f>
        <v>0</v>
      </c>
      <c r="BG219" s="218">
        <f>IF(N219="zákl. přenesená",J219,0)</f>
        <v>0</v>
      </c>
      <c r="BH219" s="218">
        <f>IF(N219="sníž. přenesená",J219,0)</f>
        <v>0</v>
      </c>
      <c r="BI219" s="218">
        <f>IF(N219="nulová",J219,0)</f>
        <v>0</v>
      </c>
      <c r="BJ219" s="19" t="s">
        <v>77</v>
      </c>
      <c r="BK219" s="218">
        <f>ROUND(I219*H219,2)</f>
        <v>0</v>
      </c>
      <c r="BL219" s="19" t="s">
        <v>158</v>
      </c>
      <c r="BM219" s="217" t="s">
        <v>1296</v>
      </c>
    </row>
    <row r="220" s="2" customFormat="1">
      <c r="A220" s="40"/>
      <c r="B220" s="41"/>
      <c r="C220" s="42"/>
      <c r="D220" s="219" t="s">
        <v>159</v>
      </c>
      <c r="E220" s="42"/>
      <c r="F220" s="220" t="s">
        <v>1297</v>
      </c>
      <c r="G220" s="42"/>
      <c r="H220" s="42"/>
      <c r="I220" s="221"/>
      <c r="J220" s="42"/>
      <c r="K220" s="42"/>
      <c r="L220" s="46"/>
      <c r="M220" s="222"/>
      <c r="N220" s="223"/>
      <c r="O220" s="86"/>
      <c r="P220" s="86"/>
      <c r="Q220" s="86"/>
      <c r="R220" s="86"/>
      <c r="S220" s="86"/>
      <c r="T220" s="87"/>
      <c r="U220" s="40"/>
      <c r="V220" s="40"/>
      <c r="W220" s="40"/>
      <c r="X220" s="40"/>
      <c r="Y220" s="40"/>
      <c r="Z220" s="40"/>
      <c r="AA220" s="40"/>
      <c r="AB220" s="40"/>
      <c r="AC220" s="40"/>
      <c r="AD220" s="40"/>
      <c r="AE220" s="40"/>
      <c r="AT220" s="19" t="s">
        <v>159</v>
      </c>
      <c r="AU220" s="19" t="s">
        <v>79</v>
      </c>
    </row>
    <row r="221" s="2" customFormat="1" ht="24.15" customHeight="1">
      <c r="A221" s="40"/>
      <c r="B221" s="41"/>
      <c r="C221" s="228" t="s">
        <v>457</v>
      </c>
      <c r="D221" s="228" t="s">
        <v>254</v>
      </c>
      <c r="E221" s="229" t="s">
        <v>1298</v>
      </c>
      <c r="F221" s="230" t="s">
        <v>1299</v>
      </c>
      <c r="G221" s="231" t="s">
        <v>252</v>
      </c>
      <c r="H221" s="232">
        <v>3</v>
      </c>
      <c r="I221" s="233"/>
      <c r="J221" s="234">
        <f>ROUND(I221*H221,2)</f>
        <v>0</v>
      </c>
      <c r="K221" s="230" t="s">
        <v>157</v>
      </c>
      <c r="L221" s="235"/>
      <c r="M221" s="236" t="s">
        <v>19</v>
      </c>
      <c r="N221" s="237" t="s">
        <v>40</v>
      </c>
      <c r="O221" s="86"/>
      <c r="P221" s="215">
        <f>O221*H221</f>
        <v>0</v>
      </c>
      <c r="Q221" s="215">
        <v>0.042500000000000003</v>
      </c>
      <c r="R221" s="215">
        <f>Q221*H221</f>
        <v>0.1275</v>
      </c>
      <c r="S221" s="215">
        <v>0</v>
      </c>
      <c r="T221" s="216">
        <f>S221*H221</f>
        <v>0</v>
      </c>
      <c r="U221" s="40"/>
      <c r="V221" s="40"/>
      <c r="W221" s="40"/>
      <c r="X221" s="40"/>
      <c r="Y221" s="40"/>
      <c r="Z221" s="40"/>
      <c r="AA221" s="40"/>
      <c r="AB221" s="40"/>
      <c r="AC221" s="40"/>
      <c r="AD221" s="40"/>
      <c r="AE221" s="40"/>
      <c r="AR221" s="217" t="s">
        <v>171</v>
      </c>
      <c r="AT221" s="217" t="s">
        <v>254</v>
      </c>
      <c r="AU221" s="217" t="s">
        <v>79</v>
      </c>
      <c r="AY221" s="19" t="s">
        <v>150</v>
      </c>
      <c r="BE221" s="218">
        <f>IF(N221="základní",J221,0)</f>
        <v>0</v>
      </c>
      <c r="BF221" s="218">
        <f>IF(N221="snížená",J221,0)</f>
        <v>0</v>
      </c>
      <c r="BG221" s="218">
        <f>IF(N221="zákl. přenesená",J221,0)</f>
        <v>0</v>
      </c>
      <c r="BH221" s="218">
        <f>IF(N221="sníž. přenesená",J221,0)</f>
        <v>0</v>
      </c>
      <c r="BI221" s="218">
        <f>IF(N221="nulová",J221,0)</f>
        <v>0</v>
      </c>
      <c r="BJ221" s="19" t="s">
        <v>77</v>
      </c>
      <c r="BK221" s="218">
        <f>ROUND(I221*H221,2)</f>
        <v>0</v>
      </c>
      <c r="BL221" s="19" t="s">
        <v>158</v>
      </c>
      <c r="BM221" s="217" t="s">
        <v>1300</v>
      </c>
    </row>
    <row r="222" s="2" customFormat="1">
      <c r="A222" s="40"/>
      <c r="B222" s="41"/>
      <c r="C222" s="42"/>
      <c r="D222" s="244" t="s">
        <v>1183</v>
      </c>
      <c r="E222" s="42"/>
      <c r="F222" s="278" t="s">
        <v>1301</v>
      </c>
      <c r="G222" s="42"/>
      <c r="H222" s="42"/>
      <c r="I222" s="221"/>
      <c r="J222" s="42"/>
      <c r="K222" s="42"/>
      <c r="L222" s="46"/>
      <c r="M222" s="222"/>
      <c r="N222" s="223"/>
      <c r="O222" s="86"/>
      <c r="P222" s="86"/>
      <c r="Q222" s="86"/>
      <c r="R222" s="86"/>
      <c r="S222" s="86"/>
      <c r="T222" s="87"/>
      <c r="U222" s="40"/>
      <c r="V222" s="40"/>
      <c r="W222" s="40"/>
      <c r="X222" s="40"/>
      <c r="Y222" s="40"/>
      <c r="Z222" s="40"/>
      <c r="AA222" s="40"/>
      <c r="AB222" s="40"/>
      <c r="AC222" s="40"/>
      <c r="AD222" s="40"/>
      <c r="AE222" s="40"/>
      <c r="AT222" s="19" t="s">
        <v>1183</v>
      </c>
      <c r="AU222" s="19" t="s">
        <v>79</v>
      </c>
    </row>
    <row r="223" s="2" customFormat="1" ht="49.05" customHeight="1">
      <c r="A223" s="40"/>
      <c r="B223" s="41"/>
      <c r="C223" s="206" t="s">
        <v>349</v>
      </c>
      <c r="D223" s="206" t="s">
        <v>153</v>
      </c>
      <c r="E223" s="207" t="s">
        <v>1302</v>
      </c>
      <c r="F223" s="208" t="s">
        <v>1303</v>
      </c>
      <c r="G223" s="209" t="s">
        <v>252</v>
      </c>
      <c r="H223" s="210">
        <v>2</v>
      </c>
      <c r="I223" s="211"/>
      <c r="J223" s="212">
        <f>ROUND(I223*H223,2)</f>
        <v>0</v>
      </c>
      <c r="K223" s="208" t="s">
        <v>157</v>
      </c>
      <c r="L223" s="46"/>
      <c r="M223" s="213" t="s">
        <v>19</v>
      </c>
      <c r="N223" s="214" t="s">
        <v>40</v>
      </c>
      <c r="O223" s="86"/>
      <c r="P223" s="215">
        <f>O223*H223</f>
        <v>0</v>
      </c>
      <c r="Q223" s="215">
        <v>0.0050800000000000003</v>
      </c>
      <c r="R223" s="215">
        <f>Q223*H223</f>
        <v>0.010160000000000001</v>
      </c>
      <c r="S223" s="215">
        <v>0</v>
      </c>
      <c r="T223" s="216">
        <f>S223*H223</f>
        <v>0</v>
      </c>
      <c r="U223" s="40"/>
      <c r="V223" s="40"/>
      <c r="W223" s="40"/>
      <c r="X223" s="40"/>
      <c r="Y223" s="40"/>
      <c r="Z223" s="40"/>
      <c r="AA223" s="40"/>
      <c r="AB223" s="40"/>
      <c r="AC223" s="40"/>
      <c r="AD223" s="40"/>
      <c r="AE223" s="40"/>
      <c r="AR223" s="217" t="s">
        <v>158</v>
      </c>
      <c r="AT223" s="217" t="s">
        <v>153</v>
      </c>
      <c r="AU223" s="217" t="s">
        <v>79</v>
      </c>
      <c r="AY223" s="19" t="s">
        <v>150</v>
      </c>
      <c r="BE223" s="218">
        <f>IF(N223="základní",J223,0)</f>
        <v>0</v>
      </c>
      <c r="BF223" s="218">
        <f>IF(N223="snížená",J223,0)</f>
        <v>0</v>
      </c>
      <c r="BG223" s="218">
        <f>IF(N223="zákl. přenesená",J223,0)</f>
        <v>0</v>
      </c>
      <c r="BH223" s="218">
        <f>IF(N223="sníž. přenesená",J223,0)</f>
        <v>0</v>
      </c>
      <c r="BI223" s="218">
        <f>IF(N223="nulová",J223,0)</f>
        <v>0</v>
      </c>
      <c r="BJ223" s="19" t="s">
        <v>77</v>
      </c>
      <c r="BK223" s="218">
        <f>ROUND(I223*H223,2)</f>
        <v>0</v>
      </c>
      <c r="BL223" s="19" t="s">
        <v>158</v>
      </c>
      <c r="BM223" s="217" t="s">
        <v>1304</v>
      </c>
    </row>
    <row r="224" s="2" customFormat="1">
      <c r="A224" s="40"/>
      <c r="B224" s="41"/>
      <c r="C224" s="42"/>
      <c r="D224" s="219" t="s">
        <v>159</v>
      </c>
      <c r="E224" s="42"/>
      <c r="F224" s="220" t="s">
        <v>1305</v>
      </c>
      <c r="G224" s="42"/>
      <c r="H224" s="42"/>
      <c r="I224" s="221"/>
      <c r="J224" s="42"/>
      <c r="K224" s="42"/>
      <c r="L224" s="46"/>
      <c r="M224" s="222"/>
      <c r="N224" s="223"/>
      <c r="O224" s="86"/>
      <c r="P224" s="86"/>
      <c r="Q224" s="86"/>
      <c r="R224" s="86"/>
      <c r="S224" s="86"/>
      <c r="T224" s="87"/>
      <c r="U224" s="40"/>
      <c r="V224" s="40"/>
      <c r="W224" s="40"/>
      <c r="X224" s="40"/>
      <c r="Y224" s="40"/>
      <c r="Z224" s="40"/>
      <c r="AA224" s="40"/>
      <c r="AB224" s="40"/>
      <c r="AC224" s="40"/>
      <c r="AD224" s="40"/>
      <c r="AE224" s="40"/>
      <c r="AT224" s="19" t="s">
        <v>159</v>
      </c>
      <c r="AU224" s="19" t="s">
        <v>79</v>
      </c>
    </row>
    <row r="225" s="2" customFormat="1" ht="16.5" customHeight="1">
      <c r="A225" s="40"/>
      <c r="B225" s="41"/>
      <c r="C225" s="228" t="s">
        <v>463</v>
      </c>
      <c r="D225" s="228" t="s">
        <v>254</v>
      </c>
      <c r="E225" s="229" t="s">
        <v>1306</v>
      </c>
      <c r="F225" s="230" t="s">
        <v>1307</v>
      </c>
      <c r="G225" s="231" t="s">
        <v>252</v>
      </c>
      <c r="H225" s="232">
        <v>2</v>
      </c>
      <c r="I225" s="233"/>
      <c r="J225" s="234">
        <f>ROUND(I225*H225,2)</f>
        <v>0</v>
      </c>
      <c r="K225" s="230" t="s">
        <v>19</v>
      </c>
      <c r="L225" s="235"/>
      <c r="M225" s="236" t="s">
        <v>19</v>
      </c>
      <c r="N225" s="237" t="s">
        <v>40</v>
      </c>
      <c r="O225" s="86"/>
      <c r="P225" s="215">
        <f>O225*H225</f>
        <v>0</v>
      </c>
      <c r="Q225" s="215">
        <v>0</v>
      </c>
      <c r="R225" s="215">
        <f>Q225*H225</f>
        <v>0</v>
      </c>
      <c r="S225" s="215">
        <v>0</v>
      </c>
      <c r="T225" s="216">
        <f>S225*H225</f>
        <v>0</v>
      </c>
      <c r="U225" s="40"/>
      <c r="V225" s="40"/>
      <c r="W225" s="40"/>
      <c r="X225" s="40"/>
      <c r="Y225" s="40"/>
      <c r="Z225" s="40"/>
      <c r="AA225" s="40"/>
      <c r="AB225" s="40"/>
      <c r="AC225" s="40"/>
      <c r="AD225" s="40"/>
      <c r="AE225" s="40"/>
      <c r="AR225" s="217" t="s">
        <v>171</v>
      </c>
      <c r="AT225" s="217" t="s">
        <v>254</v>
      </c>
      <c r="AU225" s="217" t="s">
        <v>79</v>
      </c>
      <c r="AY225" s="19" t="s">
        <v>150</v>
      </c>
      <c r="BE225" s="218">
        <f>IF(N225="základní",J225,0)</f>
        <v>0</v>
      </c>
      <c r="BF225" s="218">
        <f>IF(N225="snížená",J225,0)</f>
        <v>0</v>
      </c>
      <c r="BG225" s="218">
        <f>IF(N225="zákl. přenesená",J225,0)</f>
        <v>0</v>
      </c>
      <c r="BH225" s="218">
        <f>IF(N225="sníž. přenesená",J225,0)</f>
        <v>0</v>
      </c>
      <c r="BI225" s="218">
        <f>IF(N225="nulová",J225,0)</f>
        <v>0</v>
      </c>
      <c r="BJ225" s="19" t="s">
        <v>77</v>
      </c>
      <c r="BK225" s="218">
        <f>ROUND(I225*H225,2)</f>
        <v>0</v>
      </c>
      <c r="BL225" s="19" t="s">
        <v>158</v>
      </c>
      <c r="BM225" s="217" t="s">
        <v>1308</v>
      </c>
    </row>
    <row r="226" s="2" customFormat="1" ht="24.15" customHeight="1">
      <c r="A226" s="40"/>
      <c r="B226" s="41"/>
      <c r="C226" s="228" t="s">
        <v>352</v>
      </c>
      <c r="D226" s="228" t="s">
        <v>254</v>
      </c>
      <c r="E226" s="229" t="s">
        <v>1309</v>
      </c>
      <c r="F226" s="230" t="s">
        <v>1310</v>
      </c>
      <c r="G226" s="231" t="s">
        <v>252</v>
      </c>
      <c r="H226" s="232">
        <v>2</v>
      </c>
      <c r="I226" s="233"/>
      <c r="J226" s="234">
        <f>ROUND(I226*H226,2)</f>
        <v>0</v>
      </c>
      <c r="K226" s="230" t="s">
        <v>157</v>
      </c>
      <c r="L226" s="235"/>
      <c r="M226" s="236" t="s">
        <v>19</v>
      </c>
      <c r="N226" s="237" t="s">
        <v>40</v>
      </c>
      <c r="O226" s="86"/>
      <c r="P226" s="215">
        <f>O226*H226</f>
        <v>0</v>
      </c>
      <c r="Q226" s="215">
        <v>0.0050000000000000001</v>
      </c>
      <c r="R226" s="215">
        <f>Q226*H226</f>
        <v>0.01</v>
      </c>
      <c r="S226" s="215">
        <v>0</v>
      </c>
      <c r="T226" s="216">
        <f>S226*H226</f>
        <v>0</v>
      </c>
      <c r="U226" s="40"/>
      <c r="V226" s="40"/>
      <c r="W226" s="40"/>
      <c r="X226" s="40"/>
      <c r="Y226" s="40"/>
      <c r="Z226" s="40"/>
      <c r="AA226" s="40"/>
      <c r="AB226" s="40"/>
      <c r="AC226" s="40"/>
      <c r="AD226" s="40"/>
      <c r="AE226" s="40"/>
      <c r="AR226" s="217" t="s">
        <v>171</v>
      </c>
      <c r="AT226" s="217" t="s">
        <v>254</v>
      </c>
      <c r="AU226" s="217" t="s">
        <v>79</v>
      </c>
      <c r="AY226" s="19" t="s">
        <v>150</v>
      </c>
      <c r="BE226" s="218">
        <f>IF(N226="základní",J226,0)</f>
        <v>0</v>
      </c>
      <c r="BF226" s="218">
        <f>IF(N226="snížená",J226,0)</f>
        <v>0</v>
      </c>
      <c r="BG226" s="218">
        <f>IF(N226="zákl. přenesená",J226,0)</f>
        <v>0</v>
      </c>
      <c r="BH226" s="218">
        <f>IF(N226="sníž. přenesená",J226,0)</f>
        <v>0</v>
      </c>
      <c r="BI226" s="218">
        <f>IF(N226="nulová",J226,0)</f>
        <v>0</v>
      </c>
      <c r="BJ226" s="19" t="s">
        <v>77</v>
      </c>
      <c r="BK226" s="218">
        <f>ROUND(I226*H226,2)</f>
        <v>0</v>
      </c>
      <c r="BL226" s="19" t="s">
        <v>158</v>
      </c>
      <c r="BM226" s="217" t="s">
        <v>1311</v>
      </c>
    </row>
    <row r="227" s="2" customFormat="1" ht="16.5" customHeight="1">
      <c r="A227" s="40"/>
      <c r="B227" s="41"/>
      <c r="C227" s="206" t="s">
        <v>470</v>
      </c>
      <c r="D227" s="206" t="s">
        <v>153</v>
      </c>
      <c r="E227" s="207" t="s">
        <v>1312</v>
      </c>
      <c r="F227" s="208" t="s">
        <v>1313</v>
      </c>
      <c r="G227" s="209" t="s">
        <v>310</v>
      </c>
      <c r="H227" s="210">
        <v>3.6000000000000001</v>
      </c>
      <c r="I227" s="211"/>
      <c r="J227" s="212">
        <f>ROUND(I227*H227,2)</f>
        <v>0</v>
      </c>
      <c r="K227" s="208" t="s">
        <v>157</v>
      </c>
      <c r="L227" s="46"/>
      <c r="M227" s="213" t="s">
        <v>19</v>
      </c>
      <c r="N227" s="214" t="s">
        <v>40</v>
      </c>
      <c r="O227" s="86"/>
      <c r="P227" s="215">
        <f>O227*H227</f>
        <v>0</v>
      </c>
      <c r="Q227" s="215">
        <v>0</v>
      </c>
      <c r="R227" s="215">
        <f>Q227*H227</f>
        <v>0</v>
      </c>
      <c r="S227" s="215">
        <v>0</v>
      </c>
      <c r="T227" s="216">
        <f>S227*H227</f>
        <v>0</v>
      </c>
      <c r="U227" s="40"/>
      <c r="V227" s="40"/>
      <c r="W227" s="40"/>
      <c r="X227" s="40"/>
      <c r="Y227" s="40"/>
      <c r="Z227" s="40"/>
      <c r="AA227" s="40"/>
      <c r="AB227" s="40"/>
      <c r="AC227" s="40"/>
      <c r="AD227" s="40"/>
      <c r="AE227" s="40"/>
      <c r="AR227" s="217" t="s">
        <v>158</v>
      </c>
      <c r="AT227" s="217" t="s">
        <v>153</v>
      </c>
      <c r="AU227" s="217" t="s">
        <v>79</v>
      </c>
      <c r="AY227" s="19" t="s">
        <v>150</v>
      </c>
      <c r="BE227" s="218">
        <f>IF(N227="základní",J227,0)</f>
        <v>0</v>
      </c>
      <c r="BF227" s="218">
        <f>IF(N227="snížená",J227,0)</f>
        <v>0</v>
      </c>
      <c r="BG227" s="218">
        <f>IF(N227="zákl. přenesená",J227,0)</f>
        <v>0</v>
      </c>
      <c r="BH227" s="218">
        <f>IF(N227="sníž. přenesená",J227,0)</f>
        <v>0</v>
      </c>
      <c r="BI227" s="218">
        <f>IF(N227="nulová",J227,0)</f>
        <v>0</v>
      </c>
      <c r="BJ227" s="19" t="s">
        <v>77</v>
      </c>
      <c r="BK227" s="218">
        <f>ROUND(I227*H227,2)</f>
        <v>0</v>
      </c>
      <c r="BL227" s="19" t="s">
        <v>158</v>
      </c>
      <c r="BM227" s="217" t="s">
        <v>1314</v>
      </c>
    </row>
    <row r="228" s="2" customFormat="1">
      <c r="A228" s="40"/>
      <c r="B228" s="41"/>
      <c r="C228" s="42"/>
      <c r="D228" s="219" t="s">
        <v>159</v>
      </c>
      <c r="E228" s="42"/>
      <c r="F228" s="220" t="s">
        <v>1315</v>
      </c>
      <c r="G228" s="42"/>
      <c r="H228" s="42"/>
      <c r="I228" s="221"/>
      <c r="J228" s="42"/>
      <c r="K228" s="42"/>
      <c r="L228" s="46"/>
      <c r="M228" s="222"/>
      <c r="N228" s="223"/>
      <c r="O228" s="86"/>
      <c r="P228" s="86"/>
      <c r="Q228" s="86"/>
      <c r="R228" s="86"/>
      <c r="S228" s="86"/>
      <c r="T228" s="87"/>
      <c r="U228" s="40"/>
      <c r="V228" s="40"/>
      <c r="W228" s="40"/>
      <c r="X228" s="40"/>
      <c r="Y228" s="40"/>
      <c r="Z228" s="40"/>
      <c r="AA228" s="40"/>
      <c r="AB228" s="40"/>
      <c r="AC228" s="40"/>
      <c r="AD228" s="40"/>
      <c r="AE228" s="40"/>
      <c r="AT228" s="19" t="s">
        <v>159</v>
      </c>
      <c r="AU228" s="19" t="s">
        <v>79</v>
      </c>
    </row>
    <row r="229" s="13" customFormat="1">
      <c r="A229" s="13"/>
      <c r="B229" s="242"/>
      <c r="C229" s="243"/>
      <c r="D229" s="244" t="s">
        <v>593</v>
      </c>
      <c r="E229" s="245" t="s">
        <v>19</v>
      </c>
      <c r="F229" s="246" t="s">
        <v>1316</v>
      </c>
      <c r="G229" s="243"/>
      <c r="H229" s="247">
        <v>3.6000000000000001</v>
      </c>
      <c r="I229" s="248"/>
      <c r="J229" s="243"/>
      <c r="K229" s="243"/>
      <c r="L229" s="249"/>
      <c r="M229" s="250"/>
      <c r="N229" s="251"/>
      <c r="O229" s="251"/>
      <c r="P229" s="251"/>
      <c r="Q229" s="251"/>
      <c r="R229" s="251"/>
      <c r="S229" s="251"/>
      <c r="T229" s="252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T229" s="253" t="s">
        <v>593</v>
      </c>
      <c r="AU229" s="253" t="s">
        <v>79</v>
      </c>
      <c r="AV229" s="13" t="s">
        <v>79</v>
      </c>
      <c r="AW229" s="13" t="s">
        <v>31</v>
      </c>
      <c r="AX229" s="13" t="s">
        <v>69</v>
      </c>
      <c r="AY229" s="253" t="s">
        <v>150</v>
      </c>
    </row>
    <row r="230" s="14" customFormat="1">
      <c r="A230" s="14"/>
      <c r="B230" s="254"/>
      <c r="C230" s="255"/>
      <c r="D230" s="244" t="s">
        <v>593</v>
      </c>
      <c r="E230" s="256" t="s">
        <v>19</v>
      </c>
      <c r="F230" s="257" t="s">
        <v>595</v>
      </c>
      <c r="G230" s="255"/>
      <c r="H230" s="258">
        <v>3.6000000000000001</v>
      </c>
      <c r="I230" s="259"/>
      <c r="J230" s="255"/>
      <c r="K230" s="255"/>
      <c r="L230" s="260"/>
      <c r="M230" s="261"/>
      <c r="N230" s="262"/>
      <c r="O230" s="262"/>
      <c r="P230" s="262"/>
      <c r="Q230" s="262"/>
      <c r="R230" s="262"/>
      <c r="S230" s="262"/>
      <c r="T230" s="263"/>
      <c r="U230" s="14"/>
      <c r="V230" s="14"/>
      <c r="W230" s="14"/>
      <c r="X230" s="14"/>
      <c r="Y230" s="14"/>
      <c r="Z230" s="14"/>
      <c r="AA230" s="14"/>
      <c r="AB230" s="14"/>
      <c r="AC230" s="14"/>
      <c r="AD230" s="14"/>
      <c r="AE230" s="14"/>
      <c r="AT230" s="264" t="s">
        <v>593</v>
      </c>
      <c r="AU230" s="264" t="s">
        <v>79</v>
      </c>
      <c r="AV230" s="14" t="s">
        <v>158</v>
      </c>
      <c r="AW230" s="14" t="s">
        <v>31</v>
      </c>
      <c r="AX230" s="14" t="s">
        <v>77</v>
      </c>
      <c r="AY230" s="264" t="s">
        <v>150</v>
      </c>
    </row>
    <row r="231" s="2" customFormat="1" ht="24.15" customHeight="1">
      <c r="A231" s="40"/>
      <c r="B231" s="41"/>
      <c r="C231" s="206" t="s">
        <v>358</v>
      </c>
      <c r="D231" s="206" t="s">
        <v>153</v>
      </c>
      <c r="E231" s="207" t="s">
        <v>1317</v>
      </c>
      <c r="F231" s="208" t="s">
        <v>1318</v>
      </c>
      <c r="G231" s="209" t="s">
        <v>310</v>
      </c>
      <c r="H231" s="210">
        <v>3.6000000000000001</v>
      </c>
      <c r="I231" s="211"/>
      <c r="J231" s="212">
        <f>ROUND(I231*H231,2)</f>
        <v>0</v>
      </c>
      <c r="K231" s="208" t="s">
        <v>157</v>
      </c>
      <c r="L231" s="46"/>
      <c r="M231" s="213" t="s">
        <v>19</v>
      </c>
      <c r="N231" s="214" t="s">
        <v>40</v>
      </c>
      <c r="O231" s="86"/>
      <c r="P231" s="215">
        <f>O231*H231</f>
        <v>0</v>
      </c>
      <c r="Q231" s="215">
        <v>0</v>
      </c>
      <c r="R231" s="215">
        <f>Q231*H231</f>
        <v>0</v>
      </c>
      <c r="S231" s="215">
        <v>0</v>
      </c>
      <c r="T231" s="216">
        <f>S231*H231</f>
        <v>0</v>
      </c>
      <c r="U231" s="40"/>
      <c r="V231" s="40"/>
      <c r="W231" s="40"/>
      <c r="X231" s="40"/>
      <c r="Y231" s="40"/>
      <c r="Z231" s="40"/>
      <c r="AA231" s="40"/>
      <c r="AB231" s="40"/>
      <c r="AC231" s="40"/>
      <c r="AD231" s="40"/>
      <c r="AE231" s="40"/>
      <c r="AR231" s="217" t="s">
        <v>158</v>
      </c>
      <c r="AT231" s="217" t="s">
        <v>153</v>
      </c>
      <c r="AU231" s="217" t="s">
        <v>79</v>
      </c>
      <c r="AY231" s="19" t="s">
        <v>150</v>
      </c>
      <c r="BE231" s="218">
        <f>IF(N231="základní",J231,0)</f>
        <v>0</v>
      </c>
      <c r="BF231" s="218">
        <f>IF(N231="snížená",J231,0)</f>
        <v>0</v>
      </c>
      <c r="BG231" s="218">
        <f>IF(N231="zákl. přenesená",J231,0)</f>
        <v>0</v>
      </c>
      <c r="BH231" s="218">
        <f>IF(N231="sníž. přenesená",J231,0)</f>
        <v>0</v>
      </c>
      <c r="BI231" s="218">
        <f>IF(N231="nulová",J231,0)</f>
        <v>0</v>
      </c>
      <c r="BJ231" s="19" t="s">
        <v>77</v>
      </c>
      <c r="BK231" s="218">
        <f>ROUND(I231*H231,2)</f>
        <v>0</v>
      </c>
      <c r="BL231" s="19" t="s">
        <v>158</v>
      </c>
      <c r="BM231" s="217" t="s">
        <v>1319</v>
      </c>
    </row>
    <row r="232" s="2" customFormat="1">
      <c r="A232" s="40"/>
      <c r="B232" s="41"/>
      <c r="C232" s="42"/>
      <c r="D232" s="219" t="s">
        <v>159</v>
      </c>
      <c r="E232" s="42"/>
      <c r="F232" s="220" t="s">
        <v>1320</v>
      </c>
      <c r="G232" s="42"/>
      <c r="H232" s="42"/>
      <c r="I232" s="221"/>
      <c r="J232" s="42"/>
      <c r="K232" s="42"/>
      <c r="L232" s="46"/>
      <c r="M232" s="222"/>
      <c r="N232" s="223"/>
      <c r="O232" s="86"/>
      <c r="P232" s="86"/>
      <c r="Q232" s="86"/>
      <c r="R232" s="86"/>
      <c r="S232" s="86"/>
      <c r="T232" s="87"/>
      <c r="U232" s="40"/>
      <c r="V232" s="40"/>
      <c r="W232" s="40"/>
      <c r="X232" s="40"/>
      <c r="Y232" s="40"/>
      <c r="Z232" s="40"/>
      <c r="AA232" s="40"/>
      <c r="AB232" s="40"/>
      <c r="AC232" s="40"/>
      <c r="AD232" s="40"/>
      <c r="AE232" s="40"/>
      <c r="AT232" s="19" t="s">
        <v>159</v>
      </c>
      <c r="AU232" s="19" t="s">
        <v>79</v>
      </c>
    </row>
    <row r="233" s="13" customFormat="1">
      <c r="A233" s="13"/>
      <c r="B233" s="242"/>
      <c r="C233" s="243"/>
      <c r="D233" s="244" t="s">
        <v>593</v>
      </c>
      <c r="E233" s="245" t="s">
        <v>19</v>
      </c>
      <c r="F233" s="246" t="s">
        <v>1321</v>
      </c>
      <c r="G233" s="243"/>
      <c r="H233" s="247">
        <v>3.6000000000000001</v>
      </c>
      <c r="I233" s="248"/>
      <c r="J233" s="243"/>
      <c r="K233" s="243"/>
      <c r="L233" s="249"/>
      <c r="M233" s="250"/>
      <c r="N233" s="251"/>
      <c r="O233" s="251"/>
      <c r="P233" s="251"/>
      <c r="Q233" s="251"/>
      <c r="R233" s="251"/>
      <c r="S233" s="251"/>
      <c r="T233" s="252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T233" s="253" t="s">
        <v>593</v>
      </c>
      <c r="AU233" s="253" t="s">
        <v>79</v>
      </c>
      <c r="AV233" s="13" t="s">
        <v>79</v>
      </c>
      <c r="AW233" s="13" t="s">
        <v>31</v>
      </c>
      <c r="AX233" s="13" t="s">
        <v>69</v>
      </c>
      <c r="AY233" s="253" t="s">
        <v>150</v>
      </c>
    </row>
    <row r="234" s="14" customFormat="1">
      <c r="A234" s="14"/>
      <c r="B234" s="254"/>
      <c r="C234" s="255"/>
      <c r="D234" s="244" t="s">
        <v>593</v>
      </c>
      <c r="E234" s="256" t="s">
        <v>19</v>
      </c>
      <c r="F234" s="257" t="s">
        <v>595</v>
      </c>
      <c r="G234" s="255"/>
      <c r="H234" s="258">
        <v>3.6000000000000001</v>
      </c>
      <c r="I234" s="259"/>
      <c r="J234" s="255"/>
      <c r="K234" s="255"/>
      <c r="L234" s="260"/>
      <c r="M234" s="261"/>
      <c r="N234" s="262"/>
      <c r="O234" s="262"/>
      <c r="P234" s="262"/>
      <c r="Q234" s="262"/>
      <c r="R234" s="262"/>
      <c r="S234" s="262"/>
      <c r="T234" s="263"/>
      <c r="U234" s="14"/>
      <c r="V234" s="14"/>
      <c r="W234" s="14"/>
      <c r="X234" s="14"/>
      <c r="Y234" s="14"/>
      <c r="Z234" s="14"/>
      <c r="AA234" s="14"/>
      <c r="AB234" s="14"/>
      <c r="AC234" s="14"/>
      <c r="AD234" s="14"/>
      <c r="AE234" s="14"/>
      <c r="AT234" s="264" t="s">
        <v>593</v>
      </c>
      <c r="AU234" s="264" t="s">
        <v>79</v>
      </c>
      <c r="AV234" s="14" t="s">
        <v>158</v>
      </c>
      <c r="AW234" s="14" t="s">
        <v>31</v>
      </c>
      <c r="AX234" s="14" t="s">
        <v>77</v>
      </c>
      <c r="AY234" s="264" t="s">
        <v>150</v>
      </c>
    </row>
    <row r="235" s="2" customFormat="1" ht="24.15" customHeight="1">
      <c r="A235" s="40"/>
      <c r="B235" s="41"/>
      <c r="C235" s="206" t="s">
        <v>789</v>
      </c>
      <c r="D235" s="206" t="s">
        <v>153</v>
      </c>
      <c r="E235" s="207" t="s">
        <v>1322</v>
      </c>
      <c r="F235" s="208" t="s">
        <v>1323</v>
      </c>
      <c r="G235" s="209" t="s">
        <v>252</v>
      </c>
      <c r="H235" s="210">
        <v>2</v>
      </c>
      <c r="I235" s="211"/>
      <c r="J235" s="212">
        <f>ROUND(I235*H235,2)</f>
        <v>0</v>
      </c>
      <c r="K235" s="208" t="s">
        <v>157</v>
      </c>
      <c r="L235" s="46"/>
      <c r="M235" s="213" t="s">
        <v>19</v>
      </c>
      <c r="N235" s="214" t="s">
        <v>40</v>
      </c>
      <c r="O235" s="86"/>
      <c r="P235" s="215">
        <f>O235*H235</f>
        <v>0</v>
      </c>
      <c r="Q235" s="215">
        <v>0.45937</v>
      </c>
      <c r="R235" s="215">
        <f>Q235*H235</f>
        <v>0.91874</v>
      </c>
      <c r="S235" s="215">
        <v>0</v>
      </c>
      <c r="T235" s="216">
        <f>S235*H235</f>
        <v>0</v>
      </c>
      <c r="U235" s="40"/>
      <c r="V235" s="40"/>
      <c r="W235" s="40"/>
      <c r="X235" s="40"/>
      <c r="Y235" s="40"/>
      <c r="Z235" s="40"/>
      <c r="AA235" s="40"/>
      <c r="AB235" s="40"/>
      <c r="AC235" s="40"/>
      <c r="AD235" s="40"/>
      <c r="AE235" s="40"/>
      <c r="AR235" s="217" t="s">
        <v>158</v>
      </c>
      <c r="AT235" s="217" t="s">
        <v>153</v>
      </c>
      <c r="AU235" s="217" t="s">
        <v>79</v>
      </c>
      <c r="AY235" s="19" t="s">
        <v>150</v>
      </c>
      <c r="BE235" s="218">
        <f>IF(N235="základní",J235,0)</f>
        <v>0</v>
      </c>
      <c r="BF235" s="218">
        <f>IF(N235="snížená",J235,0)</f>
        <v>0</v>
      </c>
      <c r="BG235" s="218">
        <f>IF(N235="zákl. přenesená",J235,0)</f>
        <v>0</v>
      </c>
      <c r="BH235" s="218">
        <f>IF(N235="sníž. přenesená",J235,0)</f>
        <v>0</v>
      </c>
      <c r="BI235" s="218">
        <f>IF(N235="nulová",J235,0)</f>
        <v>0</v>
      </c>
      <c r="BJ235" s="19" t="s">
        <v>77</v>
      </c>
      <c r="BK235" s="218">
        <f>ROUND(I235*H235,2)</f>
        <v>0</v>
      </c>
      <c r="BL235" s="19" t="s">
        <v>158</v>
      </c>
      <c r="BM235" s="217" t="s">
        <v>1324</v>
      </c>
    </row>
    <row r="236" s="2" customFormat="1">
      <c r="A236" s="40"/>
      <c r="B236" s="41"/>
      <c r="C236" s="42"/>
      <c r="D236" s="219" t="s">
        <v>159</v>
      </c>
      <c r="E236" s="42"/>
      <c r="F236" s="220" t="s">
        <v>1325</v>
      </c>
      <c r="G236" s="42"/>
      <c r="H236" s="42"/>
      <c r="I236" s="221"/>
      <c r="J236" s="42"/>
      <c r="K236" s="42"/>
      <c r="L236" s="46"/>
      <c r="M236" s="222"/>
      <c r="N236" s="223"/>
      <c r="O236" s="86"/>
      <c r="P236" s="86"/>
      <c r="Q236" s="86"/>
      <c r="R236" s="86"/>
      <c r="S236" s="86"/>
      <c r="T236" s="87"/>
      <c r="U236" s="40"/>
      <c r="V236" s="40"/>
      <c r="W236" s="40"/>
      <c r="X236" s="40"/>
      <c r="Y236" s="40"/>
      <c r="Z236" s="40"/>
      <c r="AA236" s="40"/>
      <c r="AB236" s="40"/>
      <c r="AC236" s="40"/>
      <c r="AD236" s="40"/>
      <c r="AE236" s="40"/>
      <c r="AT236" s="19" t="s">
        <v>159</v>
      </c>
      <c r="AU236" s="19" t="s">
        <v>79</v>
      </c>
    </row>
    <row r="237" s="2" customFormat="1" ht="24.15" customHeight="1">
      <c r="A237" s="40"/>
      <c r="B237" s="41"/>
      <c r="C237" s="206" t="s">
        <v>362</v>
      </c>
      <c r="D237" s="206" t="s">
        <v>153</v>
      </c>
      <c r="E237" s="207" t="s">
        <v>1326</v>
      </c>
      <c r="F237" s="208" t="s">
        <v>1327</v>
      </c>
      <c r="G237" s="209" t="s">
        <v>310</v>
      </c>
      <c r="H237" s="210">
        <v>200</v>
      </c>
      <c r="I237" s="211"/>
      <c r="J237" s="212">
        <f>ROUND(I237*H237,2)</f>
        <v>0</v>
      </c>
      <c r="K237" s="208" t="s">
        <v>157</v>
      </c>
      <c r="L237" s="46"/>
      <c r="M237" s="213" t="s">
        <v>19</v>
      </c>
      <c r="N237" s="214" t="s">
        <v>40</v>
      </c>
      <c r="O237" s="86"/>
      <c r="P237" s="215">
        <f>O237*H237</f>
        <v>0</v>
      </c>
      <c r="Q237" s="215">
        <v>0</v>
      </c>
      <c r="R237" s="215">
        <f>Q237*H237</f>
        <v>0</v>
      </c>
      <c r="S237" s="215">
        <v>0</v>
      </c>
      <c r="T237" s="216">
        <f>S237*H237</f>
        <v>0</v>
      </c>
      <c r="U237" s="40"/>
      <c r="V237" s="40"/>
      <c r="W237" s="40"/>
      <c r="X237" s="40"/>
      <c r="Y237" s="40"/>
      <c r="Z237" s="40"/>
      <c r="AA237" s="40"/>
      <c r="AB237" s="40"/>
      <c r="AC237" s="40"/>
      <c r="AD237" s="40"/>
      <c r="AE237" s="40"/>
      <c r="AR237" s="217" t="s">
        <v>158</v>
      </c>
      <c r="AT237" s="217" t="s">
        <v>153</v>
      </c>
      <c r="AU237" s="217" t="s">
        <v>79</v>
      </c>
      <c r="AY237" s="19" t="s">
        <v>150</v>
      </c>
      <c r="BE237" s="218">
        <f>IF(N237="základní",J237,0)</f>
        <v>0</v>
      </c>
      <c r="BF237" s="218">
        <f>IF(N237="snížená",J237,0)</f>
        <v>0</v>
      </c>
      <c r="BG237" s="218">
        <f>IF(N237="zákl. přenesená",J237,0)</f>
        <v>0</v>
      </c>
      <c r="BH237" s="218">
        <f>IF(N237="sníž. přenesená",J237,0)</f>
        <v>0</v>
      </c>
      <c r="BI237" s="218">
        <f>IF(N237="nulová",J237,0)</f>
        <v>0</v>
      </c>
      <c r="BJ237" s="19" t="s">
        <v>77</v>
      </c>
      <c r="BK237" s="218">
        <f>ROUND(I237*H237,2)</f>
        <v>0</v>
      </c>
      <c r="BL237" s="19" t="s">
        <v>158</v>
      </c>
      <c r="BM237" s="217" t="s">
        <v>1328</v>
      </c>
    </row>
    <row r="238" s="2" customFormat="1">
      <c r="A238" s="40"/>
      <c r="B238" s="41"/>
      <c r="C238" s="42"/>
      <c r="D238" s="219" t="s">
        <v>159</v>
      </c>
      <c r="E238" s="42"/>
      <c r="F238" s="220" t="s">
        <v>1329</v>
      </c>
      <c r="G238" s="42"/>
      <c r="H238" s="42"/>
      <c r="I238" s="221"/>
      <c r="J238" s="42"/>
      <c r="K238" s="42"/>
      <c r="L238" s="46"/>
      <c r="M238" s="222"/>
      <c r="N238" s="223"/>
      <c r="O238" s="86"/>
      <c r="P238" s="86"/>
      <c r="Q238" s="86"/>
      <c r="R238" s="86"/>
      <c r="S238" s="86"/>
      <c r="T238" s="87"/>
      <c r="U238" s="40"/>
      <c r="V238" s="40"/>
      <c r="W238" s="40"/>
      <c r="X238" s="40"/>
      <c r="Y238" s="40"/>
      <c r="Z238" s="40"/>
      <c r="AA238" s="40"/>
      <c r="AB238" s="40"/>
      <c r="AC238" s="40"/>
      <c r="AD238" s="40"/>
      <c r="AE238" s="40"/>
      <c r="AT238" s="19" t="s">
        <v>159</v>
      </c>
      <c r="AU238" s="19" t="s">
        <v>79</v>
      </c>
    </row>
    <row r="239" s="2" customFormat="1" ht="24.15" customHeight="1">
      <c r="A239" s="40"/>
      <c r="B239" s="41"/>
      <c r="C239" s="206" t="s">
        <v>800</v>
      </c>
      <c r="D239" s="206" t="s">
        <v>153</v>
      </c>
      <c r="E239" s="207" t="s">
        <v>1330</v>
      </c>
      <c r="F239" s="208" t="s">
        <v>1331</v>
      </c>
      <c r="G239" s="209" t="s">
        <v>310</v>
      </c>
      <c r="H239" s="210">
        <v>200</v>
      </c>
      <c r="I239" s="211"/>
      <c r="J239" s="212">
        <f>ROUND(I239*H239,2)</f>
        <v>0</v>
      </c>
      <c r="K239" s="208" t="s">
        <v>157</v>
      </c>
      <c r="L239" s="46"/>
      <c r="M239" s="213" t="s">
        <v>19</v>
      </c>
      <c r="N239" s="214" t="s">
        <v>40</v>
      </c>
      <c r="O239" s="86"/>
      <c r="P239" s="215">
        <f>O239*H239</f>
        <v>0</v>
      </c>
      <c r="Q239" s="215">
        <v>0</v>
      </c>
      <c r="R239" s="215">
        <f>Q239*H239</f>
        <v>0</v>
      </c>
      <c r="S239" s="215">
        <v>0</v>
      </c>
      <c r="T239" s="216">
        <f>S239*H239</f>
        <v>0</v>
      </c>
      <c r="U239" s="40"/>
      <c r="V239" s="40"/>
      <c r="W239" s="40"/>
      <c r="X239" s="40"/>
      <c r="Y239" s="40"/>
      <c r="Z239" s="40"/>
      <c r="AA239" s="40"/>
      <c r="AB239" s="40"/>
      <c r="AC239" s="40"/>
      <c r="AD239" s="40"/>
      <c r="AE239" s="40"/>
      <c r="AR239" s="217" t="s">
        <v>158</v>
      </c>
      <c r="AT239" s="217" t="s">
        <v>153</v>
      </c>
      <c r="AU239" s="217" t="s">
        <v>79</v>
      </c>
      <c r="AY239" s="19" t="s">
        <v>150</v>
      </c>
      <c r="BE239" s="218">
        <f>IF(N239="základní",J239,0)</f>
        <v>0</v>
      </c>
      <c r="BF239" s="218">
        <f>IF(N239="snížená",J239,0)</f>
        <v>0</v>
      </c>
      <c r="BG239" s="218">
        <f>IF(N239="zákl. přenesená",J239,0)</f>
        <v>0</v>
      </c>
      <c r="BH239" s="218">
        <f>IF(N239="sníž. přenesená",J239,0)</f>
        <v>0</v>
      </c>
      <c r="BI239" s="218">
        <f>IF(N239="nulová",J239,0)</f>
        <v>0</v>
      </c>
      <c r="BJ239" s="19" t="s">
        <v>77</v>
      </c>
      <c r="BK239" s="218">
        <f>ROUND(I239*H239,2)</f>
        <v>0</v>
      </c>
      <c r="BL239" s="19" t="s">
        <v>158</v>
      </c>
      <c r="BM239" s="217" t="s">
        <v>1332</v>
      </c>
    </row>
    <row r="240" s="2" customFormat="1">
      <c r="A240" s="40"/>
      <c r="B240" s="41"/>
      <c r="C240" s="42"/>
      <c r="D240" s="219" t="s">
        <v>159</v>
      </c>
      <c r="E240" s="42"/>
      <c r="F240" s="220" t="s">
        <v>1333</v>
      </c>
      <c r="G240" s="42"/>
      <c r="H240" s="42"/>
      <c r="I240" s="221"/>
      <c r="J240" s="42"/>
      <c r="K240" s="42"/>
      <c r="L240" s="46"/>
      <c r="M240" s="222"/>
      <c r="N240" s="223"/>
      <c r="O240" s="86"/>
      <c r="P240" s="86"/>
      <c r="Q240" s="86"/>
      <c r="R240" s="86"/>
      <c r="S240" s="86"/>
      <c r="T240" s="87"/>
      <c r="U240" s="40"/>
      <c r="V240" s="40"/>
      <c r="W240" s="40"/>
      <c r="X240" s="40"/>
      <c r="Y240" s="40"/>
      <c r="Z240" s="40"/>
      <c r="AA240" s="40"/>
      <c r="AB240" s="40"/>
      <c r="AC240" s="40"/>
      <c r="AD240" s="40"/>
      <c r="AE240" s="40"/>
      <c r="AT240" s="19" t="s">
        <v>159</v>
      </c>
      <c r="AU240" s="19" t="s">
        <v>79</v>
      </c>
    </row>
    <row r="241" s="2" customFormat="1" ht="24.15" customHeight="1">
      <c r="A241" s="40"/>
      <c r="B241" s="41"/>
      <c r="C241" s="206" t="s">
        <v>366</v>
      </c>
      <c r="D241" s="206" t="s">
        <v>153</v>
      </c>
      <c r="E241" s="207" t="s">
        <v>1334</v>
      </c>
      <c r="F241" s="208" t="s">
        <v>1335</v>
      </c>
      <c r="G241" s="209" t="s">
        <v>252</v>
      </c>
      <c r="H241" s="210">
        <v>5</v>
      </c>
      <c r="I241" s="211"/>
      <c r="J241" s="212">
        <f>ROUND(I241*H241,2)</f>
        <v>0</v>
      </c>
      <c r="K241" s="208" t="s">
        <v>157</v>
      </c>
      <c r="L241" s="46"/>
      <c r="M241" s="213" t="s">
        <v>19</v>
      </c>
      <c r="N241" s="214" t="s">
        <v>40</v>
      </c>
      <c r="O241" s="86"/>
      <c r="P241" s="215">
        <f>O241*H241</f>
        <v>0</v>
      </c>
      <c r="Q241" s="215">
        <v>0.040000000000000001</v>
      </c>
      <c r="R241" s="215">
        <f>Q241*H241</f>
        <v>0.20000000000000001</v>
      </c>
      <c r="S241" s="215">
        <v>0</v>
      </c>
      <c r="T241" s="216">
        <f>S241*H241</f>
        <v>0</v>
      </c>
      <c r="U241" s="40"/>
      <c r="V241" s="40"/>
      <c r="W241" s="40"/>
      <c r="X241" s="40"/>
      <c r="Y241" s="40"/>
      <c r="Z241" s="40"/>
      <c r="AA241" s="40"/>
      <c r="AB241" s="40"/>
      <c r="AC241" s="40"/>
      <c r="AD241" s="40"/>
      <c r="AE241" s="40"/>
      <c r="AR241" s="217" t="s">
        <v>158</v>
      </c>
      <c r="AT241" s="217" t="s">
        <v>153</v>
      </c>
      <c r="AU241" s="217" t="s">
        <v>79</v>
      </c>
      <c r="AY241" s="19" t="s">
        <v>150</v>
      </c>
      <c r="BE241" s="218">
        <f>IF(N241="základní",J241,0)</f>
        <v>0</v>
      </c>
      <c r="BF241" s="218">
        <f>IF(N241="snížená",J241,0)</f>
        <v>0</v>
      </c>
      <c r="BG241" s="218">
        <f>IF(N241="zákl. přenesená",J241,0)</f>
        <v>0</v>
      </c>
      <c r="BH241" s="218">
        <f>IF(N241="sníž. přenesená",J241,0)</f>
        <v>0</v>
      </c>
      <c r="BI241" s="218">
        <f>IF(N241="nulová",J241,0)</f>
        <v>0</v>
      </c>
      <c r="BJ241" s="19" t="s">
        <v>77</v>
      </c>
      <c r="BK241" s="218">
        <f>ROUND(I241*H241,2)</f>
        <v>0</v>
      </c>
      <c r="BL241" s="19" t="s">
        <v>158</v>
      </c>
      <c r="BM241" s="217" t="s">
        <v>1336</v>
      </c>
    </row>
    <row r="242" s="2" customFormat="1">
      <c r="A242" s="40"/>
      <c r="B242" s="41"/>
      <c r="C242" s="42"/>
      <c r="D242" s="219" t="s">
        <v>159</v>
      </c>
      <c r="E242" s="42"/>
      <c r="F242" s="220" t="s">
        <v>1337</v>
      </c>
      <c r="G242" s="42"/>
      <c r="H242" s="42"/>
      <c r="I242" s="221"/>
      <c r="J242" s="42"/>
      <c r="K242" s="42"/>
      <c r="L242" s="46"/>
      <c r="M242" s="222"/>
      <c r="N242" s="223"/>
      <c r="O242" s="86"/>
      <c r="P242" s="86"/>
      <c r="Q242" s="86"/>
      <c r="R242" s="86"/>
      <c r="S242" s="86"/>
      <c r="T242" s="87"/>
      <c r="U242" s="40"/>
      <c r="V242" s="40"/>
      <c r="W242" s="40"/>
      <c r="X242" s="40"/>
      <c r="Y242" s="40"/>
      <c r="Z242" s="40"/>
      <c r="AA242" s="40"/>
      <c r="AB242" s="40"/>
      <c r="AC242" s="40"/>
      <c r="AD242" s="40"/>
      <c r="AE242" s="40"/>
      <c r="AT242" s="19" t="s">
        <v>159</v>
      </c>
      <c r="AU242" s="19" t="s">
        <v>79</v>
      </c>
    </row>
    <row r="243" s="13" customFormat="1">
      <c r="A243" s="13"/>
      <c r="B243" s="242"/>
      <c r="C243" s="243"/>
      <c r="D243" s="244" t="s">
        <v>593</v>
      </c>
      <c r="E243" s="245" t="s">
        <v>19</v>
      </c>
      <c r="F243" s="246" t="s">
        <v>1338</v>
      </c>
      <c r="G243" s="243"/>
      <c r="H243" s="247">
        <v>5</v>
      </c>
      <c r="I243" s="248"/>
      <c r="J243" s="243"/>
      <c r="K243" s="243"/>
      <c r="L243" s="249"/>
      <c r="M243" s="250"/>
      <c r="N243" s="251"/>
      <c r="O243" s="251"/>
      <c r="P243" s="251"/>
      <c r="Q243" s="251"/>
      <c r="R243" s="251"/>
      <c r="S243" s="251"/>
      <c r="T243" s="252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T243" s="253" t="s">
        <v>593</v>
      </c>
      <c r="AU243" s="253" t="s">
        <v>79</v>
      </c>
      <c r="AV243" s="13" t="s">
        <v>79</v>
      </c>
      <c r="AW243" s="13" t="s">
        <v>31</v>
      </c>
      <c r="AX243" s="13" t="s">
        <v>69</v>
      </c>
      <c r="AY243" s="253" t="s">
        <v>150</v>
      </c>
    </row>
    <row r="244" s="14" customFormat="1">
      <c r="A244" s="14"/>
      <c r="B244" s="254"/>
      <c r="C244" s="255"/>
      <c r="D244" s="244" t="s">
        <v>593</v>
      </c>
      <c r="E244" s="256" t="s">
        <v>19</v>
      </c>
      <c r="F244" s="257" t="s">
        <v>595</v>
      </c>
      <c r="G244" s="255"/>
      <c r="H244" s="258">
        <v>5</v>
      </c>
      <c r="I244" s="259"/>
      <c r="J244" s="255"/>
      <c r="K244" s="255"/>
      <c r="L244" s="260"/>
      <c r="M244" s="261"/>
      <c r="N244" s="262"/>
      <c r="O244" s="262"/>
      <c r="P244" s="262"/>
      <c r="Q244" s="262"/>
      <c r="R244" s="262"/>
      <c r="S244" s="262"/>
      <c r="T244" s="263"/>
      <c r="U244" s="14"/>
      <c r="V244" s="14"/>
      <c r="W244" s="14"/>
      <c r="X244" s="14"/>
      <c r="Y244" s="14"/>
      <c r="Z244" s="14"/>
      <c r="AA244" s="14"/>
      <c r="AB244" s="14"/>
      <c r="AC244" s="14"/>
      <c r="AD244" s="14"/>
      <c r="AE244" s="14"/>
      <c r="AT244" s="264" t="s">
        <v>593</v>
      </c>
      <c r="AU244" s="264" t="s">
        <v>79</v>
      </c>
      <c r="AV244" s="14" t="s">
        <v>158</v>
      </c>
      <c r="AW244" s="14" t="s">
        <v>31</v>
      </c>
      <c r="AX244" s="14" t="s">
        <v>77</v>
      </c>
      <c r="AY244" s="264" t="s">
        <v>150</v>
      </c>
    </row>
    <row r="245" s="2" customFormat="1" ht="24.15" customHeight="1">
      <c r="A245" s="40"/>
      <c r="B245" s="41"/>
      <c r="C245" s="228" t="s">
        <v>807</v>
      </c>
      <c r="D245" s="228" t="s">
        <v>254</v>
      </c>
      <c r="E245" s="229" t="s">
        <v>1339</v>
      </c>
      <c r="F245" s="230" t="s">
        <v>1340</v>
      </c>
      <c r="G245" s="231" t="s">
        <v>252</v>
      </c>
      <c r="H245" s="232">
        <v>5</v>
      </c>
      <c r="I245" s="233"/>
      <c r="J245" s="234">
        <f>ROUND(I245*H245,2)</f>
        <v>0</v>
      </c>
      <c r="K245" s="230" t="s">
        <v>157</v>
      </c>
      <c r="L245" s="235"/>
      <c r="M245" s="236" t="s">
        <v>19</v>
      </c>
      <c r="N245" s="237" t="s">
        <v>40</v>
      </c>
      <c r="O245" s="86"/>
      <c r="P245" s="215">
        <f>O245*H245</f>
        <v>0</v>
      </c>
      <c r="Q245" s="215">
        <v>0.011100000000000001</v>
      </c>
      <c r="R245" s="215">
        <f>Q245*H245</f>
        <v>0.055500000000000001</v>
      </c>
      <c r="S245" s="215">
        <v>0</v>
      </c>
      <c r="T245" s="216">
        <f>S245*H245</f>
        <v>0</v>
      </c>
      <c r="U245" s="40"/>
      <c r="V245" s="40"/>
      <c r="W245" s="40"/>
      <c r="X245" s="40"/>
      <c r="Y245" s="40"/>
      <c r="Z245" s="40"/>
      <c r="AA245" s="40"/>
      <c r="AB245" s="40"/>
      <c r="AC245" s="40"/>
      <c r="AD245" s="40"/>
      <c r="AE245" s="40"/>
      <c r="AR245" s="217" t="s">
        <v>171</v>
      </c>
      <c r="AT245" s="217" t="s">
        <v>254</v>
      </c>
      <c r="AU245" s="217" t="s">
        <v>79</v>
      </c>
      <c r="AY245" s="19" t="s">
        <v>150</v>
      </c>
      <c r="BE245" s="218">
        <f>IF(N245="základní",J245,0)</f>
        <v>0</v>
      </c>
      <c r="BF245" s="218">
        <f>IF(N245="snížená",J245,0)</f>
        <v>0</v>
      </c>
      <c r="BG245" s="218">
        <f>IF(N245="zákl. přenesená",J245,0)</f>
        <v>0</v>
      </c>
      <c r="BH245" s="218">
        <f>IF(N245="sníž. přenesená",J245,0)</f>
        <v>0</v>
      </c>
      <c r="BI245" s="218">
        <f>IF(N245="nulová",J245,0)</f>
        <v>0</v>
      </c>
      <c r="BJ245" s="19" t="s">
        <v>77</v>
      </c>
      <c r="BK245" s="218">
        <f>ROUND(I245*H245,2)</f>
        <v>0</v>
      </c>
      <c r="BL245" s="19" t="s">
        <v>158</v>
      </c>
      <c r="BM245" s="217" t="s">
        <v>1341</v>
      </c>
    </row>
    <row r="246" s="2" customFormat="1" ht="24.15" customHeight="1">
      <c r="A246" s="40"/>
      <c r="B246" s="41"/>
      <c r="C246" s="228" t="s">
        <v>259</v>
      </c>
      <c r="D246" s="228" t="s">
        <v>254</v>
      </c>
      <c r="E246" s="229" t="s">
        <v>1342</v>
      </c>
      <c r="F246" s="230" t="s">
        <v>1343</v>
      </c>
      <c r="G246" s="231" t="s">
        <v>252</v>
      </c>
      <c r="H246" s="232">
        <v>5</v>
      </c>
      <c r="I246" s="233"/>
      <c r="J246" s="234">
        <f>ROUND(I246*H246,2)</f>
        <v>0</v>
      </c>
      <c r="K246" s="230" t="s">
        <v>19</v>
      </c>
      <c r="L246" s="235"/>
      <c r="M246" s="236" t="s">
        <v>19</v>
      </c>
      <c r="N246" s="237" t="s">
        <v>40</v>
      </c>
      <c r="O246" s="86"/>
      <c r="P246" s="215">
        <f>O246*H246</f>
        <v>0</v>
      </c>
      <c r="Q246" s="215">
        <v>0.00029999999999999997</v>
      </c>
      <c r="R246" s="215">
        <f>Q246*H246</f>
        <v>0.0014999999999999998</v>
      </c>
      <c r="S246" s="215">
        <v>0</v>
      </c>
      <c r="T246" s="216">
        <f>S246*H246</f>
        <v>0</v>
      </c>
      <c r="U246" s="40"/>
      <c r="V246" s="40"/>
      <c r="W246" s="40"/>
      <c r="X246" s="40"/>
      <c r="Y246" s="40"/>
      <c r="Z246" s="40"/>
      <c r="AA246" s="40"/>
      <c r="AB246" s="40"/>
      <c r="AC246" s="40"/>
      <c r="AD246" s="40"/>
      <c r="AE246" s="40"/>
      <c r="AR246" s="217" t="s">
        <v>171</v>
      </c>
      <c r="AT246" s="217" t="s">
        <v>254</v>
      </c>
      <c r="AU246" s="217" t="s">
        <v>79</v>
      </c>
      <c r="AY246" s="19" t="s">
        <v>150</v>
      </c>
      <c r="BE246" s="218">
        <f>IF(N246="základní",J246,0)</f>
        <v>0</v>
      </c>
      <c r="BF246" s="218">
        <f>IF(N246="snížená",J246,0)</f>
        <v>0</v>
      </c>
      <c r="BG246" s="218">
        <f>IF(N246="zákl. přenesená",J246,0)</f>
        <v>0</v>
      </c>
      <c r="BH246" s="218">
        <f>IF(N246="sníž. přenesená",J246,0)</f>
        <v>0</v>
      </c>
      <c r="BI246" s="218">
        <f>IF(N246="nulová",J246,0)</f>
        <v>0</v>
      </c>
      <c r="BJ246" s="19" t="s">
        <v>77</v>
      </c>
      <c r="BK246" s="218">
        <f>ROUND(I246*H246,2)</f>
        <v>0</v>
      </c>
      <c r="BL246" s="19" t="s">
        <v>158</v>
      </c>
      <c r="BM246" s="217" t="s">
        <v>1344</v>
      </c>
    </row>
    <row r="247" s="2" customFormat="1" ht="24.15" customHeight="1">
      <c r="A247" s="40"/>
      <c r="B247" s="41"/>
      <c r="C247" s="206" t="s">
        <v>816</v>
      </c>
      <c r="D247" s="206" t="s">
        <v>153</v>
      </c>
      <c r="E247" s="207" t="s">
        <v>1345</v>
      </c>
      <c r="F247" s="208" t="s">
        <v>1346</v>
      </c>
      <c r="G247" s="209" t="s">
        <v>252</v>
      </c>
      <c r="H247" s="210">
        <v>3</v>
      </c>
      <c r="I247" s="211"/>
      <c r="J247" s="212">
        <f>ROUND(I247*H247,2)</f>
        <v>0</v>
      </c>
      <c r="K247" s="208" t="s">
        <v>157</v>
      </c>
      <c r="L247" s="46"/>
      <c r="M247" s="213" t="s">
        <v>19</v>
      </c>
      <c r="N247" s="214" t="s">
        <v>40</v>
      </c>
      <c r="O247" s="86"/>
      <c r="P247" s="215">
        <f>O247*H247</f>
        <v>0</v>
      </c>
      <c r="Q247" s="215">
        <v>0.050000000000000003</v>
      </c>
      <c r="R247" s="215">
        <f>Q247*H247</f>
        <v>0.15000000000000002</v>
      </c>
      <c r="S247" s="215">
        <v>0</v>
      </c>
      <c r="T247" s="216">
        <f>S247*H247</f>
        <v>0</v>
      </c>
      <c r="U247" s="40"/>
      <c r="V247" s="40"/>
      <c r="W247" s="40"/>
      <c r="X247" s="40"/>
      <c r="Y247" s="40"/>
      <c r="Z247" s="40"/>
      <c r="AA247" s="40"/>
      <c r="AB247" s="40"/>
      <c r="AC247" s="40"/>
      <c r="AD247" s="40"/>
      <c r="AE247" s="40"/>
      <c r="AR247" s="217" t="s">
        <v>158</v>
      </c>
      <c r="AT247" s="217" t="s">
        <v>153</v>
      </c>
      <c r="AU247" s="217" t="s">
        <v>79</v>
      </c>
      <c r="AY247" s="19" t="s">
        <v>150</v>
      </c>
      <c r="BE247" s="218">
        <f>IF(N247="základní",J247,0)</f>
        <v>0</v>
      </c>
      <c r="BF247" s="218">
        <f>IF(N247="snížená",J247,0)</f>
        <v>0</v>
      </c>
      <c r="BG247" s="218">
        <f>IF(N247="zákl. přenesená",J247,0)</f>
        <v>0</v>
      </c>
      <c r="BH247" s="218">
        <f>IF(N247="sníž. přenesená",J247,0)</f>
        <v>0</v>
      </c>
      <c r="BI247" s="218">
        <f>IF(N247="nulová",J247,0)</f>
        <v>0</v>
      </c>
      <c r="BJ247" s="19" t="s">
        <v>77</v>
      </c>
      <c r="BK247" s="218">
        <f>ROUND(I247*H247,2)</f>
        <v>0</v>
      </c>
      <c r="BL247" s="19" t="s">
        <v>158</v>
      </c>
      <c r="BM247" s="217" t="s">
        <v>1347</v>
      </c>
    </row>
    <row r="248" s="2" customFormat="1">
      <c r="A248" s="40"/>
      <c r="B248" s="41"/>
      <c r="C248" s="42"/>
      <c r="D248" s="219" t="s">
        <v>159</v>
      </c>
      <c r="E248" s="42"/>
      <c r="F248" s="220" t="s">
        <v>1348</v>
      </c>
      <c r="G248" s="42"/>
      <c r="H248" s="42"/>
      <c r="I248" s="221"/>
      <c r="J248" s="42"/>
      <c r="K248" s="42"/>
      <c r="L248" s="46"/>
      <c r="M248" s="222"/>
      <c r="N248" s="223"/>
      <c r="O248" s="86"/>
      <c r="P248" s="86"/>
      <c r="Q248" s="86"/>
      <c r="R248" s="86"/>
      <c r="S248" s="86"/>
      <c r="T248" s="87"/>
      <c r="U248" s="40"/>
      <c r="V248" s="40"/>
      <c r="W248" s="40"/>
      <c r="X248" s="40"/>
      <c r="Y248" s="40"/>
      <c r="Z248" s="40"/>
      <c r="AA248" s="40"/>
      <c r="AB248" s="40"/>
      <c r="AC248" s="40"/>
      <c r="AD248" s="40"/>
      <c r="AE248" s="40"/>
      <c r="AT248" s="19" t="s">
        <v>159</v>
      </c>
      <c r="AU248" s="19" t="s">
        <v>79</v>
      </c>
    </row>
    <row r="249" s="2" customFormat="1" ht="24.15" customHeight="1">
      <c r="A249" s="40"/>
      <c r="B249" s="41"/>
      <c r="C249" s="228" t="s">
        <v>376</v>
      </c>
      <c r="D249" s="228" t="s">
        <v>254</v>
      </c>
      <c r="E249" s="229" t="s">
        <v>1349</v>
      </c>
      <c r="F249" s="230" t="s">
        <v>1350</v>
      </c>
      <c r="G249" s="231" t="s">
        <v>252</v>
      </c>
      <c r="H249" s="232">
        <v>3</v>
      </c>
      <c r="I249" s="233"/>
      <c r="J249" s="234">
        <f>ROUND(I249*H249,2)</f>
        <v>0</v>
      </c>
      <c r="K249" s="230" t="s">
        <v>157</v>
      </c>
      <c r="L249" s="235"/>
      <c r="M249" s="236" t="s">
        <v>19</v>
      </c>
      <c r="N249" s="237" t="s">
        <v>40</v>
      </c>
      <c r="O249" s="86"/>
      <c r="P249" s="215">
        <f>O249*H249</f>
        <v>0</v>
      </c>
      <c r="Q249" s="215">
        <v>0.0025000000000000001</v>
      </c>
      <c r="R249" s="215">
        <f>Q249*H249</f>
        <v>0.0074999999999999997</v>
      </c>
      <c r="S249" s="215">
        <v>0</v>
      </c>
      <c r="T249" s="216">
        <f>S249*H249</f>
        <v>0</v>
      </c>
      <c r="U249" s="40"/>
      <c r="V249" s="40"/>
      <c r="W249" s="40"/>
      <c r="X249" s="40"/>
      <c r="Y249" s="40"/>
      <c r="Z249" s="40"/>
      <c r="AA249" s="40"/>
      <c r="AB249" s="40"/>
      <c r="AC249" s="40"/>
      <c r="AD249" s="40"/>
      <c r="AE249" s="40"/>
      <c r="AR249" s="217" t="s">
        <v>171</v>
      </c>
      <c r="AT249" s="217" t="s">
        <v>254</v>
      </c>
      <c r="AU249" s="217" t="s">
        <v>79</v>
      </c>
      <c r="AY249" s="19" t="s">
        <v>150</v>
      </c>
      <c r="BE249" s="218">
        <f>IF(N249="základní",J249,0)</f>
        <v>0</v>
      </c>
      <c r="BF249" s="218">
        <f>IF(N249="snížená",J249,0)</f>
        <v>0</v>
      </c>
      <c r="BG249" s="218">
        <f>IF(N249="zákl. přenesená",J249,0)</f>
        <v>0</v>
      </c>
      <c r="BH249" s="218">
        <f>IF(N249="sníž. přenesená",J249,0)</f>
        <v>0</v>
      </c>
      <c r="BI249" s="218">
        <f>IF(N249="nulová",J249,0)</f>
        <v>0</v>
      </c>
      <c r="BJ249" s="19" t="s">
        <v>77</v>
      </c>
      <c r="BK249" s="218">
        <f>ROUND(I249*H249,2)</f>
        <v>0</v>
      </c>
      <c r="BL249" s="19" t="s">
        <v>158</v>
      </c>
      <c r="BM249" s="217" t="s">
        <v>1351</v>
      </c>
    </row>
    <row r="250" s="2" customFormat="1" ht="16.5" customHeight="1">
      <c r="A250" s="40"/>
      <c r="B250" s="41"/>
      <c r="C250" s="228" t="s">
        <v>828</v>
      </c>
      <c r="D250" s="228" t="s">
        <v>254</v>
      </c>
      <c r="E250" s="229" t="s">
        <v>1352</v>
      </c>
      <c r="F250" s="230" t="s">
        <v>1353</v>
      </c>
      <c r="G250" s="231" t="s">
        <v>252</v>
      </c>
      <c r="H250" s="232">
        <v>3</v>
      </c>
      <c r="I250" s="233"/>
      <c r="J250" s="234">
        <f>ROUND(I250*H250,2)</f>
        <v>0</v>
      </c>
      <c r="K250" s="230" t="s">
        <v>157</v>
      </c>
      <c r="L250" s="235"/>
      <c r="M250" s="236" t="s">
        <v>19</v>
      </c>
      <c r="N250" s="237" t="s">
        <v>40</v>
      </c>
      <c r="O250" s="86"/>
      <c r="P250" s="215">
        <f>O250*H250</f>
        <v>0</v>
      </c>
      <c r="Q250" s="215">
        <v>0.024</v>
      </c>
      <c r="R250" s="215">
        <f>Q250*H250</f>
        <v>0.072000000000000008</v>
      </c>
      <c r="S250" s="215">
        <v>0</v>
      </c>
      <c r="T250" s="216">
        <f>S250*H250</f>
        <v>0</v>
      </c>
      <c r="U250" s="40"/>
      <c r="V250" s="40"/>
      <c r="W250" s="40"/>
      <c r="X250" s="40"/>
      <c r="Y250" s="40"/>
      <c r="Z250" s="40"/>
      <c r="AA250" s="40"/>
      <c r="AB250" s="40"/>
      <c r="AC250" s="40"/>
      <c r="AD250" s="40"/>
      <c r="AE250" s="40"/>
      <c r="AR250" s="217" t="s">
        <v>171</v>
      </c>
      <c r="AT250" s="217" t="s">
        <v>254</v>
      </c>
      <c r="AU250" s="217" t="s">
        <v>79</v>
      </c>
      <c r="AY250" s="19" t="s">
        <v>150</v>
      </c>
      <c r="BE250" s="218">
        <f>IF(N250="základní",J250,0)</f>
        <v>0</v>
      </c>
      <c r="BF250" s="218">
        <f>IF(N250="snížená",J250,0)</f>
        <v>0</v>
      </c>
      <c r="BG250" s="218">
        <f>IF(N250="zákl. přenesená",J250,0)</f>
        <v>0</v>
      </c>
      <c r="BH250" s="218">
        <f>IF(N250="sníž. přenesená",J250,0)</f>
        <v>0</v>
      </c>
      <c r="BI250" s="218">
        <f>IF(N250="nulová",J250,0)</f>
        <v>0</v>
      </c>
      <c r="BJ250" s="19" t="s">
        <v>77</v>
      </c>
      <c r="BK250" s="218">
        <f>ROUND(I250*H250,2)</f>
        <v>0</v>
      </c>
      <c r="BL250" s="19" t="s">
        <v>158</v>
      </c>
      <c r="BM250" s="217" t="s">
        <v>1354</v>
      </c>
    </row>
    <row r="251" s="2" customFormat="1" ht="24.15" customHeight="1">
      <c r="A251" s="40"/>
      <c r="B251" s="41"/>
      <c r="C251" s="228" t="s">
        <v>381</v>
      </c>
      <c r="D251" s="228" t="s">
        <v>254</v>
      </c>
      <c r="E251" s="229" t="s">
        <v>1355</v>
      </c>
      <c r="F251" s="230" t="s">
        <v>1356</v>
      </c>
      <c r="G251" s="231" t="s">
        <v>252</v>
      </c>
      <c r="H251" s="232">
        <v>3</v>
      </c>
      <c r="I251" s="233"/>
      <c r="J251" s="234">
        <f>ROUND(I251*H251,2)</f>
        <v>0</v>
      </c>
      <c r="K251" s="230" t="s">
        <v>157</v>
      </c>
      <c r="L251" s="235"/>
      <c r="M251" s="236" t="s">
        <v>19</v>
      </c>
      <c r="N251" s="237" t="s">
        <v>40</v>
      </c>
      <c r="O251" s="86"/>
      <c r="P251" s="215">
        <f>O251*H251</f>
        <v>0</v>
      </c>
      <c r="Q251" s="215">
        <v>0.01</v>
      </c>
      <c r="R251" s="215">
        <f>Q251*H251</f>
        <v>0.029999999999999999</v>
      </c>
      <c r="S251" s="215">
        <v>0</v>
      </c>
      <c r="T251" s="216">
        <f>S251*H251</f>
        <v>0</v>
      </c>
      <c r="U251" s="40"/>
      <c r="V251" s="40"/>
      <c r="W251" s="40"/>
      <c r="X251" s="40"/>
      <c r="Y251" s="40"/>
      <c r="Z251" s="40"/>
      <c r="AA251" s="40"/>
      <c r="AB251" s="40"/>
      <c r="AC251" s="40"/>
      <c r="AD251" s="40"/>
      <c r="AE251" s="40"/>
      <c r="AR251" s="217" t="s">
        <v>171</v>
      </c>
      <c r="AT251" s="217" t="s">
        <v>254</v>
      </c>
      <c r="AU251" s="217" t="s">
        <v>79</v>
      </c>
      <c r="AY251" s="19" t="s">
        <v>150</v>
      </c>
      <c r="BE251" s="218">
        <f>IF(N251="základní",J251,0)</f>
        <v>0</v>
      </c>
      <c r="BF251" s="218">
        <f>IF(N251="snížená",J251,0)</f>
        <v>0</v>
      </c>
      <c r="BG251" s="218">
        <f>IF(N251="zákl. přenesená",J251,0)</f>
        <v>0</v>
      </c>
      <c r="BH251" s="218">
        <f>IF(N251="sníž. přenesená",J251,0)</f>
        <v>0</v>
      </c>
      <c r="BI251" s="218">
        <f>IF(N251="nulová",J251,0)</f>
        <v>0</v>
      </c>
      <c r="BJ251" s="19" t="s">
        <v>77</v>
      </c>
      <c r="BK251" s="218">
        <f>ROUND(I251*H251,2)</f>
        <v>0</v>
      </c>
      <c r="BL251" s="19" t="s">
        <v>158</v>
      </c>
      <c r="BM251" s="217" t="s">
        <v>1357</v>
      </c>
    </row>
    <row r="252" s="2" customFormat="1" ht="33" customHeight="1">
      <c r="A252" s="40"/>
      <c r="B252" s="41"/>
      <c r="C252" s="206" t="s">
        <v>838</v>
      </c>
      <c r="D252" s="206" t="s">
        <v>153</v>
      </c>
      <c r="E252" s="207" t="s">
        <v>1358</v>
      </c>
      <c r="F252" s="208" t="s">
        <v>1359</v>
      </c>
      <c r="G252" s="209" t="s">
        <v>252</v>
      </c>
      <c r="H252" s="210">
        <v>3</v>
      </c>
      <c r="I252" s="211"/>
      <c r="J252" s="212">
        <f>ROUND(I252*H252,2)</f>
        <v>0</v>
      </c>
      <c r="K252" s="208" t="s">
        <v>157</v>
      </c>
      <c r="L252" s="46"/>
      <c r="M252" s="213" t="s">
        <v>19</v>
      </c>
      <c r="N252" s="214" t="s">
        <v>40</v>
      </c>
      <c r="O252" s="86"/>
      <c r="P252" s="215">
        <f>O252*H252</f>
        <v>0</v>
      </c>
      <c r="Q252" s="215">
        <v>0.00016000000000000001</v>
      </c>
      <c r="R252" s="215">
        <f>Q252*H252</f>
        <v>0.00048000000000000007</v>
      </c>
      <c r="S252" s="215">
        <v>0</v>
      </c>
      <c r="T252" s="216">
        <f>S252*H252</f>
        <v>0</v>
      </c>
      <c r="U252" s="40"/>
      <c r="V252" s="40"/>
      <c r="W252" s="40"/>
      <c r="X252" s="40"/>
      <c r="Y252" s="40"/>
      <c r="Z252" s="40"/>
      <c r="AA252" s="40"/>
      <c r="AB252" s="40"/>
      <c r="AC252" s="40"/>
      <c r="AD252" s="40"/>
      <c r="AE252" s="40"/>
      <c r="AR252" s="217" t="s">
        <v>158</v>
      </c>
      <c r="AT252" s="217" t="s">
        <v>153</v>
      </c>
      <c r="AU252" s="217" t="s">
        <v>79</v>
      </c>
      <c r="AY252" s="19" t="s">
        <v>150</v>
      </c>
      <c r="BE252" s="218">
        <f>IF(N252="základní",J252,0)</f>
        <v>0</v>
      </c>
      <c r="BF252" s="218">
        <f>IF(N252="snížená",J252,0)</f>
        <v>0</v>
      </c>
      <c r="BG252" s="218">
        <f>IF(N252="zákl. přenesená",J252,0)</f>
        <v>0</v>
      </c>
      <c r="BH252" s="218">
        <f>IF(N252="sníž. přenesená",J252,0)</f>
        <v>0</v>
      </c>
      <c r="BI252" s="218">
        <f>IF(N252="nulová",J252,0)</f>
        <v>0</v>
      </c>
      <c r="BJ252" s="19" t="s">
        <v>77</v>
      </c>
      <c r="BK252" s="218">
        <f>ROUND(I252*H252,2)</f>
        <v>0</v>
      </c>
      <c r="BL252" s="19" t="s">
        <v>158</v>
      </c>
      <c r="BM252" s="217" t="s">
        <v>1360</v>
      </c>
    </row>
    <row r="253" s="2" customFormat="1">
      <c r="A253" s="40"/>
      <c r="B253" s="41"/>
      <c r="C253" s="42"/>
      <c r="D253" s="219" t="s">
        <v>159</v>
      </c>
      <c r="E253" s="42"/>
      <c r="F253" s="220" t="s">
        <v>1361</v>
      </c>
      <c r="G253" s="42"/>
      <c r="H253" s="42"/>
      <c r="I253" s="221"/>
      <c r="J253" s="42"/>
      <c r="K253" s="42"/>
      <c r="L253" s="46"/>
      <c r="M253" s="222"/>
      <c r="N253" s="223"/>
      <c r="O253" s="86"/>
      <c r="P253" s="86"/>
      <c r="Q253" s="86"/>
      <c r="R253" s="86"/>
      <c r="S253" s="86"/>
      <c r="T253" s="87"/>
      <c r="U253" s="40"/>
      <c r="V253" s="40"/>
      <c r="W253" s="40"/>
      <c r="X253" s="40"/>
      <c r="Y253" s="40"/>
      <c r="Z253" s="40"/>
      <c r="AA253" s="40"/>
      <c r="AB253" s="40"/>
      <c r="AC253" s="40"/>
      <c r="AD253" s="40"/>
      <c r="AE253" s="40"/>
      <c r="AT253" s="19" t="s">
        <v>159</v>
      </c>
      <c r="AU253" s="19" t="s">
        <v>79</v>
      </c>
    </row>
    <row r="254" s="2" customFormat="1">
      <c r="A254" s="40"/>
      <c r="B254" s="41"/>
      <c r="C254" s="42"/>
      <c r="D254" s="244" t="s">
        <v>1183</v>
      </c>
      <c r="E254" s="42"/>
      <c r="F254" s="278" t="s">
        <v>1362</v>
      </c>
      <c r="G254" s="42"/>
      <c r="H254" s="42"/>
      <c r="I254" s="221"/>
      <c r="J254" s="42"/>
      <c r="K254" s="42"/>
      <c r="L254" s="46"/>
      <c r="M254" s="222"/>
      <c r="N254" s="223"/>
      <c r="O254" s="86"/>
      <c r="P254" s="86"/>
      <c r="Q254" s="86"/>
      <c r="R254" s="86"/>
      <c r="S254" s="86"/>
      <c r="T254" s="87"/>
      <c r="U254" s="40"/>
      <c r="V254" s="40"/>
      <c r="W254" s="40"/>
      <c r="X254" s="40"/>
      <c r="Y254" s="40"/>
      <c r="Z254" s="40"/>
      <c r="AA254" s="40"/>
      <c r="AB254" s="40"/>
      <c r="AC254" s="40"/>
      <c r="AD254" s="40"/>
      <c r="AE254" s="40"/>
      <c r="AT254" s="19" t="s">
        <v>1183</v>
      </c>
      <c r="AU254" s="19" t="s">
        <v>79</v>
      </c>
    </row>
    <row r="255" s="2" customFormat="1" ht="16.5" customHeight="1">
      <c r="A255" s="40"/>
      <c r="B255" s="41"/>
      <c r="C255" s="228" t="s">
        <v>385</v>
      </c>
      <c r="D255" s="228" t="s">
        <v>254</v>
      </c>
      <c r="E255" s="229" t="s">
        <v>1363</v>
      </c>
      <c r="F255" s="230" t="s">
        <v>1364</v>
      </c>
      <c r="G255" s="231" t="s">
        <v>252</v>
      </c>
      <c r="H255" s="232">
        <v>3</v>
      </c>
      <c r="I255" s="233"/>
      <c r="J255" s="234">
        <f>ROUND(I255*H255,2)</f>
        <v>0</v>
      </c>
      <c r="K255" s="230" t="s">
        <v>19</v>
      </c>
      <c r="L255" s="235"/>
      <c r="M255" s="236" t="s">
        <v>19</v>
      </c>
      <c r="N255" s="237" t="s">
        <v>40</v>
      </c>
      <c r="O255" s="86"/>
      <c r="P255" s="215">
        <f>O255*H255</f>
        <v>0</v>
      </c>
      <c r="Q255" s="215">
        <v>0</v>
      </c>
      <c r="R255" s="215">
        <f>Q255*H255</f>
        <v>0</v>
      </c>
      <c r="S255" s="215">
        <v>0</v>
      </c>
      <c r="T255" s="216">
        <f>S255*H255</f>
        <v>0</v>
      </c>
      <c r="U255" s="40"/>
      <c r="V255" s="40"/>
      <c r="W255" s="40"/>
      <c r="X255" s="40"/>
      <c r="Y255" s="40"/>
      <c r="Z255" s="40"/>
      <c r="AA255" s="40"/>
      <c r="AB255" s="40"/>
      <c r="AC255" s="40"/>
      <c r="AD255" s="40"/>
      <c r="AE255" s="40"/>
      <c r="AR255" s="217" t="s">
        <v>171</v>
      </c>
      <c r="AT255" s="217" t="s">
        <v>254</v>
      </c>
      <c r="AU255" s="217" t="s">
        <v>79</v>
      </c>
      <c r="AY255" s="19" t="s">
        <v>150</v>
      </c>
      <c r="BE255" s="218">
        <f>IF(N255="základní",J255,0)</f>
        <v>0</v>
      </c>
      <c r="BF255" s="218">
        <f>IF(N255="snížená",J255,0)</f>
        <v>0</v>
      </c>
      <c r="BG255" s="218">
        <f>IF(N255="zákl. přenesená",J255,0)</f>
        <v>0</v>
      </c>
      <c r="BH255" s="218">
        <f>IF(N255="sníž. přenesená",J255,0)</f>
        <v>0</v>
      </c>
      <c r="BI255" s="218">
        <f>IF(N255="nulová",J255,0)</f>
        <v>0</v>
      </c>
      <c r="BJ255" s="19" t="s">
        <v>77</v>
      </c>
      <c r="BK255" s="218">
        <f>ROUND(I255*H255,2)</f>
        <v>0</v>
      </c>
      <c r="BL255" s="19" t="s">
        <v>158</v>
      </c>
      <c r="BM255" s="217" t="s">
        <v>1365</v>
      </c>
    </row>
    <row r="256" s="2" customFormat="1" ht="16.5" customHeight="1">
      <c r="A256" s="40"/>
      <c r="B256" s="41"/>
      <c r="C256" s="206" t="s">
        <v>847</v>
      </c>
      <c r="D256" s="206" t="s">
        <v>153</v>
      </c>
      <c r="E256" s="207" t="s">
        <v>1366</v>
      </c>
      <c r="F256" s="208" t="s">
        <v>1367</v>
      </c>
      <c r="G256" s="209" t="s">
        <v>310</v>
      </c>
      <c r="H256" s="210">
        <v>203.59999999999999</v>
      </c>
      <c r="I256" s="211"/>
      <c r="J256" s="212">
        <f>ROUND(I256*H256,2)</f>
        <v>0</v>
      </c>
      <c r="K256" s="208" t="s">
        <v>157</v>
      </c>
      <c r="L256" s="46"/>
      <c r="M256" s="213" t="s">
        <v>19</v>
      </c>
      <c r="N256" s="214" t="s">
        <v>40</v>
      </c>
      <c r="O256" s="86"/>
      <c r="P256" s="215">
        <f>O256*H256</f>
        <v>0</v>
      </c>
      <c r="Q256" s="215">
        <v>0.00019000000000000001</v>
      </c>
      <c r="R256" s="215">
        <f>Q256*H256</f>
        <v>0.038684000000000003</v>
      </c>
      <c r="S256" s="215">
        <v>0</v>
      </c>
      <c r="T256" s="216">
        <f>S256*H256</f>
        <v>0</v>
      </c>
      <c r="U256" s="40"/>
      <c r="V256" s="40"/>
      <c r="W256" s="40"/>
      <c r="X256" s="40"/>
      <c r="Y256" s="40"/>
      <c r="Z256" s="40"/>
      <c r="AA256" s="40"/>
      <c r="AB256" s="40"/>
      <c r="AC256" s="40"/>
      <c r="AD256" s="40"/>
      <c r="AE256" s="40"/>
      <c r="AR256" s="217" t="s">
        <v>158</v>
      </c>
      <c r="AT256" s="217" t="s">
        <v>153</v>
      </c>
      <c r="AU256" s="217" t="s">
        <v>79</v>
      </c>
      <c r="AY256" s="19" t="s">
        <v>150</v>
      </c>
      <c r="BE256" s="218">
        <f>IF(N256="základní",J256,0)</f>
        <v>0</v>
      </c>
      <c r="BF256" s="218">
        <f>IF(N256="snížená",J256,0)</f>
        <v>0</v>
      </c>
      <c r="BG256" s="218">
        <f>IF(N256="zákl. přenesená",J256,0)</f>
        <v>0</v>
      </c>
      <c r="BH256" s="218">
        <f>IF(N256="sníž. přenesená",J256,0)</f>
        <v>0</v>
      </c>
      <c r="BI256" s="218">
        <f>IF(N256="nulová",J256,0)</f>
        <v>0</v>
      </c>
      <c r="BJ256" s="19" t="s">
        <v>77</v>
      </c>
      <c r="BK256" s="218">
        <f>ROUND(I256*H256,2)</f>
        <v>0</v>
      </c>
      <c r="BL256" s="19" t="s">
        <v>158</v>
      </c>
      <c r="BM256" s="217" t="s">
        <v>1368</v>
      </c>
    </row>
    <row r="257" s="2" customFormat="1">
      <c r="A257" s="40"/>
      <c r="B257" s="41"/>
      <c r="C257" s="42"/>
      <c r="D257" s="219" t="s">
        <v>159</v>
      </c>
      <c r="E257" s="42"/>
      <c r="F257" s="220" t="s">
        <v>1369</v>
      </c>
      <c r="G257" s="42"/>
      <c r="H257" s="42"/>
      <c r="I257" s="221"/>
      <c r="J257" s="42"/>
      <c r="K257" s="42"/>
      <c r="L257" s="46"/>
      <c r="M257" s="222"/>
      <c r="N257" s="223"/>
      <c r="O257" s="86"/>
      <c r="P257" s="86"/>
      <c r="Q257" s="86"/>
      <c r="R257" s="86"/>
      <c r="S257" s="86"/>
      <c r="T257" s="87"/>
      <c r="U257" s="40"/>
      <c r="V257" s="40"/>
      <c r="W257" s="40"/>
      <c r="X257" s="40"/>
      <c r="Y257" s="40"/>
      <c r="Z257" s="40"/>
      <c r="AA257" s="40"/>
      <c r="AB257" s="40"/>
      <c r="AC257" s="40"/>
      <c r="AD257" s="40"/>
      <c r="AE257" s="40"/>
      <c r="AT257" s="19" t="s">
        <v>159</v>
      </c>
      <c r="AU257" s="19" t="s">
        <v>79</v>
      </c>
    </row>
    <row r="258" s="2" customFormat="1">
      <c r="A258" s="40"/>
      <c r="B258" s="41"/>
      <c r="C258" s="42"/>
      <c r="D258" s="244" t="s">
        <v>1183</v>
      </c>
      <c r="E258" s="42"/>
      <c r="F258" s="278" t="s">
        <v>1370</v>
      </c>
      <c r="G258" s="42"/>
      <c r="H258" s="42"/>
      <c r="I258" s="221"/>
      <c r="J258" s="42"/>
      <c r="K258" s="42"/>
      <c r="L258" s="46"/>
      <c r="M258" s="222"/>
      <c r="N258" s="223"/>
      <c r="O258" s="86"/>
      <c r="P258" s="86"/>
      <c r="Q258" s="86"/>
      <c r="R258" s="86"/>
      <c r="S258" s="86"/>
      <c r="T258" s="87"/>
      <c r="U258" s="40"/>
      <c r="V258" s="40"/>
      <c r="W258" s="40"/>
      <c r="X258" s="40"/>
      <c r="Y258" s="40"/>
      <c r="Z258" s="40"/>
      <c r="AA258" s="40"/>
      <c r="AB258" s="40"/>
      <c r="AC258" s="40"/>
      <c r="AD258" s="40"/>
      <c r="AE258" s="40"/>
      <c r="AT258" s="19" t="s">
        <v>1183</v>
      </c>
      <c r="AU258" s="19" t="s">
        <v>79</v>
      </c>
    </row>
    <row r="259" s="13" customFormat="1">
      <c r="A259" s="13"/>
      <c r="B259" s="242"/>
      <c r="C259" s="243"/>
      <c r="D259" s="244" t="s">
        <v>593</v>
      </c>
      <c r="E259" s="245" t="s">
        <v>19</v>
      </c>
      <c r="F259" s="246" t="s">
        <v>1371</v>
      </c>
      <c r="G259" s="243"/>
      <c r="H259" s="247">
        <v>203.59999999999999</v>
      </c>
      <c r="I259" s="248"/>
      <c r="J259" s="243"/>
      <c r="K259" s="243"/>
      <c r="L259" s="249"/>
      <c r="M259" s="250"/>
      <c r="N259" s="251"/>
      <c r="O259" s="251"/>
      <c r="P259" s="251"/>
      <c r="Q259" s="251"/>
      <c r="R259" s="251"/>
      <c r="S259" s="251"/>
      <c r="T259" s="252"/>
      <c r="U259" s="13"/>
      <c r="V259" s="13"/>
      <c r="W259" s="13"/>
      <c r="X259" s="13"/>
      <c r="Y259" s="13"/>
      <c r="Z259" s="13"/>
      <c r="AA259" s="13"/>
      <c r="AB259" s="13"/>
      <c r="AC259" s="13"/>
      <c r="AD259" s="13"/>
      <c r="AE259" s="13"/>
      <c r="AT259" s="253" t="s">
        <v>593</v>
      </c>
      <c r="AU259" s="253" t="s">
        <v>79</v>
      </c>
      <c r="AV259" s="13" t="s">
        <v>79</v>
      </c>
      <c r="AW259" s="13" t="s">
        <v>31</v>
      </c>
      <c r="AX259" s="13" t="s">
        <v>69</v>
      </c>
      <c r="AY259" s="253" t="s">
        <v>150</v>
      </c>
    </row>
    <row r="260" s="14" customFormat="1">
      <c r="A260" s="14"/>
      <c r="B260" s="254"/>
      <c r="C260" s="255"/>
      <c r="D260" s="244" t="s">
        <v>593</v>
      </c>
      <c r="E260" s="256" t="s">
        <v>19</v>
      </c>
      <c r="F260" s="257" t="s">
        <v>595</v>
      </c>
      <c r="G260" s="255"/>
      <c r="H260" s="258">
        <v>203.59999999999999</v>
      </c>
      <c r="I260" s="259"/>
      <c r="J260" s="255"/>
      <c r="K260" s="255"/>
      <c r="L260" s="260"/>
      <c r="M260" s="261"/>
      <c r="N260" s="262"/>
      <c r="O260" s="262"/>
      <c r="P260" s="262"/>
      <c r="Q260" s="262"/>
      <c r="R260" s="262"/>
      <c r="S260" s="262"/>
      <c r="T260" s="263"/>
      <c r="U260" s="14"/>
      <c r="V260" s="14"/>
      <c r="W260" s="14"/>
      <c r="X260" s="14"/>
      <c r="Y260" s="14"/>
      <c r="Z260" s="14"/>
      <c r="AA260" s="14"/>
      <c r="AB260" s="14"/>
      <c r="AC260" s="14"/>
      <c r="AD260" s="14"/>
      <c r="AE260" s="14"/>
      <c r="AT260" s="264" t="s">
        <v>593</v>
      </c>
      <c r="AU260" s="264" t="s">
        <v>79</v>
      </c>
      <c r="AV260" s="14" t="s">
        <v>158</v>
      </c>
      <c r="AW260" s="14" t="s">
        <v>31</v>
      </c>
      <c r="AX260" s="14" t="s">
        <v>77</v>
      </c>
      <c r="AY260" s="264" t="s">
        <v>150</v>
      </c>
    </row>
    <row r="261" s="2" customFormat="1" ht="24.15" customHeight="1">
      <c r="A261" s="40"/>
      <c r="B261" s="41"/>
      <c r="C261" s="206" t="s">
        <v>388</v>
      </c>
      <c r="D261" s="206" t="s">
        <v>153</v>
      </c>
      <c r="E261" s="207" t="s">
        <v>1372</v>
      </c>
      <c r="F261" s="208" t="s">
        <v>1373</v>
      </c>
      <c r="G261" s="209" t="s">
        <v>310</v>
      </c>
      <c r="H261" s="210">
        <v>203.59999999999999</v>
      </c>
      <c r="I261" s="211"/>
      <c r="J261" s="212">
        <f>ROUND(I261*H261,2)</f>
        <v>0</v>
      </c>
      <c r="K261" s="208" t="s">
        <v>157</v>
      </c>
      <c r="L261" s="46"/>
      <c r="M261" s="213" t="s">
        <v>19</v>
      </c>
      <c r="N261" s="214" t="s">
        <v>40</v>
      </c>
      <c r="O261" s="86"/>
      <c r="P261" s="215">
        <f>O261*H261</f>
        <v>0</v>
      </c>
      <c r="Q261" s="215">
        <v>6.0000000000000002E-05</v>
      </c>
      <c r="R261" s="215">
        <f>Q261*H261</f>
        <v>0.012215999999999999</v>
      </c>
      <c r="S261" s="215">
        <v>0</v>
      </c>
      <c r="T261" s="216">
        <f>S261*H261</f>
        <v>0</v>
      </c>
      <c r="U261" s="40"/>
      <c r="V261" s="40"/>
      <c r="W261" s="40"/>
      <c r="X261" s="40"/>
      <c r="Y261" s="40"/>
      <c r="Z261" s="40"/>
      <c r="AA261" s="40"/>
      <c r="AB261" s="40"/>
      <c r="AC261" s="40"/>
      <c r="AD261" s="40"/>
      <c r="AE261" s="40"/>
      <c r="AR261" s="217" t="s">
        <v>158</v>
      </c>
      <c r="AT261" s="217" t="s">
        <v>153</v>
      </c>
      <c r="AU261" s="217" t="s">
        <v>79</v>
      </c>
      <c r="AY261" s="19" t="s">
        <v>150</v>
      </c>
      <c r="BE261" s="218">
        <f>IF(N261="základní",J261,0)</f>
        <v>0</v>
      </c>
      <c r="BF261" s="218">
        <f>IF(N261="snížená",J261,0)</f>
        <v>0</v>
      </c>
      <c r="BG261" s="218">
        <f>IF(N261="zákl. přenesená",J261,0)</f>
        <v>0</v>
      </c>
      <c r="BH261" s="218">
        <f>IF(N261="sníž. přenesená",J261,0)</f>
        <v>0</v>
      </c>
      <c r="BI261" s="218">
        <f>IF(N261="nulová",J261,0)</f>
        <v>0</v>
      </c>
      <c r="BJ261" s="19" t="s">
        <v>77</v>
      </c>
      <c r="BK261" s="218">
        <f>ROUND(I261*H261,2)</f>
        <v>0</v>
      </c>
      <c r="BL261" s="19" t="s">
        <v>158</v>
      </c>
      <c r="BM261" s="217" t="s">
        <v>1374</v>
      </c>
    </row>
    <row r="262" s="2" customFormat="1">
      <c r="A262" s="40"/>
      <c r="B262" s="41"/>
      <c r="C262" s="42"/>
      <c r="D262" s="219" t="s">
        <v>159</v>
      </c>
      <c r="E262" s="42"/>
      <c r="F262" s="220" t="s">
        <v>1375</v>
      </c>
      <c r="G262" s="42"/>
      <c r="H262" s="42"/>
      <c r="I262" s="221"/>
      <c r="J262" s="42"/>
      <c r="K262" s="42"/>
      <c r="L262" s="46"/>
      <c r="M262" s="222"/>
      <c r="N262" s="223"/>
      <c r="O262" s="86"/>
      <c r="P262" s="86"/>
      <c r="Q262" s="86"/>
      <c r="R262" s="86"/>
      <c r="S262" s="86"/>
      <c r="T262" s="87"/>
      <c r="U262" s="40"/>
      <c r="V262" s="40"/>
      <c r="W262" s="40"/>
      <c r="X262" s="40"/>
      <c r="Y262" s="40"/>
      <c r="Z262" s="40"/>
      <c r="AA262" s="40"/>
      <c r="AB262" s="40"/>
      <c r="AC262" s="40"/>
      <c r="AD262" s="40"/>
      <c r="AE262" s="40"/>
      <c r="AT262" s="19" t="s">
        <v>159</v>
      </c>
      <c r="AU262" s="19" t="s">
        <v>79</v>
      </c>
    </row>
    <row r="263" s="2" customFormat="1">
      <c r="A263" s="40"/>
      <c r="B263" s="41"/>
      <c r="C263" s="42"/>
      <c r="D263" s="244" t="s">
        <v>1183</v>
      </c>
      <c r="E263" s="42"/>
      <c r="F263" s="278" t="s">
        <v>1376</v>
      </c>
      <c r="G263" s="42"/>
      <c r="H263" s="42"/>
      <c r="I263" s="221"/>
      <c r="J263" s="42"/>
      <c r="K263" s="42"/>
      <c r="L263" s="46"/>
      <c r="M263" s="222"/>
      <c r="N263" s="223"/>
      <c r="O263" s="86"/>
      <c r="P263" s="86"/>
      <c r="Q263" s="86"/>
      <c r="R263" s="86"/>
      <c r="S263" s="86"/>
      <c r="T263" s="87"/>
      <c r="U263" s="40"/>
      <c r="V263" s="40"/>
      <c r="W263" s="40"/>
      <c r="X263" s="40"/>
      <c r="Y263" s="40"/>
      <c r="Z263" s="40"/>
      <c r="AA263" s="40"/>
      <c r="AB263" s="40"/>
      <c r="AC263" s="40"/>
      <c r="AD263" s="40"/>
      <c r="AE263" s="40"/>
      <c r="AT263" s="19" t="s">
        <v>1183</v>
      </c>
      <c r="AU263" s="19" t="s">
        <v>79</v>
      </c>
    </row>
    <row r="264" s="13" customFormat="1">
      <c r="A264" s="13"/>
      <c r="B264" s="242"/>
      <c r="C264" s="243"/>
      <c r="D264" s="244" t="s">
        <v>593</v>
      </c>
      <c r="E264" s="245" t="s">
        <v>19</v>
      </c>
      <c r="F264" s="246" t="s">
        <v>1371</v>
      </c>
      <c r="G264" s="243"/>
      <c r="H264" s="247">
        <v>203.59999999999999</v>
      </c>
      <c r="I264" s="248"/>
      <c r="J264" s="243"/>
      <c r="K264" s="243"/>
      <c r="L264" s="249"/>
      <c r="M264" s="250"/>
      <c r="N264" s="251"/>
      <c r="O264" s="251"/>
      <c r="P264" s="251"/>
      <c r="Q264" s="251"/>
      <c r="R264" s="251"/>
      <c r="S264" s="251"/>
      <c r="T264" s="252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T264" s="253" t="s">
        <v>593</v>
      </c>
      <c r="AU264" s="253" t="s">
        <v>79</v>
      </c>
      <c r="AV264" s="13" t="s">
        <v>79</v>
      </c>
      <c r="AW264" s="13" t="s">
        <v>31</v>
      </c>
      <c r="AX264" s="13" t="s">
        <v>69</v>
      </c>
      <c r="AY264" s="253" t="s">
        <v>150</v>
      </c>
    </row>
    <row r="265" s="14" customFormat="1">
      <c r="A265" s="14"/>
      <c r="B265" s="254"/>
      <c r="C265" s="255"/>
      <c r="D265" s="244" t="s">
        <v>593</v>
      </c>
      <c r="E265" s="256" t="s">
        <v>19</v>
      </c>
      <c r="F265" s="257" t="s">
        <v>595</v>
      </c>
      <c r="G265" s="255"/>
      <c r="H265" s="258">
        <v>203.59999999999999</v>
      </c>
      <c r="I265" s="259"/>
      <c r="J265" s="255"/>
      <c r="K265" s="255"/>
      <c r="L265" s="260"/>
      <c r="M265" s="261"/>
      <c r="N265" s="262"/>
      <c r="O265" s="262"/>
      <c r="P265" s="262"/>
      <c r="Q265" s="262"/>
      <c r="R265" s="262"/>
      <c r="S265" s="262"/>
      <c r="T265" s="263"/>
      <c r="U265" s="14"/>
      <c r="V265" s="14"/>
      <c r="W265" s="14"/>
      <c r="X265" s="14"/>
      <c r="Y265" s="14"/>
      <c r="Z265" s="14"/>
      <c r="AA265" s="14"/>
      <c r="AB265" s="14"/>
      <c r="AC265" s="14"/>
      <c r="AD265" s="14"/>
      <c r="AE265" s="14"/>
      <c r="AT265" s="264" t="s">
        <v>593</v>
      </c>
      <c r="AU265" s="264" t="s">
        <v>79</v>
      </c>
      <c r="AV265" s="14" t="s">
        <v>158</v>
      </c>
      <c r="AW265" s="14" t="s">
        <v>31</v>
      </c>
      <c r="AX265" s="14" t="s">
        <v>77</v>
      </c>
      <c r="AY265" s="264" t="s">
        <v>150</v>
      </c>
    </row>
    <row r="266" s="12" customFormat="1" ht="22.8" customHeight="1">
      <c r="A266" s="12"/>
      <c r="B266" s="190"/>
      <c r="C266" s="191"/>
      <c r="D266" s="192" t="s">
        <v>68</v>
      </c>
      <c r="E266" s="204" t="s">
        <v>190</v>
      </c>
      <c r="F266" s="204" t="s">
        <v>879</v>
      </c>
      <c r="G266" s="191"/>
      <c r="H266" s="191"/>
      <c r="I266" s="194"/>
      <c r="J266" s="205">
        <f>BK266</f>
        <v>0</v>
      </c>
      <c r="K266" s="191"/>
      <c r="L266" s="196"/>
      <c r="M266" s="197"/>
      <c r="N266" s="198"/>
      <c r="O266" s="198"/>
      <c r="P266" s="199">
        <f>SUM(P267:P272)</f>
        <v>0</v>
      </c>
      <c r="Q266" s="198"/>
      <c r="R266" s="199">
        <f>SUM(R267:R272)</f>
        <v>0.590611</v>
      </c>
      <c r="S266" s="198"/>
      <c r="T266" s="200">
        <f>SUM(T267:T272)</f>
        <v>0</v>
      </c>
      <c r="U266" s="12"/>
      <c r="V266" s="12"/>
      <c r="W266" s="12"/>
      <c r="X266" s="12"/>
      <c r="Y266" s="12"/>
      <c r="Z266" s="12"/>
      <c r="AA266" s="12"/>
      <c r="AB266" s="12"/>
      <c r="AC266" s="12"/>
      <c r="AD266" s="12"/>
      <c r="AE266" s="12"/>
      <c r="AR266" s="201" t="s">
        <v>77</v>
      </c>
      <c r="AT266" s="202" t="s">
        <v>68</v>
      </c>
      <c r="AU266" s="202" t="s">
        <v>77</v>
      </c>
      <c r="AY266" s="201" t="s">
        <v>150</v>
      </c>
      <c r="BK266" s="203">
        <f>SUM(BK267:BK272)</f>
        <v>0</v>
      </c>
    </row>
    <row r="267" s="2" customFormat="1" ht="55.5" customHeight="1">
      <c r="A267" s="40"/>
      <c r="B267" s="41"/>
      <c r="C267" s="206" t="s">
        <v>856</v>
      </c>
      <c r="D267" s="206" t="s">
        <v>153</v>
      </c>
      <c r="E267" s="207" t="s">
        <v>1377</v>
      </c>
      <c r="F267" s="208" t="s">
        <v>1378</v>
      </c>
      <c r="G267" s="209" t="s">
        <v>310</v>
      </c>
      <c r="H267" s="210">
        <v>7.8499999999999996</v>
      </c>
      <c r="I267" s="211"/>
      <c r="J267" s="212">
        <f>ROUND(I267*H267,2)</f>
        <v>0</v>
      </c>
      <c r="K267" s="208" t="s">
        <v>157</v>
      </c>
      <c r="L267" s="46"/>
      <c r="M267" s="213" t="s">
        <v>19</v>
      </c>
      <c r="N267" s="214" t="s">
        <v>40</v>
      </c>
      <c r="O267" s="86"/>
      <c r="P267" s="215">
        <f>O267*H267</f>
        <v>0</v>
      </c>
      <c r="Q267" s="215">
        <v>0.071900000000000006</v>
      </c>
      <c r="R267" s="215">
        <f>Q267*H267</f>
        <v>0.564415</v>
      </c>
      <c r="S267" s="215">
        <v>0</v>
      </c>
      <c r="T267" s="216">
        <f>S267*H267</f>
        <v>0</v>
      </c>
      <c r="U267" s="40"/>
      <c r="V267" s="40"/>
      <c r="W267" s="40"/>
      <c r="X267" s="40"/>
      <c r="Y267" s="40"/>
      <c r="Z267" s="40"/>
      <c r="AA267" s="40"/>
      <c r="AB267" s="40"/>
      <c r="AC267" s="40"/>
      <c r="AD267" s="40"/>
      <c r="AE267" s="40"/>
      <c r="AR267" s="217" t="s">
        <v>158</v>
      </c>
      <c r="AT267" s="217" t="s">
        <v>153</v>
      </c>
      <c r="AU267" s="217" t="s">
        <v>79</v>
      </c>
      <c r="AY267" s="19" t="s">
        <v>150</v>
      </c>
      <c r="BE267" s="218">
        <f>IF(N267="základní",J267,0)</f>
        <v>0</v>
      </c>
      <c r="BF267" s="218">
        <f>IF(N267="snížená",J267,0)</f>
        <v>0</v>
      </c>
      <c r="BG267" s="218">
        <f>IF(N267="zákl. přenesená",J267,0)</f>
        <v>0</v>
      </c>
      <c r="BH267" s="218">
        <f>IF(N267="sníž. přenesená",J267,0)</f>
        <v>0</v>
      </c>
      <c r="BI267" s="218">
        <f>IF(N267="nulová",J267,0)</f>
        <v>0</v>
      </c>
      <c r="BJ267" s="19" t="s">
        <v>77</v>
      </c>
      <c r="BK267" s="218">
        <f>ROUND(I267*H267,2)</f>
        <v>0</v>
      </c>
      <c r="BL267" s="19" t="s">
        <v>158</v>
      </c>
      <c r="BM267" s="217" t="s">
        <v>1379</v>
      </c>
    </row>
    <row r="268" s="2" customFormat="1">
      <c r="A268" s="40"/>
      <c r="B268" s="41"/>
      <c r="C268" s="42"/>
      <c r="D268" s="219" t="s">
        <v>159</v>
      </c>
      <c r="E268" s="42"/>
      <c r="F268" s="220" t="s">
        <v>1380</v>
      </c>
      <c r="G268" s="42"/>
      <c r="H268" s="42"/>
      <c r="I268" s="221"/>
      <c r="J268" s="42"/>
      <c r="K268" s="42"/>
      <c r="L268" s="46"/>
      <c r="M268" s="222"/>
      <c r="N268" s="223"/>
      <c r="O268" s="86"/>
      <c r="P268" s="86"/>
      <c r="Q268" s="86"/>
      <c r="R268" s="86"/>
      <c r="S268" s="86"/>
      <c r="T268" s="87"/>
      <c r="U268" s="40"/>
      <c r="V268" s="40"/>
      <c r="W268" s="40"/>
      <c r="X268" s="40"/>
      <c r="Y268" s="40"/>
      <c r="Z268" s="40"/>
      <c r="AA268" s="40"/>
      <c r="AB268" s="40"/>
      <c r="AC268" s="40"/>
      <c r="AD268" s="40"/>
      <c r="AE268" s="40"/>
      <c r="AT268" s="19" t="s">
        <v>159</v>
      </c>
      <c r="AU268" s="19" t="s">
        <v>79</v>
      </c>
    </row>
    <row r="269" s="13" customFormat="1">
      <c r="A269" s="13"/>
      <c r="B269" s="242"/>
      <c r="C269" s="243"/>
      <c r="D269" s="244" t="s">
        <v>593</v>
      </c>
      <c r="E269" s="245" t="s">
        <v>19</v>
      </c>
      <c r="F269" s="246" t="s">
        <v>1381</v>
      </c>
      <c r="G269" s="243"/>
      <c r="H269" s="247">
        <v>3.1400000000000001</v>
      </c>
      <c r="I269" s="248"/>
      <c r="J269" s="243"/>
      <c r="K269" s="243"/>
      <c r="L269" s="249"/>
      <c r="M269" s="250"/>
      <c r="N269" s="251"/>
      <c r="O269" s="251"/>
      <c r="P269" s="251"/>
      <c r="Q269" s="251"/>
      <c r="R269" s="251"/>
      <c r="S269" s="251"/>
      <c r="T269" s="252"/>
      <c r="U269" s="13"/>
      <c r="V269" s="13"/>
      <c r="W269" s="13"/>
      <c r="X269" s="13"/>
      <c r="Y269" s="13"/>
      <c r="Z269" s="13"/>
      <c r="AA269" s="13"/>
      <c r="AB269" s="13"/>
      <c r="AC269" s="13"/>
      <c r="AD269" s="13"/>
      <c r="AE269" s="13"/>
      <c r="AT269" s="253" t="s">
        <v>593</v>
      </c>
      <c r="AU269" s="253" t="s">
        <v>79</v>
      </c>
      <c r="AV269" s="13" t="s">
        <v>79</v>
      </c>
      <c r="AW269" s="13" t="s">
        <v>31</v>
      </c>
      <c r="AX269" s="13" t="s">
        <v>69</v>
      </c>
      <c r="AY269" s="253" t="s">
        <v>150</v>
      </c>
    </row>
    <row r="270" s="13" customFormat="1">
      <c r="A270" s="13"/>
      <c r="B270" s="242"/>
      <c r="C270" s="243"/>
      <c r="D270" s="244" t="s">
        <v>593</v>
      </c>
      <c r="E270" s="245" t="s">
        <v>19</v>
      </c>
      <c r="F270" s="246" t="s">
        <v>1382</v>
      </c>
      <c r="G270" s="243"/>
      <c r="H270" s="247">
        <v>4.71</v>
      </c>
      <c r="I270" s="248"/>
      <c r="J270" s="243"/>
      <c r="K270" s="243"/>
      <c r="L270" s="249"/>
      <c r="M270" s="250"/>
      <c r="N270" s="251"/>
      <c r="O270" s="251"/>
      <c r="P270" s="251"/>
      <c r="Q270" s="251"/>
      <c r="R270" s="251"/>
      <c r="S270" s="251"/>
      <c r="T270" s="252"/>
      <c r="U270" s="13"/>
      <c r="V270" s="13"/>
      <c r="W270" s="13"/>
      <c r="X270" s="13"/>
      <c r="Y270" s="13"/>
      <c r="Z270" s="13"/>
      <c r="AA270" s="13"/>
      <c r="AB270" s="13"/>
      <c r="AC270" s="13"/>
      <c r="AD270" s="13"/>
      <c r="AE270" s="13"/>
      <c r="AT270" s="253" t="s">
        <v>593</v>
      </c>
      <c r="AU270" s="253" t="s">
        <v>79</v>
      </c>
      <c r="AV270" s="13" t="s">
        <v>79</v>
      </c>
      <c r="AW270" s="13" t="s">
        <v>31</v>
      </c>
      <c r="AX270" s="13" t="s">
        <v>69</v>
      </c>
      <c r="AY270" s="253" t="s">
        <v>150</v>
      </c>
    </row>
    <row r="271" s="14" customFormat="1">
      <c r="A271" s="14"/>
      <c r="B271" s="254"/>
      <c r="C271" s="255"/>
      <c r="D271" s="244" t="s">
        <v>593</v>
      </c>
      <c r="E271" s="256" t="s">
        <v>19</v>
      </c>
      <c r="F271" s="257" t="s">
        <v>595</v>
      </c>
      <c r="G271" s="255"/>
      <c r="H271" s="258">
        <v>7.8499999999999996</v>
      </c>
      <c r="I271" s="259"/>
      <c r="J271" s="255"/>
      <c r="K271" s="255"/>
      <c r="L271" s="260"/>
      <c r="M271" s="261"/>
      <c r="N271" s="262"/>
      <c r="O271" s="262"/>
      <c r="P271" s="262"/>
      <c r="Q271" s="262"/>
      <c r="R271" s="262"/>
      <c r="S271" s="262"/>
      <c r="T271" s="263"/>
      <c r="U271" s="14"/>
      <c r="V271" s="14"/>
      <c r="W271" s="14"/>
      <c r="X271" s="14"/>
      <c r="Y271" s="14"/>
      <c r="Z271" s="14"/>
      <c r="AA271" s="14"/>
      <c r="AB271" s="14"/>
      <c r="AC271" s="14"/>
      <c r="AD271" s="14"/>
      <c r="AE271" s="14"/>
      <c r="AT271" s="264" t="s">
        <v>593</v>
      </c>
      <c r="AU271" s="264" t="s">
        <v>79</v>
      </c>
      <c r="AV271" s="14" t="s">
        <v>158</v>
      </c>
      <c r="AW271" s="14" t="s">
        <v>31</v>
      </c>
      <c r="AX271" s="14" t="s">
        <v>77</v>
      </c>
      <c r="AY271" s="264" t="s">
        <v>150</v>
      </c>
    </row>
    <row r="272" s="2" customFormat="1" ht="16.5" customHeight="1">
      <c r="A272" s="40"/>
      <c r="B272" s="41"/>
      <c r="C272" s="228" t="s">
        <v>393</v>
      </c>
      <c r="D272" s="228" t="s">
        <v>254</v>
      </c>
      <c r="E272" s="229" t="s">
        <v>1383</v>
      </c>
      <c r="F272" s="230" t="s">
        <v>1384</v>
      </c>
      <c r="G272" s="231" t="s">
        <v>258</v>
      </c>
      <c r="H272" s="232">
        <v>0.11799999999999999</v>
      </c>
      <c r="I272" s="233"/>
      <c r="J272" s="234">
        <f>ROUND(I272*H272,2)</f>
        <v>0</v>
      </c>
      <c r="K272" s="230" t="s">
        <v>19</v>
      </c>
      <c r="L272" s="235"/>
      <c r="M272" s="236" t="s">
        <v>19</v>
      </c>
      <c r="N272" s="237" t="s">
        <v>40</v>
      </c>
      <c r="O272" s="86"/>
      <c r="P272" s="215">
        <f>O272*H272</f>
        <v>0</v>
      </c>
      <c r="Q272" s="215">
        <v>0.222</v>
      </c>
      <c r="R272" s="215">
        <f>Q272*H272</f>
        <v>0.026196000000000001</v>
      </c>
      <c r="S272" s="215">
        <v>0</v>
      </c>
      <c r="T272" s="216">
        <f>S272*H272</f>
        <v>0</v>
      </c>
      <c r="U272" s="40"/>
      <c r="V272" s="40"/>
      <c r="W272" s="40"/>
      <c r="X272" s="40"/>
      <c r="Y272" s="40"/>
      <c r="Z272" s="40"/>
      <c r="AA272" s="40"/>
      <c r="AB272" s="40"/>
      <c r="AC272" s="40"/>
      <c r="AD272" s="40"/>
      <c r="AE272" s="40"/>
      <c r="AR272" s="217" t="s">
        <v>171</v>
      </c>
      <c r="AT272" s="217" t="s">
        <v>254</v>
      </c>
      <c r="AU272" s="217" t="s">
        <v>79</v>
      </c>
      <c r="AY272" s="19" t="s">
        <v>150</v>
      </c>
      <c r="BE272" s="218">
        <f>IF(N272="základní",J272,0)</f>
        <v>0</v>
      </c>
      <c r="BF272" s="218">
        <f>IF(N272="snížená",J272,0)</f>
        <v>0</v>
      </c>
      <c r="BG272" s="218">
        <f>IF(N272="zákl. přenesená",J272,0)</f>
        <v>0</v>
      </c>
      <c r="BH272" s="218">
        <f>IF(N272="sníž. přenesená",J272,0)</f>
        <v>0</v>
      </c>
      <c r="BI272" s="218">
        <f>IF(N272="nulová",J272,0)</f>
        <v>0</v>
      </c>
      <c r="BJ272" s="19" t="s">
        <v>77</v>
      </c>
      <c r="BK272" s="218">
        <f>ROUND(I272*H272,2)</f>
        <v>0</v>
      </c>
      <c r="BL272" s="19" t="s">
        <v>158</v>
      </c>
      <c r="BM272" s="217" t="s">
        <v>1385</v>
      </c>
    </row>
    <row r="273" s="12" customFormat="1" ht="22.8" customHeight="1">
      <c r="A273" s="12"/>
      <c r="B273" s="190"/>
      <c r="C273" s="191"/>
      <c r="D273" s="192" t="s">
        <v>68</v>
      </c>
      <c r="E273" s="204" t="s">
        <v>244</v>
      </c>
      <c r="F273" s="204" t="s">
        <v>1386</v>
      </c>
      <c r="G273" s="191"/>
      <c r="H273" s="191"/>
      <c r="I273" s="194"/>
      <c r="J273" s="205">
        <f>BK273</f>
        <v>0</v>
      </c>
      <c r="K273" s="191"/>
      <c r="L273" s="196"/>
      <c r="M273" s="197"/>
      <c r="N273" s="198"/>
      <c r="O273" s="198"/>
      <c r="P273" s="199">
        <f>SUM(P274:P288)</f>
        <v>0</v>
      </c>
      <c r="Q273" s="198"/>
      <c r="R273" s="199">
        <f>SUM(R274:R288)</f>
        <v>0</v>
      </c>
      <c r="S273" s="198"/>
      <c r="T273" s="200">
        <f>SUM(T274:T288)</f>
        <v>0</v>
      </c>
      <c r="U273" s="12"/>
      <c r="V273" s="12"/>
      <c r="W273" s="12"/>
      <c r="X273" s="12"/>
      <c r="Y273" s="12"/>
      <c r="Z273" s="12"/>
      <c r="AA273" s="12"/>
      <c r="AB273" s="12"/>
      <c r="AC273" s="12"/>
      <c r="AD273" s="12"/>
      <c r="AE273" s="12"/>
      <c r="AR273" s="201" t="s">
        <v>77</v>
      </c>
      <c r="AT273" s="202" t="s">
        <v>68</v>
      </c>
      <c r="AU273" s="202" t="s">
        <v>77</v>
      </c>
      <c r="AY273" s="201" t="s">
        <v>150</v>
      </c>
      <c r="BK273" s="203">
        <f>SUM(BK274:BK288)</f>
        <v>0</v>
      </c>
    </row>
    <row r="274" s="2" customFormat="1" ht="24.15" customHeight="1">
      <c r="A274" s="40"/>
      <c r="B274" s="41"/>
      <c r="C274" s="206" t="s">
        <v>866</v>
      </c>
      <c r="D274" s="206" t="s">
        <v>153</v>
      </c>
      <c r="E274" s="207" t="s">
        <v>1387</v>
      </c>
      <c r="F274" s="208" t="s">
        <v>1388</v>
      </c>
      <c r="G274" s="209" t="s">
        <v>258</v>
      </c>
      <c r="H274" s="210">
        <v>3.96</v>
      </c>
      <c r="I274" s="211"/>
      <c r="J274" s="212">
        <f>ROUND(I274*H274,2)</f>
        <v>0</v>
      </c>
      <c r="K274" s="208" t="s">
        <v>157</v>
      </c>
      <c r="L274" s="46"/>
      <c r="M274" s="213" t="s">
        <v>19</v>
      </c>
      <c r="N274" s="214" t="s">
        <v>40</v>
      </c>
      <c r="O274" s="86"/>
      <c r="P274" s="215">
        <f>O274*H274</f>
        <v>0</v>
      </c>
      <c r="Q274" s="215">
        <v>0</v>
      </c>
      <c r="R274" s="215">
        <f>Q274*H274</f>
        <v>0</v>
      </c>
      <c r="S274" s="215">
        <v>0</v>
      </c>
      <c r="T274" s="216">
        <f>S274*H274</f>
        <v>0</v>
      </c>
      <c r="U274" s="40"/>
      <c r="V274" s="40"/>
      <c r="W274" s="40"/>
      <c r="X274" s="40"/>
      <c r="Y274" s="40"/>
      <c r="Z274" s="40"/>
      <c r="AA274" s="40"/>
      <c r="AB274" s="40"/>
      <c r="AC274" s="40"/>
      <c r="AD274" s="40"/>
      <c r="AE274" s="40"/>
      <c r="AR274" s="217" t="s">
        <v>158</v>
      </c>
      <c r="AT274" s="217" t="s">
        <v>153</v>
      </c>
      <c r="AU274" s="217" t="s">
        <v>79</v>
      </c>
      <c r="AY274" s="19" t="s">
        <v>150</v>
      </c>
      <c r="BE274" s="218">
        <f>IF(N274="základní",J274,0)</f>
        <v>0</v>
      </c>
      <c r="BF274" s="218">
        <f>IF(N274="snížená",J274,0)</f>
        <v>0</v>
      </c>
      <c r="BG274" s="218">
        <f>IF(N274="zákl. přenesená",J274,0)</f>
        <v>0</v>
      </c>
      <c r="BH274" s="218">
        <f>IF(N274="sníž. přenesená",J274,0)</f>
        <v>0</v>
      </c>
      <c r="BI274" s="218">
        <f>IF(N274="nulová",J274,0)</f>
        <v>0</v>
      </c>
      <c r="BJ274" s="19" t="s">
        <v>77</v>
      </c>
      <c r="BK274" s="218">
        <f>ROUND(I274*H274,2)</f>
        <v>0</v>
      </c>
      <c r="BL274" s="19" t="s">
        <v>158</v>
      </c>
      <c r="BM274" s="217" t="s">
        <v>1389</v>
      </c>
    </row>
    <row r="275" s="2" customFormat="1">
      <c r="A275" s="40"/>
      <c r="B275" s="41"/>
      <c r="C275" s="42"/>
      <c r="D275" s="219" t="s">
        <v>159</v>
      </c>
      <c r="E275" s="42"/>
      <c r="F275" s="220" t="s">
        <v>1390</v>
      </c>
      <c r="G275" s="42"/>
      <c r="H275" s="42"/>
      <c r="I275" s="221"/>
      <c r="J275" s="42"/>
      <c r="K275" s="42"/>
      <c r="L275" s="46"/>
      <c r="M275" s="222"/>
      <c r="N275" s="223"/>
      <c r="O275" s="86"/>
      <c r="P275" s="86"/>
      <c r="Q275" s="86"/>
      <c r="R275" s="86"/>
      <c r="S275" s="86"/>
      <c r="T275" s="87"/>
      <c r="U275" s="40"/>
      <c r="V275" s="40"/>
      <c r="W275" s="40"/>
      <c r="X275" s="40"/>
      <c r="Y275" s="40"/>
      <c r="Z275" s="40"/>
      <c r="AA275" s="40"/>
      <c r="AB275" s="40"/>
      <c r="AC275" s="40"/>
      <c r="AD275" s="40"/>
      <c r="AE275" s="40"/>
      <c r="AT275" s="19" t="s">
        <v>159</v>
      </c>
      <c r="AU275" s="19" t="s">
        <v>79</v>
      </c>
    </row>
    <row r="276" s="2" customFormat="1" ht="33" customHeight="1">
      <c r="A276" s="40"/>
      <c r="B276" s="41"/>
      <c r="C276" s="206" t="s">
        <v>397</v>
      </c>
      <c r="D276" s="206" t="s">
        <v>153</v>
      </c>
      <c r="E276" s="207" t="s">
        <v>1391</v>
      </c>
      <c r="F276" s="208" t="s">
        <v>1392</v>
      </c>
      <c r="G276" s="209" t="s">
        <v>258</v>
      </c>
      <c r="H276" s="210">
        <v>3.96</v>
      </c>
      <c r="I276" s="211"/>
      <c r="J276" s="212">
        <f>ROUND(I276*H276,2)</f>
        <v>0</v>
      </c>
      <c r="K276" s="208" t="s">
        <v>157</v>
      </c>
      <c r="L276" s="46"/>
      <c r="M276" s="213" t="s">
        <v>19</v>
      </c>
      <c r="N276" s="214" t="s">
        <v>40</v>
      </c>
      <c r="O276" s="86"/>
      <c r="P276" s="215">
        <f>O276*H276</f>
        <v>0</v>
      </c>
      <c r="Q276" s="215">
        <v>0</v>
      </c>
      <c r="R276" s="215">
        <f>Q276*H276</f>
        <v>0</v>
      </c>
      <c r="S276" s="215">
        <v>0</v>
      </c>
      <c r="T276" s="216">
        <f>S276*H276</f>
        <v>0</v>
      </c>
      <c r="U276" s="40"/>
      <c r="V276" s="40"/>
      <c r="W276" s="40"/>
      <c r="X276" s="40"/>
      <c r="Y276" s="40"/>
      <c r="Z276" s="40"/>
      <c r="AA276" s="40"/>
      <c r="AB276" s="40"/>
      <c r="AC276" s="40"/>
      <c r="AD276" s="40"/>
      <c r="AE276" s="40"/>
      <c r="AR276" s="217" t="s">
        <v>158</v>
      </c>
      <c r="AT276" s="217" t="s">
        <v>153</v>
      </c>
      <c r="AU276" s="217" t="s">
        <v>79</v>
      </c>
      <c r="AY276" s="19" t="s">
        <v>150</v>
      </c>
      <c r="BE276" s="218">
        <f>IF(N276="základní",J276,0)</f>
        <v>0</v>
      </c>
      <c r="BF276" s="218">
        <f>IF(N276="snížená",J276,0)</f>
        <v>0</v>
      </c>
      <c r="BG276" s="218">
        <f>IF(N276="zákl. přenesená",J276,0)</f>
        <v>0</v>
      </c>
      <c r="BH276" s="218">
        <f>IF(N276="sníž. přenesená",J276,0)</f>
        <v>0</v>
      </c>
      <c r="BI276" s="218">
        <f>IF(N276="nulová",J276,0)</f>
        <v>0</v>
      </c>
      <c r="BJ276" s="19" t="s">
        <v>77</v>
      </c>
      <c r="BK276" s="218">
        <f>ROUND(I276*H276,2)</f>
        <v>0</v>
      </c>
      <c r="BL276" s="19" t="s">
        <v>158</v>
      </c>
      <c r="BM276" s="217" t="s">
        <v>1393</v>
      </c>
    </row>
    <row r="277" s="2" customFormat="1">
      <c r="A277" s="40"/>
      <c r="B277" s="41"/>
      <c r="C277" s="42"/>
      <c r="D277" s="219" t="s">
        <v>159</v>
      </c>
      <c r="E277" s="42"/>
      <c r="F277" s="220" t="s">
        <v>1394</v>
      </c>
      <c r="G277" s="42"/>
      <c r="H277" s="42"/>
      <c r="I277" s="221"/>
      <c r="J277" s="42"/>
      <c r="K277" s="42"/>
      <c r="L277" s="46"/>
      <c r="M277" s="222"/>
      <c r="N277" s="223"/>
      <c r="O277" s="86"/>
      <c r="P277" s="86"/>
      <c r="Q277" s="86"/>
      <c r="R277" s="86"/>
      <c r="S277" s="86"/>
      <c r="T277" s="87"/>
      <c r="U277" s="40"/>
      <c r="V277" s="40"/>
      <c r="W277" s="40"/>
      <c r="X277" s="40"/>
      <c r="Y277" s="40"/>
      <c r="Z277" s="40"/>
      <c r="AA277" s="40"/>
      <c r="AB277" s="40"/>
      <c r="AC277" s="40"/>
      <c r="AD277" s="40"/>
      <c r="AE277" s="40"/>
      <c r="AT277" s="19" t="s">
        <v>159</v>
      </c>
      <c r="AU277" s="19" t="s">
        <v>79</v>
      </c>
    </row>
    <row r="278" s="2" customFormat="1" ht="24.15" customHeight="1">
      <c r="A278" s="40"/>
      <c r="B278" s="41"/>
      <c r="C278" s="206" t="s">
        <v>875</v>
      </c>
      <c r="D278" s="206" t="s">
        <v>153</v>
      </c>
      <c r="E278" s="207" t="s">
        <v>1395</v>
      </c>
      <c r="F278" s="208" t="s">
        <v>1396</v>
      </c>
      <c r="G278" s="209" t="s">
        <v>258</v>
      </c>
      <c r="H278" s="210">
        <v>35.640000000000001</v>
      </c>
      <c r="I278" s="211"/>
      <c r="J278" s="212">
        <f>ROUND(I278*H278,2)</f>
        <v>0</v>
      </c>
      <c r="K278" s="208" t="s">
        <v>157</v>
      </c>
      <c r="L278" s="46"/>
      <c r="M278" s="213" t="s">
        <v>19</v>
      </c>
      <c r="N278" s="214" t="s">
        <v>40</v>
      </c>
      <c r="O278" s="86"/>
      <c r="P278" s="215">
        <f>O278*H278</f>
        <v>0</v>
      </c>
      <c r="Q278" s="215">
        <v>0</v>
      </c>
      <c r="R278" s="215">
        <f>Q278*H278</f>
        <v>0</v>
      </c>
      <c r="S278" s="215">
        <v>0</v>
      </c>
      <c r="T278" s="216">
        <f>S278*H278</f>
        <v>0</v>
      </c>
      <c r="U278" s="40"/>
      <c r="V278" s="40"/>
      <c r="W278" s="40"/>
      <c r="X278" s="40"/>
      <c r="Y278" s="40"/>
      <c r="Z278" s="40"/>
      <c r="AA278" s="40"/>
      <c r="AB278" s="40"/>
      <c r="AC278" s="40"/>
      <c r="AD278" s="40"/>
      <c r="AE278" s="40"/>
      <c r="AR278" s="217" t="s">
        <v>158</v>
      </c>
      <c r="AT278" s="217" t="s">
        <v>153</v>
      </c>
      <c r="AU278" s="217" t="s">
        <v>79</v>
      </c>
      <c r="AY278" s="19" t="s">
        <v>150</v>
      </c>
      <c r="BE278" s="218">
        <f>IF(N278="základní",J278,0)</f>
        <v>0</v>
      </c>
      <c r="BF278" s="218">
        <f>IF(N278="snížená",J278,0)</f>
        <v>0</v>
      </c>
      <c r="BG278" s="218">
        <f>IF(N278="zákl. přenesená",J278,0)</f>
        <v>0</v>
      </c>
      <c r="BH278" s="218">
        <f>IF(N278="sníž. přenesená",J278,0)</f>
        <v>0</v>
      </c>
      <c r="BI278" s="218">
        <f>IF(N278="nulová",J278,0)</f>
        <v>0</v>
      </c>
      <c r="BJ278" s="19" t="s">
        <v>77</v>
      </c>
      <c r="BK278" s="218">
        <f>ROUND(I278*H278,2)</f>
        <v>0</v>
      </c>
      <c r="BL278" s="19" t="s">
        <v>158</v>
      </c>
      <c r="BM278" s="217" t="s">
        <v>1397</v>
      </c>
    </row>
    <row r="279" s="2" customFormat="1">
      <c r="A279" s="40"/>
      <c r="B279" s="41"/>
      <c r="C279" s="42"/>
      <c r="D279" s="219" t="s">
        <v>159</v>
      </c>
      <c r="E279" s="42"/>
      <c r="F279" s="220" t="s">
        <v>1398</v>
      </c>
      <c r="G279" s="42"/>
      <c r="H279" s="42"/>
      <c r="I279" s="221"/>
      <c r="J279" s="42"/>
      <c r="K279" s="42"/>
      <c r="L279" s="46"/>
      <c r="M279" s="222"/>
      <c r="N279" s="223"/>
      <c r="O279" s="86"/>
      <c r="P279" s="86"/>
      <c r="Q279" s="86"/>
      <c r="R279" s="86"/>
      <c r="S279" s="86"/>
      <c r="T279" s="87"/>
      <c r="U279" s="40"/>
      <c r="V279" s="40"/>
      <c r="W279" s="40"/>
      <c r="X279" s="40"/>
      <c r="Y279" s="40"/>
      <c r="Z279" s="40"/>
      <c r="AA279" s="40"/>
      <c r="AB279" s="40"/>
      <c r="AC279" s="40"/>
      <c r="AD279" s="40"/>
      <c r="AE279" s="40"/>
      <c r="AT279" s="19" t="s">
        <v>159</v>
      </c>
      <c r="AU279" s="19" t="s">
        <v>79</v>
      </c>
    </row>
    <row r="280" s="13" customFormat="1">
      <c r="A280" s="13"/>
      <c r="B280" s="242"/>
      <c r="C280" s="243"/>
      <c r="D280" s="244" t="s">
        <v>593</v>
      </c>
      <c r="E280" s="243"/>
      <c r="F280" s="246" t="s">
        <v>1399</v>
      </c>
      <c r="G280" s="243"/>
      <c r="H280" s="247">
        <v>35.640000000000001</v>
      </c>
      <c r="I280" s="248"/>
      <c r="J280" s="243"/>
      <c r="K280" s="243"/>
      <c r="L280" s="249"/>
      <c r="M280" s="250"/>
      <c r="N280" s="251"/>
      <c r="O280" s="251"/>
      <c r="P280" s="251"/>
      <c r="Q280" s="251"/>
      <c r="R280" s="251"/>
      <c r="S280" s="251"/>
      <c r="T280" s="252"/>
      <c r="U280" s="13"/>
      <c r="V280" s="13"/>
      <c r="W280" s="13"/>
      <c r="X280" s="13"/>
      <c r="Y280" s="13"/>
      <c r="Z280" s="13"/>
      <c r="AA280" s="13"/>
      <c r="AB280" s="13"/>
      <c r="AC280" s="13"/>
      <c r="AD280" s="13"/>
      <c r="AE280" s="13"/>
      <c r="AT280" s="253" t="s">
        <v>593</v>
      </c>
      <c r="AU280" s="253" t="s">
        <v>79</v>
      </c>
      <c r="AV280" s="13" t="s">
        <v>79</v>
      </c>
      <c r="AW280" s="13" t="s">
        <v>4</v>
      </c>
      <c r="AX280" s="13" t="s">
        <v>77</v>
      </c>
      <c r="AY280" s="253" t="s">
        <v>150</v>
      </c>
    </row>
    <row r="281" s="2" customFormat="1" ht="24.15" customHeight="1">
      <c r="A281" s="40"/>
      <c r="B281" s="41"/>
      <c r="C281" s="206" t="s">
        <v>402</v>
      </c>
      <c r="D281" s="206" t="s">
        <v>153</v>
      </c>
      <c r="E281" s="207" t="s">
        <v>1015</v>
      </c>
      <c r="F281" s="208" t="s">
        <v>1016</v>
      </c>
      <c r="G281" s="209" t="s">
        <v>258</v>
      </c>
      <c r="H281" s="210">
        <v>3.96</v>
      </c>
      <c r="I281" s="211"/>
      <c r="J281" s="212">
        <f>ROUND(I281*H281,2)</f>
        <v>0</v>
      </c>
      <c r="K281" s="208" t="s">
        <v>157</v>
      </c>
      <c r="L281" s="46"/>
      <c r="M281" s="213" t="s">
        <v>19</v>
      </c>
      <c r="N281" s="214" t="s">
        <v>40</v>
      </c>
      <c r="O281" s="86"/>
      <c r="P281" s="215">
        <f>O281*H281</f>
        <v>0</v>
      </c>
      <c r="Q281" s="215">
        <v>0</v>
      </c>
      <c r="R281" s="215">
        <f>Q281*H281</f>
        <v>0</v>
      </c>
      <c r="S281" s="215">
        <v>0</v>
      </c>
      <c r="T281" s="216">
        <f>S281*H281</f>
        <v>0</v>
      </c>
      <c r="U281" s="40"/>
      <c r="V281" s="40"/>
      <c r="W281" s="40"/>
      <c r="X281" s="40"/>
      <c r="Y281" s="40"/>
      <c r="Z281" s="40"/>
      <c r="AA281" s="40"/>
      <c r="AB281" s="40"/>
      <c r="AC281" s="40"/>
      <c r="AD281" s="40"/>
      <c r="AE281" s="40"/>
      <c r="AR281" s="217" t="s">
        <v>158</v>
      </c>
      <c r="AT281" s="217" t="s">
        <v>153</v>
      </c>
      <c r="AU281" s="217" t="s">
        <v>79</v>
      </c>
      <c r="AY281" s="19" t="s">
        <v>150</v>
      </c>
      <c r="BE281" s="218">
        <f>IF(N281="základní",J281,0)</f>
        <v>0</v>
      </c>
      <c r="BF281" s="218">
        <f>IF(N281="snížená",J281,0)</f>
        <v>0</v>
      </c>
      <c r="BG281" s="218">
        <f>IF(N281="zákl. přenesená",J281,0)</f>
        <v>0</v>
      </c>
      <c r="BH281" s="218">
        <f>IF(N281="sníž. přenesená",J281,0)</f>
        <v>0</v>
      </c>
      <c r="BI281" s="218">
        <f>IF(N281="nulová",J281,0)</f>
        <v>0</v>
      </c>
      <c r="BJ281" s="19" t="s">
        <v>77</v>
      </c>
      <c r="BK281" s="218">
        <f>ROUND(I281*H281,2)</f>
        <v>0</v>
      </c>
      <c r="BL281" s="19" t="s">
        <v>158</v>
      </c>
      <c r="BM281" s="217" t="s">
        <v>1400</v>
      </c>
    </row>
    <row r="282" s="2" customFormat="1">
      <c r="A282" s="40"/>
      <c r="B282" s="41"/>
      <c r="C282" s="42"/>
      <c r="D282" s="219" t="s">
        <v>159</v>
      </c>
      <c r="E282" s="42"/>
      <c r="F282" s="220" t="s">
        <v>1018</v>
      </c>
      <c r="G282" s="42"/>
      <c r="H282" s="42"/>
      <c r="I282" s="221"/>
      <c r="J282" s="42"/>
      <c r="K282" s="42"/>
      <c r="L282" s="46"/>
      <c r="M282" s="222"/>
      <c r="N282" s="223"/>
      <c r="O282" s="86"/>
      <c r="P282" s="86"/>
      <c r="Q282" s="86"/>
      <c r="R282" s="86"/>
      <c r="S282" s="86"/>
      <c r="T282" s="87"/>
      <c r="U282" s="40"/>
      <c r="V282" s="40"/>
      <c r="W282" s="40"/>
      <c r="X282" s="40"/>
      <c r="Y282" s="40"/>
      <c r="Z282" s="40"/>
      <c r="AA282" s="40"/>
      <c r="AB282" s="40"/>
      <c r="AC282" s="40"/>
      <c r="AD282" s="40"/>
      <c r="AE282" s="40"/>
      <c r="AT282" s="19" t="s">
        <v>159</v>
      </c>
      <c r="AU282" s="19" t="s">
        <v>79</v>
      </c>
    </row>
    <row r="283" s="2" customFormat="1" ht="44.25" customHeight="1">
      <c r="A283" s="40"/>
      <c r="B283" s="41"/>
      <c r="C283" s="206" t="s">
        <v>886</v>
      </c>
      <c r="D283" s="206" t="s">
        <v>153</v>
      </c>
      <c r="E283" s="207" t="s">
        <v>264</v>
      </c>
      <c r="F283" s="208" t="s">
        <v>726</v>
      </c>
      <c r="G283" s="209" t="s">
        <v>258</v>
      </c>
      <c r="H283" s="210">
        <v>2.7749999999999999</v>
      </c>
      <c r="I283" s="211"/>
      <c r="J283" s="212">
        <f>ROUND(I283*H283,2)</f>
        <v>0</v>
      </c>
      <c r="K283" s="208" t="s">
        <v>157</v>
      </c>
      <c r="L283" s="46"/>
      <c r="M283" s="213" t="s">
        <v>19</v>
      </c>
      <c r="N283" s="214" t="s">
        <v>40</v>
      </c>
      <c r="O283" s="86"/>
      <c r="P283" s="215">
        <f>O283*H283</f>
        <v>0</v>
      </c>
      <c r="Q283" s="215">
        <v>0</v>
      </c>
      <c r="R283" s="215">
        <f>Q283*H283</f>
        <v>0</v>
      </c>
      <c r="S283" s="215">
        <v>0</v>
      </c>
      <c r="T283" s="216">
        <f>S283*H283</f>
        <v>0</v>
      </c>
      <c r="U283" s="40"/>
      <c r="V283" s="40"/>
      <c r="W283" s="40"/>
      <c r="X283" s="40"/>
      <c r="Y283" s="40"/>
      <c r="Z283" s="40"/>
      <c r="AA283" s="40"/>
      <c r="AB283" s="40"/>
      <c r="AC283" s="40"/>
      <c r="AD283" s="40"/>
      <c r="AE283" s="40"/>
      <c r="AR283" s="217" t="s">
        <v>158</v>
      </c>
      <c r="AT283" s="217" t="s">
        <v>153</v>
      </c>
      <c r="AU283" s="217" t="s">
        <v>79</v>
      </c>
      <c r="AY283" s="19" t="s">
        <v>150</v>
      </c>
      <c r="BE283" s="218">
        <f>IF(N283="základní",J283,0)</f>
        <v>0</v>
      </c>
      <c r="BF283" s="218">
        <f>IF(N283="snížená",J283,0)</f>
        <v>0</v>
      </c>
      <c r="BG283" s="218">
        <f>IF(N283="zákl. přenesená",J283,0)</f>
        <v>0</v>
      </c>
      <c r="BH283" s="218">
        <f>IF(N283="sníž. přenesená",J283,0)</f>
        <v>0</v>
      </c>
      <c r="BI283" s="218">
        <f>IF(N283="nulová",J283,0)</f>
        <v>0</v>
      </c>
      <c r="BJ283" s="19" t="s">
        <v>77</v>
      </c>
      <c r="BK283" s="218">
        <f>ROUND(I283*H283,2)</f>
        <v>0</v>
      </c>
      <c r="BL283" s="19" t="s">
        <v>158</v>
      </c>
      <c r="BM283" s="217" t="s">
        <v>1401</v>
      </c>
    </row>
    <row r="284" s="2" customFormat="1">
      <c r="A284" s="40"/>
      <c r="B284" s="41"/>
      <c r="C284" s="42"/>
      <c r="D284" s="219" t="s">
        <v>159</v>
      </c>
      <c r="E284" s="42"/>
      <c r="F284" s="220" t="s">
        <v>266</v>
      </c>
      <c r="G284" s="42"/>
      <c r="H284" s="42"/>
      <c r="I284" s="221"/>
      <c r="J284" s="42"/>
      <c r="K284" s="42"/>
      <c r="L284" s="46"/>
      <c r="M284" s="222"/>
      <c r="N284" s="223"/>
      <c r="O284" s="86"/>
      <c r="P284" s="86"/>
      <c r="Q284" s="86"/>
      <c r="R284" s="86"/>
      <c r="S284" s="86"/>
      <c r="T284" s="87"/>
      <c r="U284" s="40"/>
      <c r="V284" s="40"/>
      <c r="W284" s="40"/>
      <c r="X284" s="40"/>
      <c r="Y284" s="40"/>
      <c r="Z284" s="40"/>
      <c r="AA284" s="40"/>
      <c r="AB284" s="40"/>
      <c r="AC284" s="40"/>
      <c r="AD284" s="40"/>
      <c r="AE284" s="40"/>
      <c r="AT284" s="19" t="s">
        <v>159</v>
      </c>
      <c r="AU284" s="19" t="s">
        <v>79</v>
      </c>
    </row>
    <row r="285" s="13" customFormat="1">
      <c r="A285" s="13"/>
      <c r="B285" s="242"/>
      <c r="C285" s="243"/>
      <c r="D285" s="244" t="s">
        <v>593</v>
      </c>
      <c r="E285" s="245" t="s">
        <v>19</v>
      </c>
      <c r="F285" s="246" t="s">
        <v>1402</v>
      </c>
      <c r="G285" s="243"/>
      <c r="H285" s="247">
        <v>2.7749999999999999</v>
      </c>
      <c r="I285" s="248"/>
      <c r="J285" s="243"/>
      <c r="K285" s="243"/>
      <c r="L285" s="249"/>
      <c r="M285" s="250"/>
      <c r="N285" s="251"/>
      <c r="O285" s="251"/>
      <c r="P285" s="251"/>
      <c r="Q285" s="251"/>
      <c r="R285" s="251"/>
      <c r="S285" s="251"/>
      <c r="T285" s="252"/>
      <c r="U285" s="13"/>
      <c r="V285" s="13"/>
      <c r="W285" s="13"/>
      <c r="X285" s="13"/>
      <c r="Y285" s="13"/>
      <c r="Z285" s="13"/>
      <c r="AA285" s="13"/>
      <c r="AB285" s="13"/>
      <c r="AC285" s="13"/>
      <c r="AD285" s="13"/>
      <c r="AE285" s="13"/>
      <c r="AT285" s="253" t="s">
        <v>593</v>
      </c>
      <c r="AU285" s="253" t="s">
        <v>79</v>
      </c>
      <c r="AV285" s="13" t="s">
        <v>79</v>
      </c>
      <c r="AW285" s="13" t="s">
        <v>31</v>
      </c>
      <c r="AX285" s="13" t="s">
        <v>69</v>
      </c>
      <c r="AY285" s="253" t="s">
        <v>150</v>
      </c>
    </row>
    <row r="286" s="14" customFormat="1">
      <c r="A286" s="14"/>
      <c r="B286" s="254"/>
      <c r="C286" s="255"/>
      <c r="D286" s="244" t="s">
        <v>593</v>
      </c>
      <c r="E286" s="256" t="s">
        <v>19</v>
      </c>
      <c r="F286" s="257" t="s">
        <v>595</v>
      </c>
      <c r="G286" s="255"/>
      <c r="H286" s="258">
        <v>2.7749999999999999</v>
      </c>
      <c r="I286" s="259"/>
      <c r="J286" s="255"/>
      <c r="K286" s="255"/>
      <c r="L286" s="260"/>
      <c r="M286" s="261"/>
      <c r="N286" s="262"/>
      <c r="O286" s="262"/>
      <c r="P286" s="262"/>
      <c r="Q286" s="262"/>
      <c r="R286" s="262"/>
      <c r="S286" s="262"/>
      <c r="T286" s="263"/>
      <c r="U286" s="14"/>
      <c r="V286" s="14"/>
      <c r="W286" s="14"/>
      <c r="X286" s="14"/>
      <c r="Y286" s="14"/>
      <c r="Z286" s="14"/>
      <c r="AA286" s="14"/>
      <c r="AB286" s="14"/>
      <c r="AC286" s="14"/>
      <c r="AD286" s="14"/>
      <c r="AE286" s="14"/>
      <c r="AT286" s="264" t="s">
        <v>593</v>
      </c>
      <c r="AU286" s="264" t="s">
        <v>79</v>
      </c>
      <c r="AV286" s="14" t="s">
        <v>158</v>
      </c>
      <c r="AW286" s="14" t="s">
        <v>31</v>
      </c>
      <c r="AX286" s="14" t="s">
        <v>77</v>
      </c>
      <c r="AY286" s="264" t="s">
        <v>150</v>
      </c>
    </row>
    <row r="287" s="2" customFormat="1" ht="44.25" customHeight="1">
      <c r="A287" s="40"/>
      <c r="B287" s="41"/>
      <c r="C287" s="206" t="s">
        <v>406</v>
      </c>
      <c r="D287" s="206" t="s">
        <v>153</v>
      </c>
      <c r="E287" s="207" t="s">
        <v>1031</v>
      </c>
      <c r="F287" s="208" t="s">
        <v>1032</v>
      </c>
      <c r="G287" s="209" t="s">
        <v>258</v>
      </c>
      <c r="H287" s="210">
        <v>1.1850000000000001</v>
      </c>
      <c r="I287" s="211"/>
      <c r="J287" s="212">
        <f>ROUND(I287*H287,2)</f>
        <v>0</v>
      </c>
      <c r="K287" s="208" t="s">
        <v>157</v>
      </c>
      <c r="L287" s="46"/>
      <c r="M287" s="213" t="s">
        <v>19</v>
      </c>
      <c r="N287" s="214" t="s">
        <v>40</v>
      </c>
      <c r="O287" s="86"/>
      <c r="P287" s="215">
        <f>O287*H287</f>
        <v>0</v>
      </c>
      <c r="Q287" s="215">
        <v>0</v>
      </c>
      <c r="R287" s="215">
        <f>Q287*H287</f>
        <v>0</v>
      </c>
      <c r="S287" s="215">
        <v>0</v>
      </c>
      <c r="T287" s="216">
        <f>S287*H287</f>
        <v>0</v>
      </c>
      <c r="U287" s="40"/>
      <c r="V287" s="40"/>
      <c r="W287" s="40"/>
      <c r="X287" s="40"/>
      <c r="Y287" s="40"/>
      <c r="Z287" s="40"/>
      <c r="AA287" s="40"/>
      <c r="AB287" s="40"/>
      <c r="AC287" s="40"/>
      <c r="AD287" s="40"/>
      <c r="AE287" s="40"/>
      <c r="AR287" s="217" t="s">
        <v>158</v>
      </c>
      <c r="AT287" s="217" t="s">
        <v>153</v>
      </c>
      <c r="AU287" s="217" t="s">
        <v>79</v>
      </c>
      <c r="AY287" s="19" t="s">
        <v>150</v>
      </c>
      <c r="BE287" s="218">
        <f>IF(N287="základní",J287,0)</f>
        <v>0</v>
      </c>
      <c r="BF287" s="218">
        <f>IF(N287="snížená",J287,0)</f>
        <v>0</v>
      </c>
      <c r="BG287" s="218">
        <f>IF(N287="zákl. přenesená",J287,0)</f>
        <v>0</v>
      </c>
      <c r="BH287" s="218">
        <f>IF(N287="sníž. přenesená",J287,0)</f>
        <v>0</v>
      </c>
      <c r="BI287" s="218">
        <f>IF(N287="nulová",J287,0)</f>
        <v>0</v>
      </c>
      <c r="BJ287" s="19" t="s">
        <v>77</v>
      </c>
      <c r="BK287" s="218">
        <f>ROUND(I287*H287,2)</f>
        <v>0</v>
      </c>
      <c r="BL287" s="19" t="s">
        <v>158</v>
      </c>
      <c r="BM287" s="217" t="s">
        <v>1403</v>
      </c>
    </row>
    <row r="288" s="2" customFormat="1">
      <c r="A288" s="40"/>
      <c r="B288" s="41"/>
      <c r="C288" s="42"/>
      <c r="D288" s="219" t="s">
        <v>159</v>
      </c>
      <c r="E288" s="42"/>
      <c r="F288" s="220" t="s">
        <v>1034</v>
      </c>
      <c r="G288" s="42"/>
      <c r="H288" s="42"/>
      <c r="I288" s="221"/>
      <c r="J288" s="42"/>
      <c r="K288" s="42"/>
      <c r="L288" s="46"/>
      <c r="M288" s="222"/>
      <c r="N288" s="223"/>
      <c r="O288" s="86"/>
      <c r="P288" s="86"/>
      <c r="Q288" s="86"/>
      <c r="R288" s="86"/>
      <c r="S288" s="86"/>
      <c r="T288" s="87"/>
      <c r="U288" s="40"/>
      <c r="V288" s="40"/>
      <c r="W288" s="40"/>
      <c r="X288" s="40"/>
      <c r="Y288" s="40"/>
      <c r="Z288" s="40"/>
      <c r="AA288" s="40"/>
      <c r="AB288" s="40"/>
      <c r="AC288" s="40"/>
      <c r="AD288" s="40"/>
      <c r="AE288" s="40"/>
      <c r="AT288" s="19" t="s">
        <v>159</v>
      </c>
      <c r="AU288" s="19" t="s">
        <v>79</v>
      </c>
    </row>
    <row r="289" s="12" customFormat="1" ht="22.8" customHeight="1">
      <c r="A289" s="12"/>
      <c r="B289" s="190"/>
      <c r="C289" s="191"/>
      <c r="D289" s="192" t="s">
        <v>68</v>
      </c>
      <c r="E289" s="204" t="s">
        <v>1035</v>
      </c>
      <c r="F289" s="204" t="s">
        <v>1036</v>
      </c>
      <c r="G289" s="191"/>
      <c r="H289" s="191"/>
      <c r="I289" s="194"/>
      <c r="J289" s="205">
        <f>BK289</f>
        <v>0</v>
      </c>
      <c r="K289" s="191"/>
      <c r="L289" s="196"/>
      <c r="M289" s="197"/>
      <c r="N289" s="198"/>
      <c r="O289" s="198"/>
      <c r="P289" s="199">
        <f>SUM(P290:P291)</f>
        <v>0</v>
      </c>
      <c r="Q289" s="198"/>
      <c r="R289" s="199">
        <f>SUM(R290:R291)</f>
        <v>0</v>
      </c>
      <c r="S289" s="198"/>
      <c r="T289" s="200">
        <f>SUM(T290:T291)</f>
        <v>0</v>
      </c>
      <c r="U289" s="12"/>
      <c r="V289" s="12"/>
      <c r="W289" s="12"/>
      <c r="X289" s="12"/>
      <c r="Y289" s="12"/>
      <c r="Z289" s="12"/>
      <c r="AA289" s="12"/>
      <c r="AB289" s="12"/>
      <c r="AC289" s="12"/>
      <c r="AD289" s="12"/>
      <c r="AE289" s="12"/>
      <c r="AR289" s="201" t="s">
        <v>77</v>
      </c>
      <c r="AT289" s="202" t="s">
        <v>68</v>
      </c>
      <c r="AU289" s="202" t="s">
        <v>77</v>
      </c>
      <c r="AY289" s="201" t="s">
        <v>150</v>
      </c>
      <c r="BK289" s="203">
        <f>SUM(BK290:BK291)</f>
        <v>0</v>
      </c>
    </row>
    <row r="290" s="2" customFormat="1" ht="37.8" customHeight="1">
      <c r="A290" s="40"/>
      <c r="B290" s="41"/>
      <c r="C290" s="206" t="s">
        <v>894</v>
      </c>
      <c r="D290" s="206" t="s">
        <v>153</v>
      </c>
      <c r="E290" s="207" t="s">
        <v>1404</v>
      </c>
      <c r="F290" s="208" t="s">
        <v>1405</v>
      </c>
      <c r="G290" s="209" t="s">
        <v>258</v>
      </c>
      <c r="H290" s="210">
        <v>495.791</v>
      </c>
      <c r="I290" s="211"/>
      <c r="J290" s="212">
        <f>ROUND(I290*H290,2)</f>
        <v>0</v>
      </c>
      <c r="K290" s="208" t="s">
        <v>157</v>
      </c>
      <c r="L290" s="46"/>
      <c r="M290" s="213" t="s">
        <v>19</v>
      </c>
      <c r="N290" s="214" t="s">
        <v>40</v>
      </c>
      <c r="O290" s="86"/>
      <c r="P290" s="215">
        <f>O290*H290</f>
        <v>0</v>
      </c>
      <c r="Q290" s="215">
        <v>0</v>
      </c>
      <c r="R290" s="215">
        <f>Q290*H290</f>
        <v>0</v>
      </c>
      <c r="S290" s="215">
        <v>0</v>
      </c>
      <c r="T290" s="216">
        <f>S290*H290</f>
        <v>0</v>
      </c>
      <c r="U290" s="40"/>
      <c r="V290" s="40"/>
      <c r="W290" s="40"/>
      <c r="X290" s="40"/>
      <c r="Y290" s="40"/>
      <c r="Z290" s="40"/>
      <c r="AA290" s="40"/>
      <c r="AB290" s="40"/>
      <c r="AC290" s="40"/>
      <c r="AD290" s="40"/>
      <c r="AE290" s="40"/>
      <c r="AR290" s="217" t="s">
        <v>158</v>
      </c>
      <c r="AT290" s="217" t="s">
        <v>153</v>
      </c>
      <c r="AU290" s="217" t="s">
        <v>79</v>
      </c>
      <c r="AY290" s="19" t="s">
        <v>150</v>
      </c>
      <c r="BE290" s="218">
        <f>IF(N290="základní",J290,0)</f>
        <v>0</v>
      </c>
      <c r="BF290" s="218">
        <f>IF(N290="snížená",J290,0)</f>
        <v>0</v>
      </c>
      <c r="BG290" s="218">
        <f>IF(N290="zákl. přenesená",J290,0)</f>
        <v>0</v>
      </c>
      <c r="BH290" s="218">
        <f>IF(N290="sníž. přenesená",J290,0)</f>
        <v>0</v>
      </c>
      <c r="BI290" s="218">
        <f>IF(N290="nulová",J290,0)</f>
        <v>0</v>
      </c>
      <c r="BJ290" s="19" t="s">
        <v>77</v>
      </c>
      <c r="BK290" s="218">
        <f>ROUND(I290*H290,2)</f>
        <v>0</v>
      </c>
      <c r="BL290" s="19" t="s">
        <v>158</v>
      </c>
      <c r="BM290" s="217" t="s">
        <v>1406</v>
      </c>
    </row>
    <row r="291" s="2" customFormat="1">
      <c r="A291" s="40"/>
      <c r="B291" s="41"/>
      <c r="C291" s="42"/>
      <c r="D291" s="219" t="s">
        <v>159</v>
      </c>
      <c r="E291" s="42"/>
      <c r="F291" s="220" t="s">
        <v>1407</v>
      </c>
      <c r="G291" s="42"/>
      <c r="H291" s="42"/>
      <c r="I291" s="221"/>
      <c r="J291" s="42"/>
      <c r="K291" s="42"/>
      <c r="L291" s="46"/>
      <c r="M291" s="222"/>
      <c r="N291" s="223"/>
      <c r="O291" s="86"/>
      <c r="P291" s="86"/>
      <c r="Q291" s="86"/>
      <c r="R291" s="86"/>
      <c r="S291" s="86"/>
      <c r="T291" s="87"/>
      <c r="U291" s="40"/>
      <c r="V291" s="40"/>
      <c r="W291" s="40"/>
      <c r="X291" s="40"/>
      <c r="Y291" s="40"/>
      <c r="Z291" s="40"/>
      <c r="AA291" s="40"/>
      <c r="AB291" s="40"/>
      <c r="AC291" s="40"/>
      <c r="AD291" s="40"/>
      <c r="AE291" s="40"/>
      <c r="AT291" s="19" t="s">
        <v>159</v>
      </c>
      <c r="AU291" s="19" t="s">
        <v>79</v>
      </c>
    </row>
    <row r="292" s="12" customFormat="1" ht="25.92" customHeight="1">
      <c r="A292" s="12"/>
      <c r="B292" s="190"/>
      <c r="C292" s="191"/>
      <c r="D292" s="192" t="s">
        <v>68</v>
      </c>
      <c r="E292" s="193" t="s">
        <v>1408</v>
      </c>
      <c r="F292" s="193" t="s">
        <v>1409</v>
      </c>
      <c r="G292" s="191"/>
      <c r="H292" s="191"/>
      <c r="I292" s="194"/>
      <c r="J292" s="195">
        <f>BK292</f>
        <v>0</v>
      </c>
      <c r="K292" s="191"/>
      <c r="L292" s="196"/>
      <c r="M292" s="197"/>
      <c r="N292" s="198"/>
      <c r="O292" s="198"/>
      <c r="P292" s="199">
        <f>SUM(P293:P296)</f>
        <v>0</v>
      </c>
      <c r="Q292" s="198"/>
      <c r="R292" s="199">
        <f>SUM(R293:R296)</f>
        <v>0.0011199999999999999</v>
      </c>
      <c r="S292" s="198"/>
      <c r="T292" s="200">
        <f>SUM(T293:T296)</f>
        <v>0</v>
      </c>
      <c r="U292" s="12"/>
      <c r="V292" s="12"/>
      <c r="W292" s="12"/>
      <c r="X292" s="12"/>
      <c r="Y292" s="12"/>
      <c r="Z292" s="12"/>
      <c r="AA292" s="12"/>
      <c r="AB292" s="12"/>
      <c r="AC292" s="12"/>
      <c r="AD292" s="12"/>
      <c r="AE292" s="12"/>
      <c r="AR292" s="201" t="s">
        <v>79</v>
      </c>
      <c r="AT292" s="202" t="s">
        <v>68</v>
      </c>
      <c r="AU292" s="202" t="s">
        <v>69</v>
      </c>
      <c r="AY292" s="201" t="s">
        <v>150</v>
      </c>
      <c r="BK292" s="203">
        <f>SUM(BK293:BK296)</f>
        <v>0</v>
      </c>
    </row>
    <row r="293" s="2" customFormat="1" ht="16.5" customHeight="1">
      <c r="A293" s="40"/>
      <c r="B293" s="41"/>
      <c r="C293" s="206" t="s">
        <v>411</v>
      </c>
      <c r="D293" s="206" t="s">
        <v>153</v>
      </c>
      <c r="E293" s="207" t="s">
        <v>1410</v>
      </c>
      <c r="F293" s="208" t="s">
        <v>1411</v>
      </c>
      <c r="G293" s="209" t="s">
        <v>252</v>
      </c>
      <c r="H293" s="210">
        <v>8</v>
      </c>
      <c r="I293" s="211"/>
      <c r="J293" s="212">
        <f>ROUND(I293*H293,2)</f>
        <v>0</v>
      </c>
      <c r="K293" s="208" t="s">
        <v>19</v>
      </c>
      <c r="L293" s="46"/>
      <c r="M293" s="213" t="s">
        <v>19</v>
      </c>
      <c r="N293" s="214" t="s">
        <v>40</v>
      </c>
      <c r="O293" s="86"/>
      <c r="P293" s="215">
        <f>O293*H293</f>
        <v>0</v>
      </c>
      <c r="Q293" s="215">
        <v>0.00013999999999999999</v>
      </c>
      <c r="R293" s="215">
        <f>Q293*H293</f>
        <v>0.0011199999999999999</v>
      </c>
      <c r="S293" s="215">
        <v>0</v>
      </c>
      <c r="T293" s="216">
        <f>S293*H293</f>
        <v>0</v>
      </c>
      <c r="U293" s="40"/>
      <c r="V293" s="40"/>
      <c r="W293" s="40"/>
      <c r="X293" s="40"/>
      <c r="Y293" s="40"/>
      <c r="Z293" s="40"/>
      <c r="AA293" s="40"/>
      <c r="AB293" s="40"/>
      <c r="AC293" s="40"/>
      <c r="AD293" s="40"/>
      <c r="AE293" s="40"/>
      <c r="AR293" s="217" t="s">
        <v>187</v>
      </c>
      <c r="AT293" s="217" t="s">
        <v>153</v>
      </c>
      <c r="AU293" s="217" t="s">
        <v>77</v>
      </c>
      <c r="AY293" s="19" t="s">
        <v>150</v>
      </c>
      <c r="BE293" s="218">
        <f>IF(N293="základní",J293,0)</f>
        <v>0</v>
      </c>
      <c r="BF293" s="218">
        <f>IF(N293="snížená",J293,0)</f>
        <v>0</v>
      </c>
      <c r="BG293" s="218">
        <f>IF(N293="zákl. přenesená",J293,0)</f>
        <v>0</v>
      </c>
      <c r="BH293" s="218">
        <f>IF(N293="sníž. přenesená",J293,0)</f>
        <v>0</v>
      </c>
      <c r="BI293" s="218">
        <f>IF(N293="nulová",J293,0)</f>
        <v>0</v>
      </c>
      <c r="BJ293" s="19" t="s">
        <v>77</v>
      </c>
      <c r="BK293" s="218">
        <f>ROUND(I293*H293,2)</f>
        <v>0</v>
      </c>
      <c r="BL293" s="19" t="s">
        <v>187</v>
      </c>
      <c r="BM293" s="217" t="s">
        <v>1412</v>
      </c>
    </row>
    <row r="294" s="13" customFormat="1">
      <c r="A294" s="13"/>
      <c r="B294" s="242"/>
      <c r="C294" s="243"/>
      <c r="D294" s="244" t="s">
        <v>593</v>
      </c>
      <c r="E294" s="245" t="s">
        <v>19</v>
      </c>
      <c r="F294" s="246" t="s">
        <v>1413</v>
      </c>
      <c r="G294" s="243"/>
      <c r="H294" s="247">
        <v>5</v>
      </c>
      <c r="I294" s="248"/>
      <c r="J294" s="243"/>
      <c r="K294" s="243"/>
      <c r="L294" s="249"/>
      <c r="M294" s="250"/>
      <c r="N294" s="251"/>
      <c r="O294" s="251"/>
      <c r="P294" s="251"/>
      <c r="Q294" s="251"/>
      <c r="R294" s="251"/>
      <c r="S294" s="251"/>
      <c r="T294" s="252"/>
      <c r="U294" s="13"/>
      <c r="V294" s="13"/>
      <c r="W294" s="13"/>
      <c r="X294" s="13"/>
      <c r="Y294" s="13"/>
      <c r="Z294" s="13"/>
      <c r="AA294" s="13"/>
      <c r="AB294" s="13"/>
      <c r="AC294" s="13"/>
      <c r="AD294" s="13"/>
      <c r="AE294" s="13"/>
      <c r="AT294" s="253" t="s">
        <v>593</v>
      </c>
      <c r="AU294" s="253" t="s">
        <v>77</v>
      </c>
      <c r="AV294" s="13" t="s">
        <v>79</v>
      </c>
      <c r="AW294" s="13" t="s">
        <v>31</v>
      </c>
      <c r="AX294" s="13" t="s">
        <v>69</v>
      </c>
      <c r="AY294" s="253" t="s">
        <v>150</v>
      </c>
    </row>
    <row r="295" s="13" customFormat="1">
      <c r="A295" s="13"/>
      <c r="B295" s="242"/>
      <c r="C295" s="243"/>
      <c r="D295" s="244" t="s">
        <v>593</v>
      </c>
      <c r="E295" s="245" t="s">
        <v>19</v>
      </c>
      <c r="F295" s="246" t="s">
        <v>1414</v>
      </c>
      <c r="G295" s="243"/>
      <c r="H295" s="247">
        <v>3</v>
      </c>
      <c r="I295" s="248"/>
      <c r="J295" s="243"/>
      <c r="K295" s="243"/>
      <c r="L295" s="249"/>
      <c r="M295" s="250"/>
      <c r="N295" s="251"/>
      <c r="O295" s="251"/>
      <c r="P295" s="251"/>
      <c r="Q295" s="251"/>
      <c r="R295" s="251"/>
      <c r="S295" s="251"/>
      <c r="T295" s="252"/>
      <c r="U295" s="13"/>
      <c r="V295" s="13"/>
      <c r="W295" s="13"/>
      <c r="X295" s="13"/>
      <c r="Y295" s="13"/>
      <c r="Z295" s="13"/>
      <c r="AA295" s="13"/>
      <c r="AB295" s="13"/>
      <c r="AC295" s="13"/>
      <c r="AD295" s="13"/>
      <c r="AE295" s="13"/>
      <c r="AT295" s="253" t="s">
        <v>593</v>
      </c>
      <c r="AU295" s="253" t="s">
        <v>77</v>
      </c>
      <c r="AV295" s="13" t="s">
        <v>79</v>
      </c>
      <c r="AW295" s="13" t="s">
        <v>31</v>
      </c>
      <c r="AX295" s="13" t="s">
        <v>69</v>
      </c>
      <c r="AY295" s="253" t="s">
        <v>150</v>
      </c>
    </row>
    <row r="296" s="14" customFormat="1">
      <c r="A296" s="14"/>
      <c r="B296" s="254"/>
      <c r="C296" s="255"/>
      <c r="D296" s="244" t="s">
        <v>593</v>
      </c>
      <c r="E296" s="256" t="s">
        <v>19</v>
      </c>
      <c r="F296" s="257" t="s">
        <v>595</v>
      </c>
      <c r="G296" s="255"/>
      <c r="H296" s="258">
        <v>8</v>
      </c>
      <c r="I296" s="259"/>
      <c r="J296" s="255"/>
      <c r="K296" s="255"/>
      <c r="L296" s="260"/>
      <c r="M296" s="261"/>
      <c r="N296" s="262"/>
      <c r="O296" s="262"/>
      <c r="P296" s="262"/>
      <c r="Q296" s="262"/>
      <c r="R296" s="262"/>
      <c r="S296" s="262"/>
      <c r="T296" s="263"/>
      <c r="U296" s="14"/>
      <c r="V296" s="14"/>
      <c r="W296" s="14"/>
      <c r="X296" s="14"/>
      <c r="Y296" s="14"/>
      <c r="Z296" s="14"/>
      <c r="AA296" s="14"/>
      <c r="AB296" s="14"/>
      <c r="AC296" s="14"/>
      <c r="AD296" s="14"/>
      <c r="AE296" s="14"/>
      <c r="AT296" s="264" t="s">
        <v>593</v>
      </c>
      <c r="AU296" s="264" t="s">
        <v>77</v>
      </c>
      <c r="AV296" s="14" t="s">
        <v>158</v>
      </c>
      <c r="AW296" s="14" t="s">
        <v>31</v>
      </c>
      <c r="AX296" s="14" t="s">
        <v>77</v>
      </c>
      <c r="AY296" s="264" t="s">
        <v>150</v>
      </c>
    </row>
    <row r="297" s="12" customFormat="1" ht="25.92" customHeight="1">
      <c r="A297" s="12"/>
      <c r="B297" s="190"/>
      <c r="C297" s="191"/>
      <c r="D297" s="192" t="s">
        <v>68</v>
      </c>
      <c r="E297" s="193" t="s">
        <v>254</v>
      </c>
      <c r="F297" s="193" t="s">
        <v>1415</v>
      </c>
      <c r="G297" s="191"/>
      <c r="H297" s="191"/>
      <c r="I297" s="194"/>
      <c r="J297" s="195">
        <f>BK297</f>
        <v>0</v>
      </c>
      <c r="K297" s="191"/>
      <c r="L297" s="196"/>
      <c r="M297" s="197"/>
      <c r="N297" s="198"/>
      <c r="O297" s="198"/>
      <c r="P297" s="199">
        <f>P298</f>
        <v>0</v>
      </c>
      <c r="Q297" s="198"/>
      <c r="R297" s="199">
        <f>R298</f>
        <v>0</v>
      </c>
      <c r="S297" s="198"/>
      <c r="T297" s="200">
        <f>T298</f>
        <v>0</v>
      </c>
      <c r="U297" s="12"/>
      <c r="V297" s="12"/>
      <c r="W297" s="12"/>
      <c r="X297" s="12"/>
      <c r="Y297" s="12"/>
      <c r="Z297" s="12"/>
      <c r="AA297" s="12"/>
      <c r="AB297" s="12"/>
      <c r="AC297" s="12"/>
      <c r="AD297" s="12"/>
      <c r="AE297" s="12"/>
      <c r="AR297" s="201" t="s">
        <v>164</v>
      </c>
      <c r="AT297" s="202" t="s">
        <v>68</v>
      </c>
      <c r="AU297" s="202" t="s">
        <v>69</v>
      </c>
      <c r="AY297" s="201" t="s">
        <v>150</v>
      </c>
      <c r="BK297" s="203">
        <f>BK298</f>
        <v>0</v>
      </c>
    </row>
    <row r="298" s="12" customFormat="1" ht="22.8" customHeight="1">
      <c r="A298" s="12"/>
      <c r="B298" s="190"/>
      <c r="C298" s="191"/>
      <c r="D298" s="192" t="s">
        <v>68</v>
      </c>
      <c r="E298" s="204" t="s">
        <v>368</v>
      </c>
      <c r="F298" s="204" t="s">
        <v>369</v>
      </c>
      <c r="G298" s="191"/>
      <c r="H298" s="191"/>
      <c r="I298" s="194"/>
      <c r="J298" s="205">
        <f>BK298</f>
        <v>0</v>
      </c>
      <c r="K298" s="191"/>
      <c r="L298" s="196"/>
      <c r="M298" s="197"/>
      <c r="N298" s="198"/>
      <c r="O298" s="198"/>
      <c r="P298" s="199">
        <f>SUM(P299:P302)</f>
        <v>0</v>
      </c>
      <c r="Q298" s="198"/>
      <c r="R298" s="199">
        <f>SUM(R299:R302)</f>
        <v>0</v>
      </c>
      <c r="S298" s="198"/>
      <c r="T298" s="200">
        <f>SUM(T299:T302)</f>
        <v>0</v>
      </c>
      <c r="U298" s="12"/>
      <c r="V298" s="12"/>
      <c r="W298" s="12"/>
      <c r="X298" s="12"/>
      <c r="Y298" s="12"/>
      <c r="Z298" s="12"/>
      <c r="AA298" s="12"/>
      <c r="AB298" s="12"/>
      <c r="AC298" s="12"/>
      <c r="AD298" s="12"/>
      <c r="AE298" s="12"/>
      <c r="AR298" s="201" t="s">
        <v>164</v>
      </c>
      <c r="AT298" s="202" t="s">
        <v>68</v>
      </c>
      <c r="AU298" s="202" t="s">
        <v>77</v>
      </c>
      <c r="AY298" s="201" t="s">
        <v>150</v>
      </c>
      <c r="BK298" s="203">
        <f>SUM(BK299:BK302)</f>
        <v>0</v>
      </c>
    </row>
    <row r="299" s="2" customFormat="1" ht="24.15" customHeight="1">
      <c r="A299" s="40"/>
      <c r="B299" s="41"/>
      <c r="C299" s="206" t="s">
        <v>901</v>
      </c>
      <c r="D299" s="206" t="s">
        <v>153</v>
      </c>
      <c r="E299" s="207" t="s">
        <v>1416</v>
      </c>
      <c r="F299" s="208" t="s">
        <v>1417</v>
      </c>
      <c r="G299" s="209" t="s">
        <v>310</v>
      </c>
      <c r="H299" s="210">
        <v>203.59999999999999</v>
      </c>
      <c r="I299" s="211"/>
      <c r="J299" s="212">
        <f>ROUND(I299*H299,2)</f>
        <v>0</v>
      </c>
      <c r="K299" s="208" t="s">
        <v>19</v>
      </c>
      <c r="L299" s="46"/>
      <c r="M299" s="213" t="s">
        <v>19</v>
      </c>
      <c r="N299" s="214" t="s">
        <v>40</v>
      </c>
      <c r="O299" s="86"/>
      <c r="P299" s="215">
        <f>O299*H299</f>
        <v>0</v>
      </c>
      <c r="Q299" s="215">
        <v>0</v>
      </c>
      <c r="R299" s="215">
        <f>Q299*H299</f>
        <v>0</v>
      </c>
      <c r="S299" s="215">
        <v>0</v>
      </c>
      <c r="T299" s="216">
        <f>S299*H299</f>
        <v>0</v>
      </c>
      <c r="U299" s="40"/>
      <c r="V299" s="40"/>
      <c r="W299" s="40"/>
      <c r="X299" s="40"/>
      <c r="Y299" s="40"/>
      <c r="Z299" s="40"/>
      <c r="AA299" s="40"/>
      <c r="AB299" s="40"/>
      <c r="AC299" s="40"/>
      <c r="AD299" s="40"/>
      <c r="AE299" s="40"/>
      <c r="AR299" s="217" t="s">
        <v>259</v>
      </c>
      <c r="AT299" s="217" t="s">
        <v>153</v>
      </c>
      <c r="AU299" s="217" t="s">
        <v>79</v>
      </c>
      <c r="AY299" s="19" t="s">
        <v>150</v>
      </c>
      <c r="BE299" s="218">
        <f>IF(N299="základní",J299,0)</f>
        <v>0</v>
      </c>
      <c r="BF299" s="218">
        <f>IF(N299="snížená",J299,0)</f>
        <v>0</v>
      </c>
      <c r="BG299" s="218">
        <f>IF(N299="zákl. přenesená",J299,0)</f>
        <v>0</v>
      </c>
      <c r="BH299" s="218">
        <f>IF(N299="sníž. přenesená",J299,0)</f>
        <v>0</v>
      </c>
      <c r="BI299" s="218">
        <f>IF(N299="nulová",J299,0)</f>
        <v>0</v>
      </c>
      <c r="BJ299" s="19" t="s">
        <v>77</v>
      </c>
      <c r="BK299" s="218">
        <f>ROUND(I299*H299,2)</f>
        <v>0</v>
      </c>
      <c r="BL299" s="19" t="s">
        <v>259</v>
      </c>
      <c r="BM299" s="217" t="s">
        <v>1418</v>
      </c>
    </row>
    <row r="300" s="13" customFormat="1">
      <c r="A300" s="13"/>
      <c r="B300" s="242"/>
      <c r="C300" s="243"/>
      <c r="D300" s="244" t="s">
        <v>593</v>
      </c>
      <c r="E300" s="245" t="s">
        <v>19</v>
      </c>
      <c r="F300" s="246" t="s">
        <v>1419</v>
      </c>
      <c r="G300" s="243"/>
      <c r="H300" s="247">
        <v>203.59999999999999</v>
      </c>
      <c r="I300" s="248"/>
      <c r="J300" s="243"/>
      <c r="K300" s="243"/>
      <c r="L300" s="249"/>
      <c r="M300" s="250"/>
      <c r="N300" s="251"/>
      <c r="O300" s="251"/>
      <c r="P300" s="251"/>
      <c r="Q300" s="251"/>
      <c r="R300" s="251"/>
      <c r="S300" s="251"/>
      <c r="T300" s="252"/>
      <c r="U300" s="13"/>
      <c r="V300" s="13"/>
      <c r="W300" s="13"/>
      <c r="X300" s="13"/>
      <c r="Y300" s="13"/>
      <c r="Z300" s="13"/>
      <c r="AA300" s="13"/>
      <c r="AB300" s="13"/>
      <c r="AC300" s="13"/>
      <c r="AD300" s="13"/>
      <c r="AE300" s="13"/>
      <c r="AT300" s="253" t="s">
        <v>593</v>
      </c>
      <c r="AU300" s="253" t="s">
        <v>79</v>
      </c>
      <c r="AV300" s="13" t="s">
        <v>79</v>
      </c>
      <c r="AW300" s="13" t="s">
        <v>31</v>
      </c>
      <c r="AX300" s="13" t="s">
        <v>69</v>
      </c>
      <c r="AY300" s="253" t="s">
        <v>150</v>
      </c>
    </row>
    <row r="301" s="14" customFormat="1">
      <c r="A301" s="14"/>
      <c r="B301" s="254"/>
      <c r="C301" s="255"/>
      <c r="D301" s="244" t="s">
        <v>593</v>
      </c>
      <c r="E301" s="256" t="s">
        <v>19</v>
      </c>
      <c r="F301" s="257" t="s">
        <v>595</v>
      </c>
      <c r="G301" s="255"/>
      <c r="H301" s="258">
        <v>203.59999999999999</v>
      </c>
      <c r="I301" s="259"/>
      <c r="J301" s="255"/>
      <c r="K301" s="255"/>
      <c r="L301" s="260"/>
      <c r="M301" s="261"/>
      <c r="N301" s="262"/>
      <c r="O301" s="262"/>
      <c r="P301" s="262"/>
      <c r="Q301" s="262"/>
      <c r="R301" s="262"/>
      <c r="S301" s="262"/>
      <c r="T301" s="263"/>
      <c r="U301" s="14"/>
      <c r="V301" s="14"/>
      <c r="W301" s="14"/>
      <c r="X301" s="14"/>
      <c r="Y301" s="14"/>
      <c r="Z301" s="14"/>
      <c r="AA301" s="14"/>
      <c r="AB301" s="14"/>
      <c r="AC301" s="14"/>
      <c r="AD301" s="14"/>
      <c r="AE301" s="14"/>
      <c r="AT301" s="264" t="s">
        <v>593</v>
      </c>
      <c r="AU301" s="264" t="s">
        <v>79</v>
      </c>
      <c r="AV301" s="14" t="s">
        <v>158</v>
      </c>
      <c r="AW301" s="14" t="s">
        <v>31</v>
      </c>
      <c r="AX301" s="14" t="s">
        <v>77</v>
      </c>
      <c r="AY301" s="264" t="s">
        <v>150</v>
      </c>
    </row>
    <row r="302" s="2" customFormat="1" ht="16.5" customHeight="1">
      <c r="A302" s="40"/>
      <c r="B302" s="41"/>
      <c r="C302" s="206" t="s">
        <v>415</v>
      </c>
      <c r="D302" s="206" t="s">
        <v>153</v>
      </c>
      <c r="E302" s="207" t="s">
        <v>1420</v>
      </c>
      <c r="F302" s="208" t="s">
        <v>1421</v>
      </c>
      <c r="G302" s="209" t="s">
        <v>310</v>
      </c>
      <c r="H302" s="210">
        <v>203.59999999999999</v>
      </c>
      <c r="I302" s="211"/>
      <c r="J302" s="212">
        <f>ROUND(I302*H302,2)</f>
        <v>0</v>
      </c>
      <c r="K302" s="208" t="s">
        <v>19</v>
      </c>
      <c r="L302" s="46"/>
      <c r="M302" s="238" t="s">
        <v>19</v>
      </c>
      <c r="N302" s="239" t="s">
        <v>40</v>
      </c>
      <c r="O302" s="226"/>
      <c r="P302" s="240">
        <f>O302*H302</f>
        <v>0</v>
      </c>
      <c r="Q302" s="240">
        <v>0</v>
      </c>
      <c r="R302" s="240">
        <f>Q302*H302</f>
        <v>0</v>
      </c>
      <c r="S302" s="240">
        <v>0</v>
      </c>
      <c r="T302" s="241">
        <f>S302*H302</f>
        <v>0</v>
      </c>
      <c r="U302" s="40"/>
      <c r="V302" s="40"/>
      <c r="W302" s="40"/>
      <c r="X302" s="40"/>
      <c r="Y302" s="40"/>
      <c r="Z302" s="40"/>
      <c r="AA302" s="40"/>
      <c r="AB302" s="40"/>
      <c r="AC302" s="40"/>
      <c r="AD302" s="40"/>
      <c r="AE302" s="40"/>
      <c r="AR302" s="217" t="s">
        <v>259</v>
      </c>
      <c r="AT302" s="217" t="s">
        <v>153</v>
      </c>
      <c r="AU302" s="217" t="s">
        <v>79</v>
      </c>
      <c r="AY302" s="19" t="s">
        <v>150</v>
      </c>
      <c r="BE302" s="218">
        <f>IF(N302="základní",J302,0)</f>
        <v>0</v>
      </c>
      <c r="BF302" s="218">
        <f>IF(N302="snížená",J302,0)</f>
        <v>0</v>
      </c>
      <c r="BG302" s="218">
        <f>IF(N302="zákl. přenesená",J302,0)</f>
        <v>0</v>
      </c>
      <c r="BH302" s="218">
        <f>IF(N302="sníž. přenesená",J302,0)</f>
        <v>0</v>
      </c>
      <c r="BI302" s="218">
        <f>IF(N302="nulová",J302,0)</f>
        <v>0</v>
      </c>
      <c r="BJ302" s="19" t="s">
        <v>77</v>
      </c>
      <c r="BK302" s="218">
        <f>ROUND(I302*H302,2)</f>
        <v>0</v>
      </c>
      <c r="BL302" s="19" t="s">
        <v>259</v>
      </c>
      <c r="BM302" s="217" t="s">
        <v>1422</v>
      </c>
    </row>
    <row r="303" s="2" customFormat="1" ht="6.96" customHeight="1">
      <c r="A303" s="40"/>
      <c r="B303" s="61"/>
      <c r="C303" s="62"/>
      <c r="D303" s="62"/>
      <c r="E303" s="62"/>
      <c r="F303" s="62"/>
      <c r="G303" s="62"/>
      <c r="H303" s="62"/>
      <c r="I303" s="62"/>
      <c r="J303" s="62"/>
      <c r="K303" s="62"/>
      <c r="L303" s="46"/>
      <c r="M303" s="40"/>
      <c r="O303" s="40"/>
      <c r="P303" s="40"/>
      <c r="Q303" s="40"/>
      <c r="R303" s="40"/>
      <c r="S303" s="40"/>
      <c r="T303" s="40"/>
      <c r="U303" s="40"/>
      <c r="V303" s="40"/>
      <c r="W303" s="40"/>
      <c r="X303" s="40"/>
      <c r="Y303" s="40"/>
      <c r="Z303" s="40"/>
      <c r="AA303" s="40"/>
      <c r="AB303" s="40"/>
      <c r="AC303" s="40"/>
      <c r="AD303" s="40"/>
      <c r="AE303" s="40"/>
    </row>
  </sheetData>
  <sheetProtection sheet="1" autoFilter="0" formatColumns="0" formatRows="0" objects="1" scenarios="1" spinCount="100000" saltValue="4M+bMxwKGvdU7wMsbEGwyeSlUBa8y76g3gdItmLBhr+bdVlaa6Rmmj80GDf0cwz5lUcnttu+elDt/3QfJIY96g==" hashValue="2xCqhxgl/0GvvsB11w04lsGyhoGwpGFELbcaDuDbzsXvzlU3QalC+ZCq9yBo8UsWDzHIKtyGWBRVWuSxwlTs8g==" algorithmName="SHA-512" password="CBF1"/>
  <autoFilter ref="C88:K302"/>
  <mergeCells count="9">
    <mergeCell ref="E7:H7"/>
    <mergeCell ref="E9:H9"/>
    <mergeCell ref="E18:H18"/>
    <mergeCell ref="E27:H27"/>
    <mergeCell ref="E48:H48"/>
    <mergeCell ref="E50:H50"/>
    <mergeCell ref="E79:H79"/>
    <mergeCell ref="E81:H81"/>
    <mergeCell ref="L2:V2"/>
  </mergeCells>
  <hyperlinks>
    <hyperlink ref="F93" r:id="rId1" display="https://podminky.urs.cz/item/CS_URS_2024_02/113107412"/>
    <hyperlink ref="F97" r:id="rId2" display="https://podminky.urs.cz/item/CS_URS_2024_02/113107423"/>
    <hyperlink ref="F101" r:id="rId3" display="https://podminky.urs.cz/item/CS_URS_2024_02/113107443"/>
    <hyperlink ref="F105" r:id="rId4" display="https://podminky.urs.cz/item/CS_URS_2024_02/115101201"/>
    <hyperlink ref="F109" r:id="rId5" display="https://podminky.urs.cz/item/CS_URS_2024_02/115101301"/>
    <hyperlink ref="F111" r:id="rId6" display="https://podminky.urs.cz/item/CS_URS_2024_02/119001402"/>
    <hyperlink ref="F116" r:id="rId7" display="https://podminky.urs.cz/item/CS_URS_2024_02/119001421"/>
    <hyperlink ref="F121" r:id="rId8" display="https://podminky.urs.cz/item/CS_URS_2024_02/132212132"/>
    <hyperlink ref="F127" r:id="rId9" display="https://podminky.urs.cz/item/CS_URS_2024_02/132254204"/>
    <hyperlink ref="F129" r:id="rId10" display="https://podminky.urs.cz/item/CS_URS_2024_02/132354202"/>
    <hyperlink ref="F131" r:id="rId11" display="https://podminky.urs.cz/item/CS_URS_2024_02/139001101"/>
    <hyperlink ref="F137" r:id="rId12" display="https://podminky.urs.cz/item/CS_URS_2024_02/151101101"/>
    <hyperlink ref="F139" r:id="rId13" display="https://podminky.urs.cz/item/CS_URS_2024_02/151101111"/>
    <hyperlink ref="F141" r:id="rId14" display="https://podminky.urs.cz/item/CS_URS_2024_02/162751117"/>
    <hyperlink ref="F143" r:id="rId15" display="https://podminky.urs.cz/item/CS_URS_2024_02/167151111"/>
    <hyperlink ref="F145" r:id="rId16" display="https://podminky.urs.cz/item/CS_URS_2024_02/171201231"/>
    <hyperlink ref="F148" r:id="rId17" display="https://podminky.urs.cz/item/CS_URS_2024_02/174151101"/>
    <hyperlink ref="F151" r:id="rId18" display="https://podminky.urs.cz/item/CS_URS_2024_02/175151101"/>
    <hyperlink ref="F156" r:id="rId19" display="https://podminky.urs.cz/item/CS_URS_2024_02/451572111"/>
    <hyperlink ref="F158" r:id="rId20" display="https://podminky.urs.cz/item/CS_URS_2024_02/452313161"/>
    <hyperlink ref="F165" r:id="rId21" display="https://podminky.urs.cz/item/CS_URS_2024_02/850365121"/>
    <hyperlink ref="F168" r:id="rId22" display="https://podminky.urs.cz/item/CS_URS_2024_02/852361122"/>
    <hyperlink ref="F171" r:id="rId23" display="https://podminky.urs.cz/item/CS_URS_2024_02/857242122"/>
    <hyperlink ref="F183" r:id="rId24" display="https://podminky.urs.cz/item/CS_URS_2024_02/857362122"/>
    <hyperlink ref="F199" r:id="rId25" display="https://podminky.urs.cz/item/CS_URS_2024_02/857363131"/>
    <hyperlink ref="F204" r:id="rId26" display="https://podminky.urs.cz/item/CS_URS_2024_02/857364122"/>
    <hyperlink ref="F211" r:id="rId27" display="https://podminky.urs.cz/item/CS_URS_2024_02/871161141"/>
    <hyperlink ref="F216" r:id="rId28" display="https://podminky.urs.cz/item/CS_URS_2024_02/891241112"/>
    <hyperlink ref="F220" r:id="rId29" display="https://podminky.urs.cz/item/CS_URS_2024_02/891247112"/>
    <hyperlink ref="F224" r:id="rId30" display="https://podminky.urs.cz/item/CS_URS_2024_02/891361112"/>
    <hyperlink ref="F228" r:id="rId31" display="https://podminky.urs.cz/item/CS_URS_2024_02/892241111"/>
    <hyperlink ref="F232" r:id="rId32" display="https://podminky.urs.cz/item/CS_URS_2024_02/892273122"/>
    <hyperlink ref="F236" r:id="rId33" display="https://podminky.urs.cz/item/CS_URS_2024_02/892372111"/>
    <hyperlink ref="F238" r:id="rId34" display="https://podminky.urs.cz/item/CS_URS_2024_02/892381111"/>
    <hyperlink ref="F240" r:id="rId35" display="https://podminky.urs.cz/item/CS_URS_2024_02/892383122"/>
    <hyperlink ref="F242" r:id="rId36" display="https://podminky.urs.cz/item/CS_URS_2024_02/899401112"/>
    <hyperlink ref="F248" r:id="rId37" display="https://podminky.urs.cz/item/CS_URS_2024_02/899401113"/>
    <hyperlink ref="F253" r:id="rId38" display="https://podminky.urs.cz/item/CS_URS_2024_02/899713111"/>
    <hyperlink ref="F257" r:id="rId39" display="https://podminky.urs.cz/item/CS_URS_2024_02/899721111"/>
    <hyperlink ref="F262" r:id="rId40" display="https://podminky.urs.cz/item/CS_URS_2024_02/899722111"/>
    <hyperlink ref="F268" r:id="rId41" display="https://podminky.urs.cz/item/CS_URS_2024_02/916111122"/>
    <hyperlink ref="F275" r:id="rId42" display="https://podminky.urs.cz/item/CS_URS_2024_02/997006511"/>
    <hyperlink ref="F277" r:id="rId43" display="https://podminky.urs.cz/item/CS_URS_2024_02/997006512"/>
    <hyperlink ref="F279" r:id="rId44" display="https://podminky.urs.cz/item/CS_URS_2024_02/997006519"/>
    <hyperlink ref="F282" r:id="rId45" display="https://podminky.urs.cz/item/CS_URS_2024_02/997221611"/>
    <hyperlink ref="F284" r:id="rId46" display="https://podminky.urs.cz/item/CS_URS_2024_02/997221873"/>
    <hyperlink ref="F288" r:id="rId47" display="https://podminky.urs.cz/item/CS_URS_2024_02/997221875"/>
    <hyperlink ref="F291" r:id="rId48" display="https://podminky.urs.cz/item/CS_URS_2024_02/998273102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49"/>
</worksheet>
</file>

<file path=xl/worksheets/sheet8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97</v>
      </c>
    </row>
    <row r="3" s="1" customFormat="1" ht="6.96" customHeight="1">
      <c r="B3" s="130"/>
      <c r="C3" s="131"/>
      <c r="D3" s="131"/>
      <c r="E3" s="131"/>
      <c r="F3" s="131"/>
      <c r="G3" s="131"/>
      <c r="H3" s="131"/>
      <c r="I3" s="131"/>
      <c r="J3" s="131"/>
      <c r="K3" s="131"/>
      <c r="L3" s="22"/>
      <c r="AT3" s="19" t="s">
        <v>79</v>
      </c>
    </row>
    <row r="4" s="1" customFormat="1" ht="24.96" customHeight="1">
      <c r="B4" s="22"/>
      <c r="D4" s="132" t="s">
        <v>122</v>
      </c>
      <c r="L4" s="22"/>
      <c r="M4" s="13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34" t="s">
        <v>16</v>
      </c>
      <c r="L6" s="22"/>
    </row>
    <row r="7" s="1" customFormat="1" ht="26.25" customHeight="1">
      <c r="B7" s="22"/>
      <c r="E7" s="135" t="str">
        <f>'Rekapitulace stavby'!K6</f>
        <v>PŘESTAVBA ŽELEZNIČNÍHO UZLU BRNO - PRODLOUŽENÍ UL. KALOVÁ</v>
      </c>
      <c r="F7" s="134"/>
      <c r="G7" s="134"/>
      <c r="H7" s="134"/>
      <c r="L7" s="22"/>
    </row>
    <row r="8" s="2" customFormat="1" ht="12" customHeight="1">
      <c r="A8" s="40"/>
      <c r="B8" s="46"/>
      <c r="C8" s="40"/>
      <c r="D8" s="134" t="s">
        <v>123</v>
      </c>
      <c r="E8" s="40"/>
      <c r="F8" s="40"/>
      <c r="G8" s="40"/>
      <c r="H8" s="40"/>
      <c r="I8" s="40"/>
      <c r="J8" s="40"/>
      <c r="K8" s="40"/>
      <c r="L8" s="136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37" t="s">
        <v>1423</v>
      </c>
      <c r="F9" s="40"/>
      <c r="G9" s="40"/>
      <c r="H9" s="40"/>
      <c r="I9" s="40"/>
      <c r="J9" s="40"/>
      <c r="K9" s="40"/>
      <c r="L9" s="13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4" t="s">
        <v>18</v>
      </c>
      <c r="E11" s="40"/>
      <c r="F11" s="138" t="s">
        <v>19</v>
      </c>
      <c r="G11" s="40"/>
      <c r="H11" s="40"/>
      <c r="I11" s="134" t="s">
        <v>20</v>
      </c>
      <c r="J11" s="138" t="s">
        <v>19</v>
      </c>
      <c r="K11" s="40"/>
      <c r="L11" s="13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4" t="s">
        <v>21</v>
      </c>
      <c r="E12" s="40"/>
      <c r="F12" s="138" t="s">
        <v>22</v>
      </c>
      <c r="G12" s="40"/>
      <c r="H12" s="40"/>
      <c r="I12" s="134" t="s">
        <v>23</v>
      </c>
      <c r="J12" s="139" t="str">
        <f>'Rekapitulace stavby'!AN8</f>
        <v>3. 6. 2025</v>
      </c>
      <c r="K12" s="40"/>
      <c r="L12" s="13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4" t="s">
        <v>25</v>
      </c>
      <c r="E14" s="40"/>
      <c r="F14" s="40"/>
      <c r="G14" s="40"/>
      <c r="H14" s="40"/>
      <c r="I14" s="134" t="s">
        <v>26</v>
      </c>
      <c r="J14" s="138" t="str">
        <f>IF('Rekapitulace stavby'!AN10="","",'Rekapitulace stavby'!AN10)</f>
        <v/>
      </c>
      <c r="K14" s="40"/>
      <c r="L14" s="13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8" t="str">
        <f>IF('Rekapitulace stavby'!E11="","",'Rekapitulace stavby'!E11)</f>
        <v xml:space="preserve"> </v>
      </c>
      <c r="F15" s="40"/>
      <c r="G15" s="40"/>
      <c r="H15" s="40"/>
      <c r="I15" s="134" t="s">
        <v>27</v>
      </c>
      <c r="J15" s="138" t="str">
        <f>IF('Rekapitulace stavby'!AN11="","",'Rekapitulace stavby'!AN11)</f>
        <v/>
      </c>
      <c r="K15" s="40"/>
      <c r="L15" s="13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4" t="s">
        <v>28</v>
      </c>
      <c r="E17" s="40"/>
      <c r="F17" s="40"/>
      <c r="G17" s="40"/>
      <c r="H17" s="40"/>
      <c r="I17" s="134" t="s">
        <v>26</v>
      </c>
      <c r="J17" s="35" t="str">
        <f>'Rekapitulace stavby'!AN13</f>
        <v>Vyplň údaj</v>
      </c>
      <c r="K17" s="40"/>
      <c r="L17" s="13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8"/>
      <c r="G18" s="138"/>
      <c r="H18" s="138"/>
      <c r="I18" s="134" t="s">
        <v>27</v>
      </c>
      <c r="J18" s="35" t="str">
        <f>'Rekapitulace stavby'!AN14</f>
        <v>Vyplň údaj</v>
      </c>
      <c r="K18" s="40"/>
      <c r="L18" s="13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4" t="s">
        <v>30</v>
      </c>
      <c r="E20" s="40"/>
      <c r="F20" s="40"/>
      <c r="G20" s="40"/>
      <c r="H20" s="40"/>
      <c r="I20" s="134" t="s">
        <v>26</v>
      </c>
      <c r="J20" s="138" t="str">
        <f>IF('Rekapitulace stavby'!AN16="","",'Rekapitulace stavby'!AN16)</f>
        <v/>
      </c>
      <c r="K20" s="40"/>
      <c r="L20" s="13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8" t="str">
        <f>IF('Rekapitulace stavby'!E17="","",'Rekapitulace stavby'!E17)</f>
        <v xml:space="preserve"> </v>
      </c>
      <c r="F21" s="40"/>
      <c r="G21" s="40"/>
      <c r="H21" s="40"/>
      <c r="I21" s="134" t="s">
        <v>27</v>
      </c>
      <c r="J21" s="138" t="str">
        <f>IF('Rekapitulace stavby'!AN17="","",'Rekapitulace stavby'!AN17)</f>
        <v/>
      </c>
      <c r="K21" s="40"/>
      <c r="L21" s="13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4" t="s">
        <v>32</v>
      </c>
      <c r="E23" s="40"/>
      <c r="F23" s="40"/>
      <c r="G23" s="40"/>
      <c r="H23" s="40"/>
      <c r="I23" s="134" t="s">
        <v>26</v>
      </c>
      <c r="J23" s="138" t="str">
        <f>IF('Rekapitulace stavby'!AN19="","",'Rekapitulace stavby'!AN19)</f>
        <v/>
      </c>
      <c r="K23" s="40"/>
      <c r="L23" s="13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8" t="str">
        <f>IF('Rekapitulace stavby'!E20="","",'Rekapitulace stavby'!E20)</f>
        <v xml:space="preserve"> </v>
      </c>
      <c r="F24" s="40"/>
      <c r="G24" s="40"/>
      <c r="H24" s="40"/>
      <c r="I24" s="134" t="s">
        <v>27</v>
      </c>
      <c r="J24" s="138" t="str">
        <f>IF('Rekapitulace stavby'!AN20="","",'Rekapitulace stavby'!AN20)</f>
        <v/>
      </c>
      <c r="K24" s="40"/>
      <c r="L24" s="13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4" t="s">
        <v>33</v>
      </c>
      <c r="E26" s="40"/>
      <c r="F26" s="40"/>
      <c r="G26" s="40"/>
      <c r="H26" s="40"/>
      <c r="I26" s="40"/>
      <c r="J26" s="40"/>
      <c r="K26" s="40"/>
      <c r="L26" s="13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40"/>
      <c r="B27" s="141"/>
      <c r="C27" s="140"/>
      <c r="D27" s="140"/>
      <c r="E27" s="142" t="s">
        <v>19</v>
      </c>
      <c r="F27" s="142"/>
      <c r="G27" s="142"/>
      <c r="H27" s="142"/>
      <c r="I27" s="140"/>
      <c r="J27" s="140"/>
      <c r="K27" s="140"/>
      <c r="L27" s="143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4"/>
      <c r="E29" s="144"/>
      <c r="F29" s="144"/>
      <c r="G29" s="144"/>
      <c r="H29" s="144"/>
      <c r="I29" s="144"/>
      <c r="J29" s="144"/>
      <c r="K29" s="144"/>
      <c r="L29" s="136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5" t="s">
        <v>35</v>
      </c>
      <c r="E30" s="40"/>
      <c r="F30" s="40"/>
      <c r="G30" s="40"/>
      <c r="H30" s="40"/>
      <c r="I30" s="40"/>
      <c r="J30" s="146">
        <f>ROUND(J89, 2)</f>
        <v>0</v>
      </c>
      <c r="K30" s="40"/>
      <c r="L30" s="13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4"/>
      <c r="E31" s="144"/>
      <c r="F31" s="144"/>
      <c r="G31" s="144"/>
      <c r="H31" s="144"/>
      <c r="I31" s="144"/>
      <c r="J31" s="144"/>
      <c r="K31" s="144"/>
      <c r="L31" s="13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7" t="s">
        <v>37</v>
      </c>
      <c r="G32" s="40"/>
      <c r="H32" s="40"/>
      <c r="I32" s="147" t="s">
        <v>36</v>
      </c>
      <c r="J32" s="147" t="s">
        <v>38</v>
      </c>
      <c r="K32" s="40"/>
      <c r="L32" s="13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8" t="s">
        <v>39</v>
      </c>
      <c r="E33" s="134" t="s">
        <v>40</v>
      </c>
      <c r="F33" s="149">
        <f>ROUND((SUM(BE89:BE325)),  2)</f>
        <v>0</v>
      </c>
      <c r="G33" s="40"/>
      <c r="H33" s="40"/>
      <c r="I33" s="150">
        <v>0.20999999999999999</v>
      </c>
      <c r="J33" s="149">
        <f>ROUND(((SUM(BE89:BE325))*I33),  2)</f>
        <v>0</v>
      </c>
      <c r="K33" s="40"/>
      <c r="L33" s="13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4" t="s">
        <v>41</v>
      </c>
      <c r="F34" s="149">
        <f>ROUND((SUM(BF89:BF325)),  2)</f>
        <v>0</v>
      </c>
      <c r="G34" s="40"/>
      <c r="H34" s="40"/>
      <c r="I34" s="150">
        <v>0.12</v>
      </c>
      <c r="J34" s="149">
        <f>ROUND(((SUM(BF89:BF325))*I34),  2)</f>
        <v>0</v>
      </c>
      <c r="K34" s="40"/>
      <c r="L34" s="13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4" t="s">
        <v>42</v>
      </c>
      <c r="F35" s="149">
        <f>ROUND((SUM(BG89:BG325)),  2)</f>
        <v>0</v>
      </c>
      <c r="G35" s="40"/>
      <c r="H35" s="40"/>
      <c r="I35" s="150">
        <v>0.20999999999999999</v>
      </c>
      <c r="J35" s="149">
        <f>0</f>
        <v>0</v>
      </c>
      <c r="K35" s="40"/>
      <c r="L35" s="13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4" t="s">
        <v>43</v>
      </c>
      <c r="F36" s="149">
        <f>ROUND((SUM(BH89:BH325)),  2)</f>
        <v>0</v>
      </c>
      <c r="G36" s="40"/>
      <c r="H36" s="40"/>
      <c r="I36" s="150">
        <v>0.12</v>
      </c>
      <c r="J36" s="149">
        <f>0</f>
        <v>0</v>
      </c>
      <c r="K36" s="40"/>
      <c r="L36" s="13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4" t="s">
        <v>44</v>
      </c>
      <c r="F37" s="149">
        <f>ROUND((SUM(BI89:BI325)),  2)</f>
        <v>0</v>
      </c>
      <c r="G37" s="40"/>
      <c r="H37" s="40"/>
      <c r="I37" s="150">
        <v>0</v>
      </c>
      <c r="J37" s="149">
        <f>0</f>
        <v>0</v>
      </c>
      <c r="K37" s="40"/>
      <c r="L37" s="13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1"/>
      <c r="D39" s="152" t="s">
        <v>45</v>
      </c>
      <c r="E39" s="153"/>
      <c r="F39" s="153"/>
      <c r="G39" s="154" t="s">
        <v>46</v>
      </c>
      <c r="H39" s="155" t="s">
        <v>47</v>
      </c>
      <c r="I39" s="153"/>
      <c r="J39" s="156">
        <f>SUM(J30:J37)</f>
        <v>0</v>
      </c>
      <c r="K39" s="157"/>
      <c r="L39" s="13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8"/>
      <c r="C40" s="159"/>
      <c r="D40" s="159"/>
      <c r="E40" s="159"/>
      <c r="F40" s="159"/>
      <c r="G40" s="159"/>
      <c r="H40" s="159"/>
      <c r="I40" s="159"/>
      <c r="J40" s="159"/>
      <c r="K40" s="159"/>
      <c r="L40" s="13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0"/>
      <c r="C44" s="161"/>
      <c r="D44" s="161"/>
      <c r="E44" s="161"/>
      <c r="F44" s="161"/>
      <c r="G44" s="161"/>
      <c r="H44" s="161"/>
      <c r="I44" s="161"/>
      <c r="J44" s="161"/>
      <c r="K44" s="161"/>
      <c r="L44" s="136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125</v>
      </c>
      <c r="D45" s="42"/>
      <c r="E45" s="42"/>
      <c r="F45" s="42"/>
      <c r="G45" s="42"/>
      <c r="H45" s="42"/>
      <c r="I45" s="42"/>
      <c r="J45" s="42"/>
      <c r="K45" s="42"/>
      <c r="L45" s="136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3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26.25" customHeight="1">
      <c r="A48" s="40"/>
      <c r="B48" s="41"/>
      <c r="C48" s="42"/>
      <c r="D48" s="42"/>
      <c r="E48" s="162" t="str">
        <f>E7</f>
        <v>PŘESTAVBA ŽELEZNIČNÍHO UZLU BRNO - PRODLOUŽENÍ UL. KALOVÁ</v>
      </c>
      <c r="F48" s="34"/>
      <c r="G48" s="34"/>
      <c r="H48" s="34"/>
      <c r="I48" s="42"/>
      <c r="J48" s="42"/>
      <c r="K48" s="42"/>
      <c r="L48" s="13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123</v>
      </c>
      <c r="D49" s="42"/>
      <c r="E49" s="42"/>
      <c r="F49" s="42"/>
      <c r="G49" s="42"/>
      <c r="H49" s="42"/>
      <c r="I49" s="42"/>
      <c r="J49" s="42"/>
      <c r="K49" s="42"/>
      <c r="L49" s="13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SO 06-27-206 - Větev 4-1. a 2. část, kanalizace</v>
      </c>
      <c r="F50" s="42"/>
      <c r="G50" s="42"/>
      <c r="H50" s="42"/>
      <c r="I50" s="42"/>
      <c r="J50" s="42"/>
      <c r="K50" s="42"/>
      <c r="L50" s="13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6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21</v>
      </c>
      <c r="D52" s="42"/>
      <c r="E52" s="42"/>
      <c r="F52" s="29" t="str">
        <f>F12</f>
        <v xml:space="preserve"> </v>
      </c>
      <c r="G52" s="42"/>
      <c r="H52" s="42"/>
      <c r="I52" s="34" t="s">
        <v>23</v>
      </c>
      <c r="J52" s="74" t="str">
        <f>IF(J12="","",J12)</f>
        <v>3. 6. 2025</v>
      </c>
      <c r="K52" s="42"/>
      <c r="L52" s="13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5.15" customHeight="1">
      <c r="A54" s="40"/>
      <c r="B54" s="41"/>
      <c r="C54" s="34" t="s">
        <v>25</v>
      </c>
      <c r="D54" s="42"/>
      <c r="E54" s="42"/>
      <c r="F54" s="29" t="str">
        <f>E15</f>
        <v xml:space="preserve"> </v>
      </c>
      <c r="G54" s="42"/>
      <c r="H54" s="42"/>
      <c r="I54" s="34" t="s">
        <v>30</v>
      </c>
      <c r="J54" s="38" t="str">
        <f>E21</f>
        <v xml:space="preserve"> </v>
      </c>
      <c r="K54" s="42"/>
      <c r="L54" s="13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28</v>
      </c>
      <c r="D55" s="42"/>
      <c r="E55" s="42"/>
      <c r="F55" s="29" t="str">
        <f>IF(E18="","",E18)</f>
        <v>Vyplň údaj</v>
      </c>
      <c r="G55" s="42"/>
      <c r="H55" s="42"/>
      <c r="I55" s="34" t="s">
        <v>32</v>
      </c>
      <c r="J55" s="38" t="str">
        <f>E24</f>
        <v xml:space="preserve"> </v>
      </c>
      <c r="K55" s="42"/>
      <c r="L55" s="13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63" t="s">
        <v>126</v>
      </c>
      <c r="D57" s="164"/>
      <c r="E57" s="164"/>
      <c r="F57" s="164"/>
      <c r="G57" s="164"/>
      <c r="H57" s="164"/>
      <c r="I57" s="164"/>
      <c r="J57" s="165" t="s">
        <v>127</v>
      </c>
      <c r="K57" s="164"/>
      <c r="L57" s="13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6" t="s">
        <v>67</v>
      </c>
      <c r="D59" s="42"/>
      <c r="E59" s="42"/>
      <c r="F59" s="42"/>
      <c r="G59" s="42"/>
      <c r="H59" s="42"/>
      <c r="I59" s="42"/>
      <c r="J59" s="104">
        <f>J89</f>
        <v>0</v>
      </c>
      <c r="K59" s="42"/>
      <c r="L59" s="13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128</v>
      </c>
    </row>
    <row r="60" s="9" customFormat="1" ht="24.96" customHeight="1">
      <c r="A60" s="9"/>
      <c r="B60" s="167"/>
      <c r="C60" s="168"/>
      <c r="D60" s="169" t="s">
        <v>233</v>
      </c>
      <c r="E60" s="170"/>
      <c r="F60" s="170"/>
      <c r="G60" s="170"/>
      <c r="H60" s="170"/>
      <c r="I60" s="170"/>
      <c r="J60" s="171">
        <f>J90</f>
        <v>0</v>
      </c>
      <c r="K60" s="168"/>
      <c r="L60" s="17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3"/>
      <c r="C61" s="174"/>
      <c r="D61" s="175" t="s">
        <v>567</v>
      </c>
      <c r="E61" s="176"/>
      <c r="F61" s="176"/>
      <c r="G61" s="176"/>
      <c r="H61" s="176"/>
      <c r="I61" s="176"/>
      <c r="J61" s="177">
        <f>J91</f>
        <v>0</v>
      </c>
      <c r="K61" s="174"/>
      <c r="L61" s="178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3"/>
      <c r="C62" s="174"/>
      <c r="D62" s="175" t="s">
        <v>569</v>
      </c>
      <c r="E62" s="176"/>
      <c r="F62" s="176"/>
      <c r="G62" s="176"/>
      <c r="H62" s="176"/>
      <c r="I62" s="176"/>
      <c r="J62" s="177">
        <f>J164</f>
        <v>0</v>
      </c>
      <c r="K62" s="174"/>
      <c r="L62" s="178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3"/>
      <c r="C63" s="174"/>
      <c r="D63" s="175" t="s">
        <v>1424</v>
      </c>
      <c r="E63" s="176"/>
      <c r="F63" s="176"/>
      <c r="G63" s="176"/>
      <c r="H63" s="176"/>
      <c r="I63" s="176"/>
      <c r="J63" s="177">
        <f>J177</f>
        <v>0</v>
      </c>
      <c r="K63" s="174"/>
      <c r="L63" s="178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3"/>
      <c r="C64" s="174"/>
      <c r="D64" s="175" t="s">
        <v>570</v>
      </c>
      <c r="E64" s="176"/>
      <c r="F64" s="176"/>
      <c r="G64" s="176"/>
      <c r="H64" s="176"/>
      <c r="I64" s="176"/>
      <c r="J64" s="177">
        <f>J189</f>
        <v>0</v>
      </c>
      <c r="K64" s="174"/>
      <c r="L64" s="178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73"/>
      <c r="C65" s="174"/>
      <c r="D65" s="175" t="s">
        <v>1087</v>
      </c>
      <c r="E65" s="176"/>
      <c r="F65" s="176"/>
      <c r="G65" s="176"/>
      <c r="H65" s="176"/>
      <c r="I65" s="176"/>
      <c r="J65" s="177">
        <f>J202</f>
        <v>0</v>
      </c>
      <c r="K65" s="174"/>
      <c r="L65" s="178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73"/>
      <c r="C66" s="174"/>
      <c r="D66" s="175" t="s">
        <v>572</v>
      </c>
      <c r="E66" s="176"/>
      <c r="F66" s="176"/>
      <c r="G66" s="176"/>
      <c r="H66" s="176"/>
      <c r="I66" s="176"/>
      <c r="J66" s="177">
        <f>J279</f>
        <v>0</v>
      </c>
      <c r="K66" s="174"/>
      <c r="L66" s="178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73"/>
      <c r="C67" s="174"/>
      <c r="D67" s="175" t="s">
        <v>1088</v>
      </c>
      <c r="E67" s="176"/>
      <c r="F67" s="176"/>
      <c r="G67" s="176"/>
      <c r="H67" s="176"/>
      <c r="I67" s="176"/>
      <c r="J67" s="177">
        <f>J295</f>
        <v>0</v>
      </c>
      <c r="K67" s="174"/>
      <c r="L67" s="178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73"/>
      <c r="C68" s="174"/>
      <c r="D68" s="175" t="s">
        <v>573</v>
      </c>
      <c r="E68" s="176"/>
      <c r="F68" s="176"/>
      <c r="G68" s="176"/>
      <c r="H68" s="176"/>
      <c r="I68" s="176"/>
      <c r="J68" s="177">
        <f>J315</f>
        <v>0</v>
      </c>
      <c r="K68" s="174"/>
      <c r="L68" s="178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9" customFormat="1" ht="24.96" customHeight="1">
      <c r="A69" s="9"/>
      <c r="B69" s="167"/>
      <c r="C69" s="168"/>
      <c r="D69" s="169" t="s">
        <v>1425</v>
      </c>
      <c r="E69" s="170"/>
      <c r="F69" s="170"/>
      <c r="G69" s="170"/>
      <c r="H69" s="170"/>
      <c r="I69" s="170"/>
      <c r="J69" s="171">
        <f>J318</f>
        <v>0</v>
      </c>
      <c r="K69" s="168"/>
      <c r="L69" s="172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</row>
    <row r="70" s="2" customFormat="1" ht="21.84" customHeight="1">
      <c r="A70" s="40"/>
      <c r="B70" s="41"/>
      <c r="C70" s="42"/>
      <c r="D70" s="42"/>
      <c r="E70" s="42"/>
      <c r="F70" s="42"/>
      <c r="G70" s="42"/>
      <c r="H70" s="42"/>
      <c r="I70" s="42"/>
      <c r="J70" s="42"/>
      <c r="K70" s="42"/>
      <c r="L70" s="136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</row>
    <row r="71" s="2" customFormat="1" ht="6.96" customHeight="1">
      <c r="A71" s="40"/>
      <c r="B71" s="61"/>
      <c r="C71" s="62"/>
      <c r="D71" s="62"/>
      <c r="E71" s="62"/>
      <c r="F71" s="62"/>
      <c r="G71" s="62"/>
      <c r="H71" s="62"/>
      <c r="I71" s="62"/>
      <c r="J71" s="62"/>
      <c r="K71" s="62"/>
      <c r="L71" s="136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</row>
    <row r="75" s="2" customFormat="1" ht="6.96" customHeight="1">
      <c r="A75" s="40"/>
      <c r="B75" s="63"/>
      <c r="C75" s="64"/>
      <c r="D75" s="64"/>
      <c r="E75" s="64"/>
      <c r="F75" s="64"/>
      <c r="G75" s="64"/>
      <c r="H75" s="64"/>
      <c r="I75" s="64"/>
      <c r="J75" s="64"/>
      <c r="K75" s="64"/>
      <c r="L75" s="136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24.96" customHeight="1">
      <c r="A76" s="40"/>
      <c r="B76" s="41"/>
      <c r="C76" s="25" t="s">
        <v>135</v>
      </c>
      <c r="D76" s="42"/>
      <c r="E76" s="42"/>
      <c r="F76" s="42"/>
      <c r="G76" s="42"/>
      <c r="H76" s="42"/>
      <c r="I76" s="42"/>
      <c r="J76" s="42"/>
      <c r="K76" s="42"/>
      <c r="L76" s="136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6.96" customHeight="1">
      <c r="A77" s="40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13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12" customHeight="1">
      <c r="A78" s="40"/>
      <c r="B78" s="41"/>
      <c r="C78" s="34" t="s">
        <v>16</v>
      </c>
      <c r="D78" s="42"/>
      <c r="E78" s="42"/>
      <c r="F78" s="42"/>
      <c r="G78" s="42"/>
      <c r="H78" s="42"/>
      <c r="I78" s="42"/>
      <c r="J78" s="42"/>
      <c r="K78" s="42"/>
      <c r="L78" s="13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26.25" customHeight="1">
      <c r="A79" s="40"/>
      <c r="B79" s="41"/>
      <c r="C79" s="42"/>
      <c r="D79" s="42"/>
      <c r="E79" s="162" t="str">
        <f>E7</f>
        <v>PŘESTAVBA ŽELEZNIČNÍHO UZLU BRNO - PRODLOUŽENÍ UL. KALOVÁ</v>
      </c>
      <c r="F79" s="34"/>
      <c r="G79" s="34"/>
      <c r="H79" s="34"/>
      <c r="I79" s="42"/>
      <c r="J79" s="42"/>
      <c r="K79" s="42"/>
      <c r="L79" s="13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12" customHeight="1">
      <c r="A80" s="40"/>
      <c r="B80" s="41"/>
      <c r="C80" s="34" t="s">
        <v>123</v>
      </c>
      <c r="D80" s="42"/>
      <c r="E80" s="42"/>
      <c r="F80" s="42"/>
      <c r="G80" s="42"/>
      <c r="H80" s="42"/>
      <c r="I80" s="42"/>
      <c r="J80" s="42"/>
      <c r="K80" s="42"/>
      <c r="L80" s="13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16.5" customHeight="1">
      <c r="A81" s="40"/>
      <c r="B81" s="41"/>
      <c r="C81" s="42"/>
      <c r="D81" s="42"/>
      <c r="E81" s="71" t="str">
        <f>E9</f>
        <v>SO 06-27-206 - Větev 4-1. a 2. část, kanalizace</v>
      </c>
      <c r="F81" s="42"/>
      <c r="G81" s="42"/>
      <c r="H81" s="42"/>
      <c r="I81" s="42"/>
      <c r="J81" s="42"/>
      <c r="K81" s="42"/>
      <c r="L81" s="136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6.96" customHeight="1">
      <c r="A82" s="40"/>
      <c r="B82" s="41"/>
      <c r="C82" s="42"/>
      <c r="D82" s="42"/>
      <c r="E82" s="42"/>
      <c r="F82" s="42"/>
      <c r="G82" s="42"/>
      <c r="H82" s="42"/>
      <c r="I82" s="42"/>
      <c r="J82" s="42"/>
      <c r="K82" s="42"/>
      <c r="L82" s="136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12" customHeight="1">
      <c r="A83" s="40"/>
      <c r="B83" s="41"/>
      <c r="C83" s="34" t="s">
        <v>21</v>
      </c>
      <c r="D83" s="42"/>
      <c r="E83" s="42"/>
      <c r="F83" s="29" t="str">
        <f>F12</f>
        <v xml:space="preserve"> </v>
      </c>
      <c r="G83" s="42"/>
      <c r="H83" s="42"/>
      <c r="I83" s="34" t="s">
        <v>23</v>
      </c>
      <c r="J83" s="74" t="str">
        <f>IF(J12="","",J12)</f>
        <v>3. 6. 2025</v>
      </c>
      <c r="K83" s="42"/>
      <c r="L83" s="136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6.96" customHeight="1">
      <c r="A84" s="40"/>
      <c r="B84" s="41"/>
      <c r="C84" s="42"/>
      <c r="D84" s="42"/>
      <c r="E84" s="42"/>
      <c r="F84" s="42"/>
      <c r="G84" s="42"/>
      <c r="H84" s="42"/>
      <c r="I84" s="42"/>
      <c r="J84" s="42"/>
      <c r="K84" s="42"/>
      <c r="L84" s="136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2" customFormat="1" ht="15.15" customHeight="1">
      <c r="A85" s="40"/>
      <c r="B85" s="41"/>
      <c r="C85" s="34" t="s">
        <v>25</v>
      </c>
      <c r="D85" s="42"/>
      <c r="E85" s="42"/>
      <c r="F85" s="29" t="str">
        <f>E15</f>
        <v xml:space="preserve"> </v>
      </c>
      <c r="G85" s="42"/>
      <c r="H85" s="42"/>
      <c r="I85" s="34" t="s">
        <v>30</v>
      </c>
      <c r="J85" s="38" t="str">
        <f>E21</f>
        <v xml:space="preserve"> </v>
      </c>
      <c r="K85" s="42"/>
      <c r="L85" s="136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2" customFormat="1" ht="15.15" customHeight="1">
      <c r="A86" s="40"/>
      <c r="B86" s="41"/>
      <c r="C86" s="34" t="s">
        <v>28</v>
      </c>
      <c r="D86" s="42"/>
      <c r="E86" s="42"/>
      <c r="F86" s="29" t="str">
        <f>IF(E18="","",E18)</f>
        <v>Vyplň údaj</v>
      </c>
      <c r="G86" s="42"/>
      <c r="H86" s="42"/>
      <c r="I86" s="34" t="s">
        <v>32</v>
      </c>
      <c r="J86" s="38" t="str">
        <f>E24</f>
        <v xml:space="preserve"> </v>
      </c>
      <c r="K86" s="42"/>
      <c r="L86" s="136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</row>
    <row r="87" s="2" customFormat="1" ht="10.32" customHeight="1">
      <c r="A87" s="40"/>
      <c r="B87" s="41"/>
      <c r="C87" s="42"/>
      <c r="D87" s="42"/>
      <c r="E87" s="42"/>
      <c r="F87" s="42"/>
      <c r="G87" s="42"/>
      <c r="H87" s="42"/>
      <c r="I87" s="42"/>
      <c r="J87" s="42"/>
      <c r="K87" s="42"/>
      <c r="L87" s="136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</row>
    <row r="88" s="11" customFormat="1" ht="29.28" customHeight="1">
      <c r="A88" s="179"/>
      <c r="B88" s="180"/>
      <c r="C88" s="181" t="s">
        <v>136</v>
      </c>
      <c r="D88" s="182" t="s">
        <v>54</v>
      </c>
      <c r="E88" s="182" t="s">
        <v>50</v>
      </c>
      <c r="F88" s="182" t="s">
        <v>51</v>
      </c>
      <c r="G88" s="182" t="s">
        <v>137</v>
      </c>
      <c r="H88" s="182" t="s">
        <v>138</v>
      </c>
      <c r="I88" s="182" t="s">
        <v>139</v>
      </c>
      <c r="J88" s="182" t="s">
        <v>127</v>
      </c>
      <c r="K88" s="183" t="s">
        <v>140</v>
      </c>
      <c r="L88" s="184"/>
      <c r="M88" s="94" t="s">
        <v>19</v>
      </c>
      <c r="N88" s="95" t="s">
        <v>39</v>
      </c>
      <c r="O88" s="95" t="s">
        <v>141</v>
      </c>
      <c r="P88" s="95" t="s">
        <v>142</v>
      </c>
      <c r="Q88" s="95" t="s">
        <v>143</v>
      </c>
      <c r="R88" s="95" t="s">
        <v>144</v>
      </c>
      <c r="S88" s="95" t="s">
        <v>145</v>
      </c>
      <c r="T88" s="96" t="s">
        <v>146</v>
      </c>
      <c r="U88" s="179"/>
      <c r="V88" s="179"/>
      <c r="W88" s="179"/>
      <c r="X88" s="179"/>
      <c r="Y88" s="179"/>
      <c r="Z88" s="179"/>
      <c r="AA88" s="179"/>
      <c r="AB88" s="179"/>
      <c r="AC88" s="179"/>
      <c r="AD88" s="179"/>
      <c r="AE88" s="179"/>
    </row>
    <row r="89" s="2" customFormat="1" ht="22.8" customHeight="1">
      <c r="A89" s="40"/>
      <c r="B89" s="41"/>
      <c r="C89" s="101" t="s">
        <v>147</v>
      </c>
      <c r="D89" s="42"/>
      <c r="E89" s="42"/>
      <c r="F89" s="42"/>
      <c r="G89" s="42"/>
      <c r="H89" s="42"/>
      <c r="I89" s="42"/>
      <c r="J89" s="185">
        <f>BK89</f>
        <v>0</v>
      </c>
      <c r="K89" s="42"/>
      <c r="L89" s="46"/>
      <c r="M89" s="97"/>
      <c r="N89" s="186"/>
      <c r="O89" s="98"/>
      <c r="P89" s="187">
        <f>P90+P318</f>
        <v>0</v>
      </c>
      <c r="Q89" s="98"/>
      <c r="R89" s="187">
        <f>R90+R318</f>
        <v>1638.7821775</v>
      </c>
      <c r="S89" s="98"/>
      <c r="T89" s="188">
        <f>T90+T318</f>
        <v>5.9360000000000008</v>
      </c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T89" s="19" t="s">
        <v>68</v>
      </c>
      <c r="AU89" s="19" t="s">
        <v>128</v>
      </c>
      <c r="BK89" s="189">
        <f>BK90+BK318</f>
        <v>0</v>
      </c>
    </row>
    <row r="90" s="12" customFormat="1" ht="25.92" customHeight="1">
      <c r="A90" s="12"/>
      <c r="B90" s="190"/>
      <c r="C90" s="191"/>
      <c r="D90" s="192" t="s">
        <v>68</v>
      </c>
      <c r="E90" s="193" t="s">
        <v>242</v>
      </c>
      <c r="F90" s="193" t="s">
        <v>243</v>
      </c>
      <c r="G90" s="191"/>
      <c r="H90" s="191"/>
      <c r="I90" s="194"/>
      <c r="J90" s="195">
        <f>BK90</f>
        <v>0</v>
      </c>
      <c r="K90" s="191"/>
      <c r="L90" s="196"/>
      <c r="M90" s="197"/>
      <c r="N90" s="198"/>
      <c r="O90" s="198"/>
      <c r="P90" s="199">
        <f>P91+P164+P177+P189+P202+P279+P295+P315</f>
        <v>0</v>
      </c>
      <c r="Q90" s="198"/>
      <c r="R90" s="199">
        <f>R91+R164+R177+R189+R202+R279+R295+R315</f>
        <v>1638.7821775</v>
      </c>
      <c r="S90" s="198"/>
      <c r="T90" s="200">
        <f>T91+T164+T177+T189+T202+T279+T295+T315</f>
        <v>5.9360000000000008</v>
      </c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R90" s="201" t="s">
        <v>77</v>
      </c>
      <c r="AT90" s="202" t="s">
        <v>68</v>
      </c>
      <c r="AU90" s="202" t="s">
        <v>69</v>
      </c>
      <c r="AY90" s="201" t="s">
        <v>150</v>
      </c>
      <c r="BK90" s="203">
        <f>BK91+BK164+BK177+BK189+BK202+BK279+BK295+BK315</f>
        <v>0</v>
      </c>
    </row>
    <row r="91" s="12" customFormat="1" ht="22.8" customHeight="1">
      <c r="A91" s="12"/>
      <c r="B91" s="190"/>
      <c r="C91" s="191"/>
      <c r="D91" s="192" t="s">
        <v>68</v>
      </c>
      <c r="E91" s="204" t="s">
        <v>77</v>
      </c>
      <c r="F91" s="204" t="s">
        <v>574</v>
      </c>
      <c r="G91" s="191"/>
      <c r="H91" s="191"/>
      <c r="I91" s="194"/>
      <c r="J91" s="205">
        <f>BK91</f>
        <v>0</v>
      </c>
      <c r="K91" s="191"/>
      <c r="L91" s="196"/>
      <c r="M91" s="197"/>
      <c r="N91" s="198"/>
      <c r="O91" s="198"/>
      <c r="P91" s="199">
        <f>SUM(P92:P163)</f>
        <v>0</v>
      </c>
      <c r="Q91" s="198"/>
      <c r="R91" s="199">
        <f>SUM(R92:R163)</f>
        <v>1555.1361822500001</v>
      </c>
      <c r="S91" s="198"/>
      <c r="T91" s="200">
        <f>SUM(T92:T163)</f>
        <v>5.5440000000000005</v>
      </c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R91" s="201" t="s">
        <v>77</v>
      </c>
      <c r="AT91" s="202" t="s">
        <v>68</v>
      </c>
      <c r="AU91" s="202" t="s">
        <v>77</v>
      </c>
      <c r="AY91" s="201" t="s">
        <v>150</v>
      </c>
      <c r="BK91" s="203">
        <f>SUM(BK92:BK163)</f>
        <v>0</v>
      </c>
    </row>
    <row r="92" s="2" customFormat="1" ht="66.75" customHeight="1">
      <c r="A92" s="40"/>
      <c r="B92" s="41"/>
      <c r="C92" s="206" t="s">
        <v>77</v>
      </c>
      <c r="D92" s="206" t="s">
        <v>153</v>
      </c>
      <c r="E92" s="207" t="s">
        <v>1091</v>
      </c>
      <c r="F92" s="208" t="s">
        <v>1092</v>
      </c>
      <c r="G92" s="209" t="s">
        <v>380</v>
      </c>
      <c r="H92" s="210">
        <v>5.25</v>
      </c>
      <c r="I92" s="211"/>
      <c r="J92" s="212">
        <f>ROUND(I92*H92,2)</f>
        <v>0</v>
      </c>
      <c r="K92" s="208" t="s">
        <v>157</v>
      </c>
      <c r="L92" s="46"/>
      <c r="M92" s="213" t="s">
        <v>19</v>
      </c>
      <c r="N92" s="214" t="s">
        <v>40</v>
      </c>
      <c r="O92" s="86"/>
      <c r="P92" s="215">
        <f>O92*H92</f>
        <v>0</v>
      </c>
      <c r="Q92" s="215">
        <v>0</v>
      </c>
      <c r="R92" s="215">
        <f>Q92*H92</f>
        <v>0</v>
      </c>
      <c r="S92" s="215">
        <v>0.29999999999999999</v>
      </c>
      <c r="T92" s="216">
        <f>S92*H92</f>
        <v>1.575</v>
      </c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R92" s="217" t="s">
        <v>158</v>
      </c>
      <c r="AT92" s="217" t="s">
        <v>153</v>
      </c>
      <c r="AU92" s="217" t="s">
        <v>79</v>
      </c>
      <c r="AY92" s="19" t="s">
        <v>150</v>
      </c>
      <c r="BE92" s="218">
        <f>IF(N92="základní",J92,0)</f>
        <v>0</v>
      </c>
      <c r="BF92" s="218">
        <f>IF(N92="snížená",J92,0)</f>
        <v>0</v>
      </c>
      <c r="BG92" s="218">
        <f>IF(N92="zákl. přenesená",J92,0)</f>
        <v>0</v>
      </c>
      <c r="BH92" s="218">
        <f>IF(N92="sníž. přenesená",J92,0)</f>
        <v>0</v>
      </c>
      <c r="BI92" s="218">
        <f>IF(N92="nulová",J92,0)</f>
        <v>0</v>
      </c>
      <c r="BJ92" s="19" t="s">
        <v>77</v>
      </c>
      <c r="BK92" s="218">
        <f>ROUND(I92*H92,2)</f>
        <v>0</v>
      </c>
      <c r="BL92" s="19" t="s">
        <v>158</v>
      </c>
      <c r="BM92" s="217" t="s">
        <v>1426</v>
      </c>
    </row>
    <row r="93" s="2" customFormat="1">
      <c r="A93" s="40"/>
      <c r="B93" s="41"/>
      <c r="C93" s="42"/>
      <c r="D93" s="219" t="s">
        <v>159</v>
      </c>
      <c r="E93" s="42"/>
      <c r="F93" s="220" t="s">
        <v>1094</v>
      </c>
      <c r="G93" s="42"/>
      <c r="H93" s="42"/>
      <c r="I93" s="221"/>
      <c r="J93" s="42"/>
      <c r="K93" s="42"/>
      <c r="L93" s="46"/>
      <c r="M93" s="222"/>
      <c r="N93" s="223"/>
      <c r="O93" s="86"/>
      <c r="P93" s="86"/>
      <c r="Q93" s="86"/>
      <c r="R93" s="86"/>
      <c r="S93" s="86"/>
      <c r="T93" s="87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T93" s="19" t="s">
        <v>159</v>
      </c>
      <c r="AU93" s="19" t="s">
        <v>79</v>
      </c>
    </row>
    <row r="94" s="13" customFormat="1">
      <c r="A94" s="13"/>
      <c r="B94" s="242"/>
      <c r="C94" s="243"/>
      <c r="D94" s="244" t="s">
        <v>593</v>
      </c>
      <c r="E94" s="245" t="s">
        <v>19</v>
      </c>
      <c r="F94" s="246" t="s">
        <v>1427</v>
      </c>
      <c r="G94" s="243"/>
      <c r="H94" s="247">
        <v>5.25</v>
      </c>
      <c r="I94" s="248"/>
      <c r="J94" s="243"/>
      <c r="K94" s="243"/>
      <c r="L94" s="249"/>
      <c r="M94" s="250"/>
      <c r="N94" s="251"/>
      <c r="O94" s="251"/>
      <c r="P94" s="251"/>
      <c r="Q94" s="251"/>
      <c r="R94" s="251"/>
      <c r="S94" s="251"/>
      <c r="T94" s="252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T94" s="253" t="s">
        <v>593</v>
      </c>
      <c r="AU94" s="253" t="s">
        <v>79</v>
      </c>
      <c r="AV94" s="13" t="s">
        <v>79</v>
      </c>
      <c r="AW94" s="13" t="s">
        <v>31</v>
      </c>
      <c r="AX94" s="13" t="s">
        <v>69</v>
      </c>
      <c r="AY94" s="253" t="s">
        <v>150</v>
      </c>
    </row>
    <row r="95" s="14" customFormat="1">
      <c r="A95" s="14"/>
      <c r="B95" s="254"/>
      <c r="C95" s="255"/>
      <c r="D95" s="244" t="s">
        <v>593</v>
      </c>
      <c r="E95" s="256" t="s">
        <v>19</v>
      </c>
      <c r="F95" s="257" t="s">
        <v>595</v>
      </c>
      <c r="G95" s="255"/>
      <c r="H95" s="258">
        <v>5.25</v>
      </c>
      <c r="I95" s="259"/>
      <c r="J95" s="255"/>
      <c r="K95" s="255"/>
      <c r="L95" s="260"/>
      <c r="M95" s="261"/>
      <c r="N95" s="262"/>
      <c r="O95" s="262"/>
      <c r="P95" s="262"/>
      <c r="Q95" s="262"/>
      <c r="R95" s="262"/>
      <c r="S95" s="262"/>
      <c r="T95" s="263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  <c r="AT95" s="264" t="s">
        <v>593</v>
      </c>
      <c r="AU95" s="264" t="s">
        <v>79</v>
      </c>
      <c r="AV95" s="14" t="s">
        <v>158</v>
      </c>
      <c r="AW95" s="14" t="s">
        <v>31</v>
      </c>
      <c r="AX95" s="14" t="s">
        <v>77</v>
      </c>
      <c r="AY95" s="264" t="s">
        <v>150</v>
      </c>
    </row>
    <row r="96" s="2" customFormat="1" ht="76.35" customHeight="1">
      <c r="A96" s="40"/>
      <c r="B96" s="41"/>
      <c r="C96" s="206" t="s">
        <v>79</v>
      </c>
      <c r="D96" s="206" t="s">
        <v>153</v>
      </c>
      <c r="E96" s="207" t="s">
        <v>1096</v>
      </c>
      <c r="F96" s="208" t="s">
        <v>1097</v>
      </c>
      <c r="G96" s="209" t="s">
        <v>380</v>
      </c>
      <c r="H96" s="210">
        <v>5.25</v>
      </c>
      <c r="I96" s="211"/>
      <c r="J96" s="212">
        <f>ROUND(I96*H96,2)</f>
        <v>0</v>
      </c>
      <c r="K96" s="208" t="s">
        <v>157</v>
      </c>
      <c r="L96" s="46"/>
      <c r="M96" s="213" t="s">
        <v>19</v>
      </c>
      <c r="N96" s="214" t="s">
        <v>40</v>
      </c>
      <c r="O96" s="86"/>
      <c r="P96" s="215">
        <f>O96*H96</f>
        <v>0</v>
      </c>
      <c r="Q96" s="215">
        <v>0</v>
      </c>
      <c r="R96" s="215">
        <f>Q96*H96</f>
        <v>0</v>
      </c>
      <c r="S96" s="215">
        <v>0.44</v>
      </c>
      <c r="T96" s="216">
        <f>S96*H96</f>
        <v>2.3100000000000001</v>
      </c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R96" s="217" t="s">
        <v>158</v>
      </c>
      <c r="AT96" s="217" t="s">
        <v>153</v>
      </c>
      <c r="AU96" s="217" t="s">
        <v>79</v>
      </c>
      <c r="AY96" s="19" t="s">
        <v>150</v>
      </c>
      <c r="BE96" s="218">
        <f>IF(N96="základní",J96,0)</f>
        <v>0</v>
      </c>
      <c r="BF96" s="218">
        <f>IF(N96="snížená",J96,0)</f>
        <v>0</v>
      </c>
      <c r="BG96" s="218">
        <f>IF(N96="zákl. přenesená",J96,0)</f>
        <v>0</v>
      </c>
      <c r="BH96" s="218">
        <f>IF(N96="sníž. přenesená",J96,0)</f>
        <v>0</v>
      </c>
      <c r="BI96" s="218">
        <f>IF(N96="nulová",J96,0)</f>
        <v>0</v>
      </c>
      <c r="BJ96" s="19" t="s">
        <v>77</v>
      </c>
      <c r="BK96" s="218">
        <f>ROUND(I96*H96,2)</f>
        <v>0</v>
      </c>
      <c r="BL96" s="19" t="s">
        <v>158</v>
      </c>
      <c r="BM96" s="217" t="s">
        <v>1428</v>
      </c>
    </row>
    <row r="97" s="2" customFormat="1">
      <c r="A97" s="40"/>
      <c r="B97" s="41"/>
      <c r="C97" s="42"/>
      <c r="D97" s="219" t="s">
        <v>159</v>
      </c>
      <c r="E97" s="42"/>
      <c r="F97" s="220" t="s">
        <v>1099</v>
      </c>
      <c r="G97" s="42"/>
      <c r="H97" s="42"/>
      <c r="I97" s="221"/>
      <c r="J97" s="42"/>
      <c r="K97" s="42"/>
      <c r="L97" s="46"/>
      <c r="M97" s="222"/>
      <c r="N97" s="223"/>
      <c r="O97" s="86"/>
      <c r="P97" s="86"/>
      <c r="Q97" s="86"/>
      <c r="R97" s="86"/>
      <c r="S97" s="86"/>
      <c r="T97" s="87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T97" s="19" t="s">
        <v>159</v>
      </c>
      <c r="AU97" s="19" t="s">
        <v>79</v>
      </c>
    </row>
    <row r="98" s="13" customFormat="1">
      <c r="A98" s="13"/>
      <c r="B98" s="242"/>
      <c r="C98" s="243"/>
      <c r="D98" s="244" t="s">
        <v>593</v>
      </c>
      <c r="E98" s="245" t="s">
        <v>19</v>
      </c>
      <c r="F98" s="246" t="s">
        <v>1429</v>
      </c>
      <c r="G98" s="243"/>
      <c r="H98" s="247">
        <v>5.25</v>
      </c>
      <c r="I98" s="248"/>
      <c r="J98" s="243"/>
      <c r="K98" s="243"/>
      <c r="L98" s="249"/>
      <c r="M98" s="250"/>
      <c r="N98" s="251"/>
      <c r="O98" s="251"/>
      <c r="P98" s="251"/>
      <c r="Q98" s="251"/>
      <c r="R98" s="251"/>
      <c r="S98" s="251"/>
      <c r="T98" s="252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T98" s="253" t="s">
        <v>593</v>
      </c>
      <c r="AU98" s="253" t="s">
        <v>79</v>
      </c>
      <c r="AV98" s="13" t="s">
        <v>79</v>
      </c>
      <c r="AW98" s="13" t="s">
        <v>31</v>
      </c>
      <c r="AX98" s="13" t="s">
        <v>69</v>
      </c>
      <c r="AY98" s="253" t="s">
        <v>150</v>
      </c>
    </row>
    <row r="99" s="14" customFormat="1">
      <c r="A99" s="14"/>
      <c r="B99" s="254"/>
      <c r="C99" s="255"/>
      <c r="D99" s="244" t="s">
        <v>593</v>
      </c>
      <c r="E99" s="256" t="s">
        <v>19</v>
      </c>
      <c r="F99" s="257" t="s">
        <v>595</v>
      </c>
      <c r="G99" s="255"/>
      <c r="H99" s="258">
        <v>5.25</v>
      </c>
      <c r="I99" s="259"/>
      <c r="J99" s="255"/>
      <c r="K99" s="255"/>
      <c r="L99" s="260"/>
      <c r="M99" s="261"/>
      <c r="N99" s="262"/>
      <c r="O99" s="262"/>
      <c r="P99" s="262"/>
      <c r="Q99" s="262"/>
      <c r="R99" s="262"/>
      <c r="S99" s="262"/>
      <c r="T99" s="263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T99" s="264" t="s">
        <v>593</v>
      </c>
      <c r="AU99" s="264" t="s">
        <v>79</v>
      </c>
      <c r="AV99" s="14" t="s">
        <v>158</v>
      </c>
      <c r="AW99" s="14" t="s">
        <v>31</v>
      </c>
      <c r="AX99" s="14" t="s">
        <v>77</v>
      </c>
      <c r="AY99" s="264" t="s">
        <v>150</v>
      </c>
    </row>
    <row r="100" s="2" customFormat="1" ht="66.75" customHeight="1">
      <c r="A100" s="40"/>
      <c r="B100" s="41"/>
      <c r="C100" s="206" t="s">
        <v>164</v>
      </c>
      <c r="D100" s="206" t="s">
        <v>153</v>
      </c>
      <c r="E100" s="207" t="s">
        <v>1101</v>
      </c>
      <c r="F100" s="208" t="s">
        <v>1102</v>
      </c>
      <c r="G100" s="209" t="s">
        <v>380</v>
      </c>
      <c r="H100" s="210">
        <v>5.25</v>
      </c>
      <c r="I100" s="211"/>
      <c r="J100" s="212">
        <f>ROUND(I100*H100,2)</f>
        <v>0</v>
      </c>
      <c r="K100" s="208" t="s">
        <v>157</v>
      </c>
      <c r="L100" s="46"/>
      <c r="M100" s="213" t="s">
        <v>19</v>
      </c>
      <c r="N100" s="214" t="s">
        <v>40</v>
      </c>
      <c r="O100" s="86"/>
      <c r="P100" s="215">
        <f>O100*H100</f>
        <v>0</v>
      </c>
      <c r="Q100" s="215">
        <v>0</v>
      </c>
      <c r="R100" s="215">
        <f>Q100*H100</f>
        <v>0</v>
      </c>
      <c r="S100" s="215">
        <v>0.316</v>
      </c>
      <c r="T100" s="216">
        <f>S100*H100</f>
        <v>1.659</v>
      </c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R100" s="217" t="s">
        <v>158</v>
      </c>
      <c r="AT100" s="217" t="s">
        <v>153</v>
      </c>
      <c r="AU100" s="217" t="s">
        <v>79</v>
      </c>
      <c r="AY100" s="19" t="s">
        <v>150</v>
      </c>
      <c r="BE100" s="218">
        <f>IF(N100="základní",J100,0)</f>
        <v>0</v>
      </c>
      <c r="BF100" s="218">
        <f>IF(N100="snížená",J100,0)</f>
        <v>0</v>
      </c>
      <c r="BG100" s="218">
        <f>IF(N100="zákl. přenesená",J100,0)</f>
        <v>0</v>
      </c>
      <c r="BH100" s="218">
        <f>IF(N100="sníž. přenesená",J100,0)</f>
        <v>0</v>
      </c>
      <c r="BI100" s="218">
        <f>IF(N100="nulová",J100,0)</f>
        <v>0</v>
      </c>
      <c r="BJ100" s="19" t="s">
        <v>77</v>
      </c>
      <c r="BK100" s="218">
        <f>ROUND(I100*H100,2)</f>
        <v>0</v>
      </c>
      <c r="BL100" s="19" t="s">
        <v>158</v>
      </c>
      <c r="BM100" s="217" t="s">
        <v>1430</v>
      </c>
    </row>
    <row r="101" s="2" customFormat="1">
      <c r="A101" s="40"/>
      <c r="B101" s="41"/>
      <c r="C101" s="42"/>
      <c r="D101" s="219" t="s">
        <v>159</v>
      </c>
      <c r="E101" s="42"/>
      <c r="F101" s="220" t="s">
        <v>1104</v>
      </c>
      <c r="G101" s="42"/>
      <c r="H101" s="42"/>
      <c r="I101" s="221"/>
      <c r="J101" s="42"/>
      <c r="K101" s="42"/>
      <c r="L101" s="46"/>
      <c r="M101" s="222"/>
      <c r="N101" s="223"/>
      <c r="O101" s="86"/>
      <c r="P101" s="86"/>
      <c r="Q101" s="86"/>
      <c r="R101" s="86"/>
      <c r="S101" s="86"/>
      <c r="T101" s="87"/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T101" s="19" t="s">
        <v>159</v>
      </c>
      <c r="AU101" s="19" t="s">
        <v>79</v>
      </c>
    </row>
    <row r="102" s="13" customFormat="1">
      <c r="A102" s="13"/>
      <c r="B102" s="242"/>
      <c r="C102" s="243"/>
      <c r="D102" s="244" t="s">
        <v>593</v>
      </c>
      <c r="E102" s="245" t="s">
        <v>19</v>
      </c>
      <c r="F102" s="246" t="s">
        <v>1431</v>
      </c>
      <c r="G102" s="243"/>
      <c r="H102" s="247">
        <v>5.25</v>
      </c>
      <c r="I102" s="248"/>
      <c r="J102" s="243"/>
      <c r="K102" s="243"/>
      <c r="L102" s="249"/>
      <c r="M102" s="250"/>
      <c r="N102" s="251"/>
      <c r="O102" s="251"/>
      <c r="P102" s="251"/>
      <c r="Q102" s="251"/>
      <c r="R102" s="251"/>
      <c r="S102" s="251"/>
      <c r="T102" s="252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T102" s="253" t="s">
        <v>593</v>
      </c>
      <c r="AU102" s="253" t="s">
        <v>79</v>
      </c>
      <c r="AV102" s="13" t="s">
        <v>79</v>
      </c>
      <c r="AW102" s="13" t="s">
        <v>31</v>
      </c>
      <c r="AX102" s="13" t="s">
        <v>69</v>
      </c>
      <c r="AY102" s="253" t="s">
        <v>150</v>
      </c>
    </row>
    <row r="103" s="14" customFormat="1">
      <c r="A103" s="14"/>
      <c r="B103" s="254"/>
      <c r="C103" s="255"/>
      <c r="D103" s="244" t="s">
        <v>593</v>
      </c>
      <c r="E103" s="256" t="s">
        <v>19</v>
      </c>
      <c r="F103" s="257" t="s">
        <v>595</v>
      </c>
      <c r="G103" s="255"/>
      <c r="H103" s="258">
        <v>5.25</v>
      </c>
      <c r="I103" s="259"/>
      <c r="J103" s="255"/>
      <c r="K103" s="255"/>
      <c r="L103" s="260"/>
      <c r="M103" s="261"/>
      <c r="N103" s="262"/>
      <c r="O103" s="262"/>
      <c r="P103" s="262"/>
      <c r="Q103" s="262"/>
      <c r="R103" s="262"/>
      <c r="S103" s="262"/>
      <c r="T103" s="263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T103" s="264" t="s">
        <v>593</v>
      </c>
      <c r="AU103" s="264" t="s">
        <v>79</v>
      </c>
      <c r="AV103" s="14" t="s">
        <v>158</v>
      </c>
      <c r="AW103" s="14" t="s">
        <v>31</v>
      </c>
      <c r="AX103" s="14" t="s">
        <v>77</v>
      </c>
      <c r="AY103" s="264" t="s">
        <v>150</v>
      </c>
    </row>
    <row r="104" s="2" customFormat="1" ht="24.15" customHeight="1">
      <c r="A104" s="40"/>
      <c r="B104" s="41"/>
      <c r="C104" s="206" t="s">
        <v>158</v>
      </c>
      <c r="D104" s="206" t="s">
        <v>153</v>
      </c>
      <c r="E104" s="207" t="s">
        <v>1106</v>
      </c>
      <c r="F104" s="208" t="s">
        <v>1107</v>
      </c>
      <c r="G104" s="209" t="s">
        <v>344</v>
      </c>
      <c r="H104" s="210">
        <v>960</v>
      </c>
      <c r="I104" s="211"/>
      <c r="J104" s="212">
        <f>ROUND(I104*H104,2)</f>
        <v>0</v>
      </c>
      <c r="K104" s="208" t="s">
        <v>157</v>
      </c>
      <c r="L104" s="46"/>
      <c r="M104" s="213" t="s">
        <v>19</v>
      </c>
      <c r="N104" s="214" t="s">
        <v>40</v>
      </c>
      <c r="O104" s="86"/>
      <c r="P104" s="215">
        <f>O104*H104</f>
        <v>0</v>
      </c>
      <c r="Q104" s="215">
        <v>3.0000000000000001E-05</v>
      </c>
      <c r="R104" s="215">
        <f>Q104*H104</f>
        <v>0.028799999999999999</v>
      </c>
      <c r="S104" s="215">
        <v>0</v>
      </c>
      <c r="T104" s="216">
        <f>S104*H104</f>
        <v>0</v>
      </c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R104" s="217" t="s">
        <v>158</v>
      </c>
      <c r="AT104" s="217" t="s">
        <v>153</v>
      </c>
      <c r="AU104" s="217" t="s">
        <v>79</v>
      </c>
      <c r="AY104" s="19" t="s">
        <v>150</v>
      </c>
      <c r="BE104" s="218">
        <f>IF(N104="základní",J104,0)</f>
        <v>0</v>
      </c>
      <c r="BF104" s="218">
        <f>IF(N104="snížená",J104,0)</f>
        <v>0</v>
      </c>
      <c r="BG104" s="218">
        <f>IF(N104="zákl. přenesená",J104,0)</f>
        <v>0</v>
      </c>
      <c r="BH104" s="218">
        <f>IF(N104="sníž. přenesená",J104,0)</f>
        <v>0</v>
      </c>
      <c r="BI104" s="218">
        <f>IF(N104="nulová",J104,0)</f>
        <v>0</v>
      </c>
      <c r="BJ104" s="19" t="s">
        <v>77</v>
      </c>
      <c r="BK104" s="218">
        <f>ROUND(I104*H104,2)</f>
        <v>0</v>
      </c>
      <c r="BL104" s="19" t="s">
        <v>158</v>
      </c>
      <c r="BM104" s="217" t="s">
        <v>1432</v>
      </c>
    </row>
    <row r="105" s="2" customFormat="1">
      <c r="A105" s="40"/>
      <c r="B105" s="41"/>
      <c r="C105" s="42"/>
      <c r="D105" s="219" t="s">
        <v>159</v>
      </c>
      <c r="E105" s="42"/>
      <c r="F105" s="220" t="s">
        <v>1109</v>
      </c>
      <c r="G105" s="42"/>
      <c r="H105" s="42"/>
      <c r="I105" s="221"/>
      <c r="J105" s="42"/>
      <c r="K105" s="42"/>
      <c r="L105" s="46"/>
      <c r="M105" s="222"/>
      <c r="N105" s="223"/>
      <c r="O105" s="86"/>
      <c r="P105" s="86"/>
      <c r="Q105" s="86"/>
      <c r="R105" s="86"/>
      <c r="S105" s="86"/>
      <c r="T105" s="87"/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T105" s="19" t="s">
        <v>159</v>
      </c>
      <c r="AU105" s="19" t="s">
        <v>79</v>
      </c>
    </row>
    <row r="106" s="13" customFormat="1">
      <c r="A106" s="13"/>
      <c r="B106" s="242"/>
      <c r="C106" s="243"/>
      <c r="D106" s="244" t="s">
        <v>593</v>
      </c>
      <c r="E106" s="245" t="s">
        <v>19</v>
      </c>
      <c r="F106" s="246" t="s">
        <v>1433</v>
      </c>
      <c r="G106" s="243"/>
      <c r="H106" s="247">
        <v>960</v>
      </c>
      <c r="I106" s="248"/>
      <c r="J106" s="243"/>
      <c r="K106" s="243"/>
      <c r="L106" s="249"/>
      <c r="M106" s="250"/>
      <c r="N106" s="251"/>
      <c r="O106" s="251"/>
      <c r="P106" s="251"/>
      <c r="Q106" s="251"/>
      <c r="R106" s="251"/>
      <c r="S106" s="251"/>
      <c r="T106" s="252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T106" s="253" t="s">
        <v>593</v>
      </c>
      <c r="AU106" s="253" t="s">
        <v>79</v>
      </c>
      <c r="AV106" s="13" t="s">
        <v>79</v>
      </c>
      <c r="AW106" s="13" t="s">
        <v>31</v>
      </c>
      <c r="AX106" s="13" t="s">
        <v>69</v>
      </c>
      <c r="AY106" s="253" t="s">
        <v>150</v>
      </c>
    </row>
    <row r="107" s="14" customFormat="1">
      <c r="A107" s="14"/>
      <c r="B107" s="254"/>
      <c r="C107" s="255"/>
      <c r="D107" s="244" t="s">
        <v>593</v>
      </c>
      <c r="E107" s="256" t="s">
        <v>19</v>
      </c>
      <c r="F107" s="257" t="s">
        <v>595</v>
      </c>
      <c r="G107" s="255"/>
      <c r="H107" s="258">
        <v>960</v>
      </c>
      <c r="I107" s="259"/>
      <c r="J107" s="255"/>
      <c r="K107" s="255"/>
      <c r="L107" s="260"/>
      <c r="M107" s="261"/>
      <c r="N107" s="262"/>
      <c r="O107" s="262"/>
      <c r="P107" s="262"/>
      <c r="Q107" s="262"/>
      <c r="R107" s="262"/>
      <c r="S107" s="262"/>
      <c r="T107" s="263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T107" s="264" t="s">
        <v>593</v>
      </c>
      <c r="AU107" s="264" t="s">
        <v>79</v>
      </c>
      <c r="AV107" s="14" t="s">
        <v>158</v>
      </c>
      <c r="AW107" s="14" t="s">
        <v>31</v>
      </c>
      <c r="AX107" s="14" t="s">
        <v>77</v>
      </c>
      <c r="AY107" s="264" t="s">
        <v>150</v>
      </c>
    </row>
    <row r="108" s="2" customFormat="1" ht="37.8" customHeight="1">
      <c r="A108" s="40"/>
      <c r="B108" s="41"/>
      <c r="C108" s="206" t="s">
        <v>149</v>
      </c>
      <c r="D108" s="206" t="s">
        <v>153</v>
      </c>
      <c r="E108" s="207" t="s">
        <v>1111</v>
      </c>
      <c r="F108" s="208" t="s">
        <v>1112</v>
      </c>
      <c r="G108" s="209" t="s">
        <v>1113</v>
      </c>
      <c r="H108" s="210">
        <v>80</v>
      </c>
      <c r="I108" s="211"/>
      <c r="J108" s="212">
        <f>ROUND(I108*H108,2)</f>
        <v>0</v>
      </c>
      <c r="K108" s="208" t="s">
        <v>157</v>
      </c>
      <c r="L108" s="46"/>
      <c r="M108" s="213" t="s">
        <v>19</v>
      </c>
      <c r="N108" s="214" t="s">
        <v>40</v>
      </c>
      <c r="O108" s="86"/>
      <c r="P108" s="215">
        <f>O108*H108</f>
        <v>0</v>
      </c>
      <c r="Q108" s="215">
        <v>0</v>
      </c>
      <c r="R108" s="215">
        <f>Q108*H108</f>
        <v>0</v>
      </c>
      <c r="S108" s="215">
        <v>0</v>
      </c>
      <c r="T108" s="216">
        <f>S108*H108</f>
        <v>0</v>
      </c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R108" s="217" t="s">
        <v>158</v>
      </c>
      <c r="AT108" s="217" t="s">
        <v>153</v>
      </c>
      <c r="AU108" s="217" t="s">
        <v>79</v>
      </c>
      <c r="AY108" s="19" t="s">
        <v>150</v>
      </c>
      <c r="BE108" s="218">
        <f>IF(N108="základní",J108,0)</f>
        <v>0</v>
      </c>
      <c r="BF108" s="218">
        <f>IF(N108="snížená",J108,0)</f>
        <v>0</v>
      </c>
      <c r="BG108" s="218">
        <f>IF(N108="zákl. přenesená",J108,0)</f>
        <v>0</v>
      </c>
      <c r="BH108" s="218">
        <f>IF(N108="sníž. přenesená",J108,0)</f>
        <v>0</v>
      </c>
      <c r="BI108" s="218">
        <f>IF(N108="nulová",J108,0)</f>
        <v>0</v>
      </c>
      <c r="BJ108" s="19" t="s">
        <v>77</v>
      </c>
      <c r="BK108" s="218">
        <f>ROUND(I108*H108,2)</f>
        <v>0</v>
      </c>
      <c r="BL108" s="19" t="s">
        <v>158</v>
      </c>
      <c r="BM108" s="217" t="s">
        <v>1434</v>
      </c>
    </row>
    <row r="109" s="2" customFormat="1">
      <c r="A109" s="40"/>
      <c r="B109" s="41"/>
      <c r="C109" s="42"/>
      <c r="D109" s="219" t="s">
        <v>159</v>
      </c>
      <c r="E109" s="42"/>
      <c r="F109" s="220" t="s">
        <v>1115</v>
      </c>
      <c r="G109" s="42"/>
      <c r="H109" s="42"/>
      <c r="I109" s="221"/>
      <c r="J109" s="42"/>
      <c r="K109" s="42"/>
      <c r="L109" s="46"/>
      <c r="M109" s="222"/>
      <c r="N109" s="223"/>
      <c r="O109" s="86"/>
      <c r="P109" s="86"/>
      <c r="Q109" s="86"/>
      <c r="R109" s="86"/>
      <c r="S109" s="86"/>
      <c r="T109" s="87"/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T109" s="19" t="s">
        <v>159</v>
      </c>
      <c r="AU109" s="19" t="s">
        <v>79</v>
      </c>
    </row>
    <row r="110" s="2" customFormat="1" ht="100.5" customHeight="1">
      <c r="A110" s="40"/>
      <c r="B110" s="41"/>
      <c r="C110" s="206" t="s">
        <v>167</v>
      </c>
      <c r="D110" s="206" t="s">
        <v>153</v>
      </c>
      <c r="E110" s="207" t="s">
        <v>1116</v>
      </c>
      <c r="F110" s="208" t="s">
        <v>1117</v>
      </c>
      <c r="G110" s="209" t="s">
        <v>310</v>
      </c>
      <c r="H110" s="210">
        <v>3</v>
      </c>
      <c r="I110" s="211"/>
      <c r="J110" s="212">
        <f>ROUND(I110*H110,2)</f>
        <v>0</v>
      </c>
      <c r="K110" s="208" t="s">
        <v>157</v>
      </c>
      <c r="L110" s="46"/>
      <c r="M110" s="213" t="s">
        <v>19</v>
      </c>
      <c r="N110" s="214" t="s">
        <v>40</v>
      </c>
      <c r="O110" s="86"/>
      <c r="P110" s="215">
        <f>O110*H110</f>
        <v>0</v>
      </c>
      <c r="Q110" s="215">
        <v>0.01269</v>
      </c>
      <c r="R110" s="215">
        <f>Q110*H110</f>
        <v>0.03807</v>
      </c>
      <c r="S110" s="215">
        <v>0</v>
      </c>
      <c r="T110" s="216">
        <f>S110*H110</f>
        <v>0</v>
      </c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R110" s="217" t="s">
        <v>158</v>
      </c>
      <c r="AT110" s="217" t="s">
        <v>153</v>
      </c>
      <c r="AU110" s="217" t="s">
        <v>79</v>
      </c>
      <c r="AY110" s="19" t="s">
        <v>150</v>
      </c>
      <c r="BE110" s="218">
        <f>IF(N110="základní",J110,0)</f>
        <v>0</v>
      </c>
      <c r="BF110" s="218">
        <f>IF(N110="snížená",J110,0)</f>
        <v>0</v>
      </c>
      <c r="BG110" s="218">
        <f>IF(N110="zákl. přenesená",J110,0)</f>
        <v>0</v>
      </c>
      <c r="BH110" s="218">
        <f>IF(N110="sníž. přenesená",J110,0)</f>
        <v>0</v>
      </c>
      <c r="BI110" s="218">
        <f>IF(N110="nulová",J110,0)</f>
        <v>0</v>
      </c>
      <c r="BJ110" s="19" t="s">
        <v>77</v>
      </c>
      <c r="BK110" s="218">
        <f>ROUND(I110*H110,2)</f>
        <v>0</v>
      </c>
      <c r="BL110" s="19" t="s">
        <v>158</v>
      </c>
      <c r="BM110" s="217" t="s">
        <v>1435</v>
      </c>
    </row>
    <row r="111" s="2" customFormat="1">
      <c r="A111" s="40"/>
      <c r="B111" s="41"/>
      <c r="C111" s="42"/>
      <c r="D111" s="219" t="s">
        <v>159</v>
      </c>
      <c r="E111" s="42"/>
      <c r="F111" s="220" t="s">
        <v>1119</v>
      </c>
      <c r="G111" s="42"/>
      <c r="H111" s="42"/>
      <c r="I111" s="221"/>
      <c r="J111" s="42"/>
      <c r="K111" s="42"/>
      <c r="L111" s="46"/>
      <c r="M111" s="222"/>
      <c r="N111" s="223"/>
      <c r="O111" s="86"/>
      <c r="P111" s="86"/>
      <c r="Q111" s="86"/>
      <c r="R111" s="86"/>
      <c r="S111" s="86"/>
      <c r="T111" s="87"/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T111" s="19" t="s">
        <v>159</v>
      </c>
      <c r="AU111" s="19" t="s">
        <v>79</v>
      </c>
    </row>
    <row r="112" s="13" customFormat="1">
      <c r="A112" s="13"/>
      <c r="B112" s="242"/>
      <c r="C112" s="243"/>
      <c r="D112" s="244" t="s">
        <v>593</v>
      </c>
      <c r="E112" s="245" t="s">
        <v>19</v>
      </c>
      <c r="F112" s="246" t="s">
        <v>1120</v>
      </c>
      <c r="G112" s="243"/>
      <c r="H112" s="247">
        <v>1.5</v>
      </c>
      <c r="I112" s="248"/>
      <c r="J112" s="243"/>
      <c r="K112" s="243"/>
      <c r="L112" s="249"/>
      <c r="M112" s="250"/>
      <c r="N112" s="251"/>
      <c r="O112" s="251"/>
      <c r="P112" s="251"/>
      <c r="Q112" s="251"/>
      <c r="R112" s="251"/>
      <c r="S112" s="251"/>
      <c r="T112" s="252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T112" s="253" t="s">
        <v>593</v>
      </c>
      <c r="AU112" s="253" t="s">
        <v>79</v>
      </c>
      <c r="AV112" s="13" t="s">
        <v>79</v>
      </c>
      <c r="AW112" s="13" t="s">
        <v>31</v>
      </c>
      <c r="AX112" s="13" t="s">
        <v>69</v>
      </c>
      <c r="AY112" s="253" t="s">
        <v>150</v>
      </c>
    </row>
    <row r="113" s="13" customFormat="1">
      <c r="A113" s="13"/>
      <c r="B113" s="242"/>
      <c r="C113" s="243"/>
      <c r="D113" s="244" t="s">
        <v>593</v>
      </c>
      <c r="E113" s="245" t="s">
        <v>19</v>
      </c>
      <c r="F113" s="246" t="s">
        <v>1121</v>
      </c>
      <c r="G113" s="243"/>
      <c r="H113" s="247">
        <v>1.5</v>
      </c>
      <c r="I113" s="248"/>
      <c r="J113" s="243"/>
      <c r="K113" s="243"/>
      <c r="L113" s="249"/>
      <c r="M113" s="250"/>
      <c r="N113" s="251"/>
      <c r="O113" s="251"/>
      <c r="P113" s="251"/>
      <c r="Q113" s="251"/>
      <c r="R113" s="251"/>
      <c r="S113" s="251"/>
      <c r="T113" s="252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T113" s="253" t="s">
        <v>593</v>
      </c>
      <c r="AU113" s="253" t="s">
        <v>79</v>
      </c>
      <c r="AV113" s="13" t="s">
        <v>79</v>
      </c>
      <c r="AW113" s="13" t="s">
        <v>31</v>
      </c>
      <c r="AX113" s="13" t="s">
        <v>69</v>
      </c>
      <c r="AY113" s="253" t="s">
        <v>150</v>
      </c>
    </row>
    <row r="114" s="14" customFormat="1">
      <c r="A114" s="14"/>
      <c r="B114" s="254"/>
      <c r="C114" s="255"/>
      <c r="D114" s="244" t="s">
        <v>593</v>
      </c>
      <c r="E114" s="256" t="s">
        <v>19</v>
      </c>
      <c r="F114" s="257" t="s">
        <v>595</v>
      </c>
      <c r="G114" s="255"/>
      <c r="H114" s="258">
        <v>3</v>
      </c>
      <c r="I114" s="259"/>
      <c r="J114" s="255"/>
      <c r="K114" s="255"/>
      <c r="L114" s="260"/>
      <c r="M114" s="261"/>
      <c r="N114" s="262"/>
      <c r="O114" s="262"/>
      <c r="P114" s="262"/>
      <c r="Q114" s="262"/>
      <c r="R114" s="262"/>
      <c r="S114" s="262"/>
      <c r="T114" s="263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T114" s="264" t="s">
        <v>593</v>
      </c>
      <c r="AU114" s="264" t="s">
        <v>79</v>
      </c>
      <c r="AV114" s="14" t="s">
        <v>158</v>
      </c>
      <c r="AW114" s="14" t="s">
        <v>31</v>
      </c>
      <c r="AX114" s="14" t="s">
        <v>77</v>
      </c>
      <c r="AY114" s="264" t="s">
        <v>150</v>
      </c>
    </row>
    <row r="115" s="2" customFormat="1" ht="90" customHeight="1">
      <c r="A115" s="40"/>
      <c r="B115" s="41"/>
      <c r="C115" s="206" t="s">
        <v>180</v>
      </c>
      <c r="D115" s="206" t="s">
        <v>153</v>
      </c>
      <c r="E115" s="207" t="s">
        <v>1122</v>
      </c>
      <c r="F115" s="208" t="s">
        <v>1123</v>
      </c>
      <c r="G115" s="209" t="s">
        <v>310</v>
      </c>
      <c r="H115" s="210">
        <v>4.5</v>
      </c>
      <c r="I115" s="211"/>
      <c r="J115" s="212">
        <f>ROUND(I115*H115,2)</f>
        <v>0</v>
      </c>
      <c r="K115" s="208" t="s">
        <v>157</v>
      </c>
      <c r="L115" s="46"/>
      <c r="M115" s="213" t="s">
        <v>19</v>
      </c>
      <c r="N115" s="214" t="s">
        <v>40</v>
      </c>
      <c r="O115" s="86"/>
      <c r="P115" s="215">
        <f>O115*H115</f>
        <v>0</v>
      </c>
      <c r="Q115" s="215">
        <v>0.036900000000000002</v>
      </c>
      <c r="R115" s="215">
        <f>Q115*H115</f>
        <v>0.16605</v>
      </c>
      <c r="S115" s="215">
        <v>0</v>
      </c>
      <c r="T115" s="216">
        <f>S115*H115</f>
        <v>0</v>
      </c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R115" s="217" t="s">
        <v>158</v>
      </c>
      <c r="AT115" s="217" t="s">
        <v>153</v>
      </c>
      <c r="AU115" s="217" t="s">
        <v>79</v>
      </c>
      <c r="AY115" s="19" t="s">
        <v>150</v>
      </c>
      <c r="BE115" s="218">
        <f>IF(N115="základní",J115,0)</f>
        <v>0</v>
      </c>
      <c r="BF115" s="218">
        <f>IF(N115="snížená",J115,0)</f>
        <v>0</v>
      </c>
      <c r="BG115" s="218">
        <f>IF(N115="zákl. přenesená",J115,0)</f>
        <v>0</v>
      </c>
      <c r="BH115" s="218">
        <f>IF(N115="sníž. přenesená",J115,0)</f>
        <v>0</v>
      </c>
      <c r="BI115" s="218">
        <f>IF(N115="nulová",J115,0)</f>
        <v>0</v>
      </c>
      <c r="BJ115" s="19" t="s">
        <v>77</v>
      </c>
      <c r="BK115" s="218">
        <f>ROUND(I115*H115,2)</f>
        <v>0</v>
      </c>
      <c r="BL115" s="19" t="s">
        <v>158</v>
      </c>
      <c r="BM115" s="217" t="s">
        <v>1436</v>
      </c>
    </row>
    <row r="116" s="2" customFormat="1">
      <c r="A116" s="40"/>
      <c r="B116" s="41"/>
      <c r="C116" s="42"/>
      <c r="D116" s="219" t="s">
        <v>159</v>
      </c>
      <c r="E116" s="42"/>
      <c r="F116" s="220" t="s">
        <v>1125</v>
      </c>
      <c r="G116" s="42"/>
      <c r="H116" s="42"/>
      <c r="I116" s="221"/>
      <c r="J116" s="42"/>
      <c r="K116" s="42"/>
      <c r="L116" s="46"/>
      <c r="M116" s="222"/>
      <c r="N116" s="223"/>
      <c r="O116" s="86"/>
      <c r="P116" s="86"/>
      <c r="Q116" s="86"/>
      <c r="R116" s="86"/>
      <c r="S116" s="86"/>
      <c r="T116" s="87"/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T116" s="19" t="s">
        <v>159</v>
      </c>
      <c r="AU116" s="19" t="s">
        <v>79</v>
      </c>
    </row>
    <row r="117" s="13" customFormat="1">
      <c r="A117" s="13"/>
      <c r="B117" s="242"/>
      <c r="C117" s="243"/>
      <c r="D117" s="244" t="s">
        <v>593</v>
      </c>
      <c r="E117" s="245" t="s">
        <v>19</v>
      </c>
      <c r="F117" s="246" t="s">
        <v>1126</v>
      </c>
      <c r="G117" s="243"/>
      <c r="H117" s="247">
        <v>3</v>
      </c>
      <c r="I117" s="248"/>
      <c r="J117" s="243"/>
      <c r="K117" s="243"/>
      <c r="L117" s="249"/>
      <c r="M117" s="250"/>
      <c r="N117" s="251"/>
      <c r="O117" s="251"/>
      <c r="P117" s="251"/>
      <c r="Q117" s="251"/>
      <c r="R117" s="251"/>
      <c r="S117" s="251"/>
      <c r="T117" s="252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T117" s="253" t="s">
        <v>593</v>
      </c>
      <c r="AU117" s="253" t="s">
        <v>79</v>
      </c>
      <c r="AV117" s="13" t="s">
        <v>79</v>
      </c>
      <c r="AW117" s="13" t="s">
        <v>31</v>
      </c>
      <c r="AX117" s="13" t="s">
        <v>69</v>
      </c>
      <c r="AY117" s="253" t="s">
        <v>150</v>
      </c>
    </row>
    <row r="118" s="13" customFormat="1">
      <c r="A118" s="13"/>
      <c r="B118" s="242"/>
      <c r="C118" s="243"/>
      <c r="D118" s="244" t="s">
        <v>593</v>
      </c>
      <c r="E118" s="245" t="s">
        <v>19</v>
      </c>
      <c r="F118" s="246" t="s">
        <v>1127</v>
      </c>
      <c r="G118" s="243"/>
      <c r="H118" s="247">
        <v>1.5</v>
      </c>
      <c r="I118" s="248"/>
      <c r="J118" s="243"/>
      <c r="K118" s="243"/>
      <c r="L118" s="249"/>
      <c r="M118" s="250"/>
      <c r="N118" s="251"/>
      <c r="O118" s="251"/>
      <c r="P118" s="251"/>
      <c r="Q118" s="251"/>
      <c r="R118" s="251"/>
      <c r="S118" s="251"/>
      <c r="T118" s="252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T118" s="253" t="s">
        <v>593</v>
      </c>
      <c r="AU118" s="253" t="s">
        <v>79</v>
      </c>
      <c r="AV118" s="13" t="s">
        <v>79</v>
      </c>
      <c r="AW118" s="13" t="s">
        <v>31</v>
      </c>
      <c r="AX118" s="13" t="s">
        <v>69</v>
      </c>
      <c r="AY118" s="253" t="s">
        <v>150</v>
      </c>
    </row>
    <row r="119" s="14" customFormat="1">
      <c r="A119" s="14"/>
      <c r="B119" s="254"/>
      <c r="C119" s="255"/>
      <c r="D119" s="244" t="s">
        <v>593</v>
      </c>
      <c r="E119" s="256" t="s">
        <v>19</v>
      </c>
      <c r="F119" s="257" t="s">
        <v>595</v>
      </c>
      <c r="G119" s="255"/>
      <c r="H119" s="258">
        <v>4.5</v>
      </c>
      <c r="I119" s="259"/>
      <c r="J119" s="255"/>
      <c r="K119" s="255"/>
      <c r="L119" s="260"/>
      <c r="M119" s="261"/>
      <c r="N119" s="262"/>
      <c r="O119" s="262"/>
      <c r="P119" s="262"/>
      <c r="Q119" s="262"/>
      <c r="R119" s="262"/>
      <c r="S119" s="262"/>
      <c r="T119" s="263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T119" s="264" t="s">
        <v>593</v>
      </c>
      <c r="AU119" s="264" t="s">
        <v>79</v>
      </c>
      <c r="AV119" s="14" t="s">
        <v>158</v>
      </c>
      <c r="AW119" s="14" t="s">
        <v>31</v>
      </c>
      <c r="AX119" s="14" t="s">
        <v>77</v>
      </c>
      <c r="AY119" s="264" t="s">
        <v>150</v>
      </c>
    </row>
    <row r="120" s="2" customFormat="1" ht="44.25" customHeight="1">
      <c r="A120" s="40"/>
      <c r="B120" s="41"/>
      <c r="C120" s="206" t="s">
        <v>171</v>
      </c>
      <c r="D120" s="206" t="s">
        <v>153</v>
      </c>
      <c r="E120" s="207" t="s">
        <v>1128</v>
      </c>
      <c r="F120" s="208" t="s">
        <v>1129</v>
      </c>
      <c r="G120" s="209" t="s">
        <v>375</v>
      </c>
      <c r="H120" s="210">
        <v>6.1200000000000001</v>
      </c>
      <c r="I120" s="211"/>
      <c r="J120" s="212">
        <f>ROUND(I120*H120,2)</f>
        <v>0</v>
      </c>
      <c r="K120" s="208" t="s">
        <v>157</v>
      </c>
      <c r="L120" s="46"/>
      <c r="M120" s="213" t="s">
        <v>19</v>
      </c>
      <c r="N120" s="214" t="s">
        <v>40</v>
      </c>
      <c r="O120" s="86"/>
      <c r="P120" s="215">
        <f>O120*H120</f>
        <v>0</v>
      </c>
      <c r="Q120" s="215">
        <v>0</v>
      </c>
      <c r="R120" s="215">
        <f>Q120*H120</f>
        <v>0</v>
      </c>
      <c r="S120" s="215">
        <v>0</v>
      </c>
      <c r="T120" s="216">
        <f>S120*H120</f>
        <v>0</v>
      </c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R120" s="217" t="s">
        <v>158</v>
      </c>
      <c r="AT120" s="217" t="s">
        <v>153</v>
      </c>
      <c r="AU120" s="217" t="s">
        <v>79</v>
      </c>
      <c r="AY120" s="19" t="s">
        <v>150</v>
      </c>
      <c r="BE120" s="218">
        <f>IF(N120="základní",J120,0)</f>
        <v>0</v>
      </c>
      <c r="BF120" s="218">
        <f>IF(N120="snížená",J120,0)</f>
        <v>0</v>
      </c>
      <c r="BG120" s="218">
        <f>IF(N120="zákl. přenesená",J120,0)</f>
        <v>0</v>
      </c>
      <c r="BH120" s="218">
        <f>IF(N120="sníž. přenesená",J120,0)</f>
        <v>0</v>
      </c>
      <c r="BI120" s="218">
        <f>IF(N120="nulová",J120,0)</f>
        <v>0</v>
      </c>
      <c r="BJ120" s="19" t="s">
        <v>77</v>
      </c>
      <c r="BK120" s="218">
        <f>ROUND(I120*H120,2)</f>
        <v>0</v>
      </c>
      <c r="BL120" s="19" t="s">
        <v>158</v>
      </c>
      <c r="BM120" s="217" t="s">
        <v>1437</v>
      </c>
    </row>
    <row r="121" s="2" customFormat="1">
      <c r="A121" s="40"/>
      <c r="B121" s="41"/>
      <c r="C121" s="42"/>
      <c r="D121" s="219" t="s">
        <v>159</v>
      </c>
      <c r="E121" s="42"/>
      <c r="F121" s="220" t="s">
        <v>1131</v>
      </c>
      <c r="G121" s="42"/>
      <c r="H121" s="42"/>
      <c r="I121" s="221"/>
      <c r="J121" s="42"/>
      <c r="K121" s="42"/>
      <c r="L121" s="46"/>
      <c r="M121" s="222"/>
      <c r="N121" s="223"/>
      <c r="O121" s="86"/>
      <c r="P121" s="86"/>
      <c r="Q121" s="86"/>
      <c r="R121" s="86"/>
      <c r="S121" s="86"/>
      <c r="T121" s="87"/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T121" s="19" t="s">
        <v>159</v>
      </c>
      <c r="AU121" s="19" t="s">
        <v>79</v>
      </c>
    </row>
    <row r="122" s="2" customFormat="1" ht="49.05" customHeight="1">
      <c r="A122" s="40"/>
      <c r="B122" s="41"/>
      <c r="C122" s="206" t="s">
        <v>190</v>
      </c>
      <c r="D122" s="206" t="s">
        <v>153</v>
      </c>
      <c r="E122" s="207" t="s">
        <v>1438</v>
      </c>
      <c r="F122" s="208" t="s">
        <v>1439</v>
      </c>
      <c r="G122" s="209" t="s">
        <v>375</v>
      </c>
      <c r="H122" s="210">
        <v>969.65599999999995</v>
      </c>
      <c r="I122" s="211"/>
      <c r="J122" s="212">
        <f>ROUND(I122*H122,2)</f>
        <v>0</v>
      </c>
      <c r="K122" s="208" t="s">
        <v>157</v>
      </c>
      <c r="L122" s="46"/>
      <c r="M122" s="213" t="s">
        <v>19</v>
      </c>
      <c r="N122" s="214" t="s">
        <v>40</v>
      </c>
      <c r="O122" s="86"/>
      <c r="P122" s="215">
        <f>O122*H122</f>
        <v>0</v>
      </c>
      <c r="Q122" s="215">
        <v>0</v>
      </c>
      <c r="R122" s="215">
        <f>Q122*H122</f>
        <v>0</v>
      </c>
      <c r="S122" s="215">
        <v>0</v>
      </c>
      <c r="T122" s="216">
        <f>S122*H122</f>
        <v>0</v>
      </c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R122" s="217" t="s">
        <v>158</v>
      </c>
      <c r="AT122" s="217" t="s">
        <v>153</v>
      </c>
      <c r="AU122" s="217" t="s">
        <v>79</v>
      </c>
      <c r="AY122" s="19" t="s">
        <v>150</v>
      </c>
      <c r="BE122" s="218">
        <f>IF(N122="základní",J122,0)</f>
        <v>0</v>
      </c>
      <c r="BF122" s="218">
        <f>IF(N122="snížená",J122,0)</f>
        <v>0</v>
      </c>
      <c r="BG122" s="218">
        <f>IF(N122="zákl. přenesená",J122,0)</f>
        <v>0</v>
      </c>
      <c r="BH122" s="218">
        <f>IF(N122="sníž. přenesená",J122,0)</f>
        <v>0</v>
      </c>
      <c r="BI122" s="218">
        <f>IF(N122="nulová",J122,0)</f>
        <v>0</v>
      </c>
      <c r="BJ122" s="19" t="s">
        <v>77</v>
      </c>
      <c r="BK122" s="218">
        <f>ROUND(I122*H122,2)</f>
        <v>0</v>
      </c>
      <c r="BL122" s="19" t="s">
        <v>158</v>
      </c>
      <c r="BM122" s="217" t="s">
        <v>1440</v>
      </c>
    </row>
    <row r="123" s="2" customFormat="1">
      <c r="A123" s="40"/>
      <c r="B123" s="41"/>
      <c r="C123" s="42"/>
      <c r="D123" s="219" t="s">
        <v>159</v>
      </c>
      <c r="E123" s="42"/>
      <c r="F123" s="220" t="s">
        <v>1441</v>
      </c>
      <c r="G123" s="42"/>
      <c r="H123" s="42"/>
      <c r="I123" s="221"/>
      <c r="J123" s="42"/>
      <c r="K123" s="42"/>
      <c r="L123" s="46"/>
      <c r="M123" s="222"/>
      <c r="N123" s="223"/>
      <c r="O123" s="86"/>
      <c r="P123" s="86"/>
      <c r="Q123" s="86"/>
      <c r="R123" s="86"/>
      <c r="S123" s="86"/>
      <c r="T123" s="87"/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T123" s="19" t="s">
        <v>159</v>
      </c>
      <c r="AU123" s="19" t="s">
        <v>79</v>
      </c>
    </row>
    <row r="124" s="2" customFormat="1" ht="49.05" customHeight="1">
      <c r="A124" s="40"/>
      <c r="B124" s="41"/>
      <c r="C124" s="206" t="s">
        <v>175</v>
      </c>
      <c r="D124" s="206" t="s">
        <v>153</v>
      </c>
      <c r="E124" s="207" t="s">
        <v>1442</v>
      </c>
      <c r="F124" s="208" t="s">
        <v>1443</v>
      </c>
      <c r="G124" s="209" t="s">
        <v>375</v>
      </c>
      <c r="H124" s="210">
        <v>51.034999999999997</v>
      </c>
      <c r="I124" s="211"/>
      <c r="J124" s="212">
        <f>ROUND(I124*H124,2)</f>
        <v>0</v>
      </c>
      <c r="K124" s="208" t="s">
        <v>157</v>
      </c>
      <c r="L124" s="46"/>
      <c r="M124" s="213" t="s">
        <v>19</v>
      </c>
      <c r="N124" s="214" t="s">
        <v>40</v>
      </c>
      <c r="O124" s="86"/>
      <c r="P124" s="215">
        <f>O124*H124</f>
        <v>0</v>
      </c>
      <c r="Q124" s="215">
        <v>0</v>
      </c>
      <c r="R124" s="215">
        <f>Q124*H124</f>
        <v>0</v>
      </c>
      <c r="S124" s="215">
        <v>0</v>
      </c>
      <c r="T124" s="216">
        <f>S124*H124</f>
        <v>0</v>
      </c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R124" s="217" t="s">
        <v>158</v>
      </c>
      <c r="AT124" s="217" t="s">
        <v>153</v>
      </c>
      <c r="AU124" s="217" t="s">
        <v>79</v>
      </c>
      <c r="AY124" s="19" t="s">
        <v>150</v>
      </c>
      <c r="BE124" s="218">
        <f>IF(N124="základní",J124,0)</f>
        <v>0</v>
      </c>
      <c r="BF124" s="218">
        <f>IF(N124="snížená",J124,0)</f>
        <v>0</v>
      </c>
      <c r="BG124" s="218">
        <f>IF(N124="zákl. přenesená",J124,0)</f>
        <v>0</v>
      </c>
      <c r="BH124" s="218">
        <f>IF(N124="sníž. přenesená",J124,0)</f>
        <v>0</v>
      </c>
      <c r="BI124" s="218">
        <f>IF(N124="nulová",J124,0)</f>
        <v>0</v>
      </c>
      <c r="BJ124" s="19" t="s">
        <v>77</v>
      </c>
      <c r="BK124" s="218">
        <f>ROUND(I124*H124,2)</f>
        <v>0</v>
      </c>
      <c r="BL124" s="19" t="s">
        <v>158</v>
      </c>
      <c r="BM124" s="217" t="s">
        <v>1444</v>
      </c>
    </row>
    <row r="125" s="2" customFormat="1">
      <c r="A125" s="40"/>
      <c r="B125" s="41"/>
      <c r="C125" s="42"/>
      <c r="D125" s="219" t="s">
        <v>159</v>
      </c>
      <c r="E125" s="42"/>
      <c r="F125" s="220" t="s">
        <v>1445</v>
      </c>
      <c r="G125" s="42"/>
      <c r="H125" s="42"/>
      <c r="I125" s="221"/>
      <c r="J125" s="42"/>
      <c r="K125" s="42"/>
      <c r="L125" s="46"/>
      <c r="M125" s="222"/>
      <c r="N125" s="223"/>
      <c r="O125" s="86"/>
      <c r="P125" s="86"/>
      <c r="Q125" s="86"/>
      <c r="R125" s="86"/>
      <c r="S125" s="86"/>
      <c r="T125" s="87"/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T125" s="19" t="s">
        <v>159</v>
      </c>
      <c r="AU125" s="19" t="s">
        <v>79</v>
      </c>
    </row>
    <row r="126" s="2" customFormat="1" ht="37.8" customHeight="1">
      <c r="A126" s="40"/>
      <c r="B126" s="41"/>
      <c r="C126" s="206" t="s">
        <v>201</v>
      </c>
      <c r="D126" s="206" t="s">
        <v>153</v>
      </c>
      <c r="E126" s="207" t="s">
        <v>1143</v>
      </c>
      <c r="F126" s="208" t="s">
        <v>1144</v>
      </c>
      <c r="G126" s="209" t="s">
        <v>375</v>
      </c>
      <c r="H126" s="210">
        <v>6.1200000000000001</v>
      </c>
      <c r="I126" s="211"/>
      <c r="J126" s="212">
        <f>ROUND(I126*H126,2)</f>
        <v>0</v>
      </c>
      <c r="K126" s="208" t="s">
        <v>157</v>
      </c>
      <c r="L126" s="46"/>
      <c r="M126" s="213" t="s">
        <v>19</v>
      </c>
      <c r="N126" s="214" t="s">
        <v>40</v>
      </c>
      <c r="O126" s="86"/>
      <c r="P126" s="215">
        <f>O126*H126</f>
        <v>0</v>
      </c>
      <c r="Q126" s="215">
        <v>0</v>
      </c>
      <c r="R126" s="215">
        <f>Q126*H126</f>
        <v>0</v>
      </c>
      <c r="S126" s="215">
        <v>0</v>
      </c>
      <c r="T126" s="216">
        <f>S126*H126</f>
        <v>0</v>
      </c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R126" s="217" t="s">
        <v>158</v>
      </c>
      <c r="AT126" s="217" t="s">
        <v>153</v>
      </c>
      <c r="AU126" s="217" t="s">
        <v>79</v>
      </c>
      <c r="AY126" s="19" t="s">
        <v>150</v>
      </c>
      <c r="BE126" s="218">
        <f>IF(N126="základní",J126,0)</f>
        <v>0</v>
      </c>
      <c r="BF126" s="218">
        <f>IF(N126="snížená",J126,0)</f>
        <v>0</v>
      </c>
      <c r="BG126" s="218">
        <f>IF(N126="zákl. přenesená",J126,0)</f>
        <v>0</v>
      </c>
      <c r="BH126" s="218">
        <f>IF(N126="sníž. přenesená",J126,0)</f>
        <v>0</v>
      </c>
      <c r="BI126" s="218">
        <f>IF(N126="nulová",J126,0)</f>
        <v>0</v>
      </c>
      <c r="BJ126" s="19" t="s">
        <v>77</v>
      </c>
      <c r="BK126" s="218">
        <f>ROUND(I126*H126,2)</f>
        <v>0</v>
      </c>
      <c r="BL126" s="19" t="s">
        <v>158</v>
      </c>
      <c r="BM126" s="217" t="s">
        <v>1446</v>
      </c>
    </row>
    <row r="127" s="2" customFormat="1">
      <c r="A127" s="40"/>
      <c r="B127" s="41"/>
      <c r="C127" s="42"/>
      <c r="D127" s="219" t="s">
        <v>159</v>
      </c>
      <c r="E127" s="42"/>
      <c r="F127" s="220" t="s">
        <v>1146</v>
      </c>
      <c r="G127" s="42"/>
      <c r="H127" s="42"/>
      <c r="I127" s="221"/>
      <c r="J127" s="42"/>
      <c r="K127" s="42"/>
      <c r="L127" s="46"/>
      <c r="M127" s="222"/>
      <c r="N127" s="223"/>
      <c r="O127" s="86"/>
      <c r="P127" s="86"/>
      <c r="Q127" s="86"/>
      <c r="R127" s="86"/>
      <c r="S127" s="86"/>
      <c r="T127" s="87"/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T127" s="19" t="s">
        <v>159</v>
      </c>
      <c r="AU127" s="19" t="s">
        <v>79</v>
      </c>
    </row>
    <row r="128" s="13" customFormat="1">
      <c r="A128" s="13"/>
      <c r="B128" s="242"/>
      <c r="C128" s="243"/>
      <c r="D128" s="244" t="s">
        <v>593</v>
      </c>
      <c r="E128" s="245" t="s">
        <v>19</v>
      </c>
      <c r="F128" s="246" t="s">
        <v>1132</v>
      </c>
      <c r="G128" s="243"/>
      <c r="H128" s="247">
        <v>2.25</v>
      </c>
      <c r="I128" s="248"/>
      <c r="J128" s="243"/>
      <c r="K128" s="243"/>
      <c r="L128" s="249"/>
      <c r="M128" s="250"/>
      <c r="N128" s="251"/>
      <c r="O128" s="251"/>
      <c r="P128" s="251"/>
      <c r="Q128" s="251"/>
      <c r="R128" s="251"/>
      <c r="S128" s="251"/>
      <c r="T128" s="252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253" t="s">
        <v>593</v>
      </c>
      <c r="AU128" s="253" t="s">
        <v>79</v>
      </c>
      <c r="AV128" s="13" t="s">
        <v>79</v>
      </c>
      <c r="AW128" s="13" t="s">
        <v>31</v>
      </c>
      <c r="AX128" s="13" t="s">
        <v>69</v>
      </c>
      <c r="AY128" s="253" t="s">
        <v>150</v>
      </c>
    </row>
    <row r="129" s="13" customFormat="1">
      <c r="A129" s="13"/>
      <c r="B129" s="242"/>
      <c r="C129" s="243"/>
      <c r="D129" s="244" t="s">
        <v>593</v>
      </c>
      <c r="E129" s="245" t="s">
        <v>19</v>
      </c>
      <c r="F129" s="246" t="s">
        <v>1133</v>
      </c>
      <c r="G129" s="243"/>
      <c r="H129" s="247">
        <v>2.25</v>
      </c>
      <c r="I129" s="248"/>
      <c r="J129" s="243"/>
      <c r="K129" s="243"/>
      <c r="L129" s="249"/>
      <c r="M129" s="250"/>
      <c r="N129" s="251"/>
      <c r="O129" s="251"/>
      <c r="P129" s="251"/>
      <c r="Q129" s="251"/>
      <c r="R129" s="251"/>
      <c r="S129" s="251"/>
      <c r="T129" s="252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253" t="s">
        <v>593</v>
      </c>
      <c r="AU129" s="253" t="s">
        <v>79</v>
      </c>
      <c r="AV129" s="13" t="s">
        <v>79</v>
      </c>
      <c r="AW129" s="13" t="s">
        <v>31</v>
      </c>
      <c r="AX129" s="13" t="s">
        <v>69</v>
      </c>
      <c r="AY129" s="253" t="s">
        <v>150</v>
      </c>
    </row>
    <row r="130" s="13" customFormat="1">
      <c r="A130" s="13"/>
      <c r="B130" s="242"/>
      <c r="C130" s="243"/>
      <c r="D130" s="244" t="s">
        <v>593</v>
      </c>
      <c r="E130" s="245" t="s">
        <v>19</v>
      </c>
      <c r="F130" s="246" t="s">
        <v>1447</v>
      </c>
      <c r="G130" s="243"/>
      <c r="H130" s="247">
        <v>1.6200000000000001</v>
      </c>
      <c r="I130" s="248"/>
      <c r="J130" s="243"/>
      <c r="K130" s="243"/>
      <c r="L130" s="249"/>
      <c r="M130" s="250"/>
      <c r="N130" s="251"/>
      <c r="O130" s="251"/>
      <c r="P130" s="251"/>
      <c r="Q130" s="251"/>
      <c r="R130" s="251"/>
      <c r="S130" s="251"/>
      <c r="T130" s="252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53" t="s">
        <v>593</v>
      </c>
      <c r="AU130" s="253" t="s">
        <v>79</v>
      </c>
      <c r="AV130" s="13" t="s">
        <v>79</v>
      </c>
      <c r="AW130" s="13" t="s">
        <v>31</v>
      </c>
      <c r="AX130" s="13" t="s">
        <v>69</v>
      </c>
      <c r="AY130" s="253" t="s">
        <v>150</v>
      </c>
    </row>
    <row r="131" s="14" customFormat="1">
      <c r="A131" s="14"/>
      <c r="B131" s="254"/>
      <c r="C131" s="255"/>
      <c r="D131" s="244" t="s">
        <v>593</v>
      </c>
      <c r="E131" s="256" t="s">
        <v>19</v>
      </c>
      <c r="F131" s="257" t="s">
        <v>595</v>
      </c>
      <c r="G131" s="255"/>
      <c r="H131" s="258">
        <v>6.1200000000000001</v>
      </c>
      <c r="I131" s="259"/>
      <c r="J131" s="255"/>
      <c r="K131" s="255"/>
      <c r="L131" s="260"/>
      <c r="M131" s="261"/>
      <c r="N131" s="262"/>
      <c r="O131" s="262"/>
      <c r="P131" s="262"/>
      <c r="Q131" s="262"/>
      <c r="R131" s="262"/>
      <c r="S131" s="262"/>
      <c r="T131" s="263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T131" s="264" t="s">
        <v>593</v>
      </c>
      <c r="AU131" s="264" t="s">
        <v>79</v>
      </c>
      <c r="AV131" s="14" t="s">
        <v>158</v>
      </c>
      <c r="AW131" s="14" t="s">
        <v>31</v>
      </c>
      <c r="AX131" s="14" t="s">
        <v>77</v>
      </c>
      <c r="AY131" s="264" t="s">
        <v>150</v>
      </c>
    </row>
    <row r="132" s="2" customFormat="1" ht="55.5" customHeight="1">
      <c r="A132" s="40"/>
      <c r="B132" s="41"/>
      <c r="C132" s="206" t="s">
        <v>8</v>
      </c>
      <c r="D132" s="206" t="s">
        <v>153</v>
      </c>
      <c r="E132" s="207" t="s">
        <v>1448</v>
      </c>
      <c r="F132" s="208" t="s">
        <v>1449</v>
      </c>
      <c r="G132" s="209" t="s">
        <v>375</v>
      </c>
      <c r="H132" s="210">
        <v>0.33300000000000002</v>
      </c>
      <c r="I132" s="211"/>
      <c r="J132" s="212">
        <f>ROUND(I132*H132,2)</f>
        <v>0</v>
      </c>
      <c r="K132" s="208" t="s">
        <v>157</v>
      </c>
      <c r="L132" s="46"/>
      <c r="M132" s="213" t="s">
        <v>19</v>
      </c>
      <c r="N132" s="214" t="s">
        <v>40</v>
      </c>
      <c r="O132" s="86"/>
      <c r="P132" s="215">
        <f>O132*H132</f>
        <v>0</v>
      </c>
      <c r="Q132" s="215">
        <v>0</v>
      </c>
      <c r="R132" s="215">
        <f>Q132*H132</f>
        <v>0</v>
      </c>
      <c r="S132" s="215">
        <v>0</v>
      </c>
      <c r="T132" s="216">
        <f>S132*H132</f>
        <v>0</v>
      </c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R132" s="217" t="s">
        <v>158</v>
      </c>
      <c r="AT132" s="217" t="s">
        <v>153</v>
      </c>
      <c r="AU132" s="217" t="s">
        <v>79</v>
      </c>
      <c r="AY132" s="19" t="s">
        <v>150</v>
      </c>
      <c r="BE132" s="218">
        <f>IF(N132="základní",J132,0)</f>
        <v>0</v>
      </c>
      <c r="BF132" s="218">
        <f>IF(N132="snížená",J132,0)</f>
        <v>0</v>
      </c>
      <c r="BG132" s="218">
        <f>IF(N132="zákl. přenesená",J132,0)</f>
        <v>0</v>
      </c>
      <c r="BH132" s="218">
        <f>IF(N132="sníž. přenesená",J132,0)</f>
        <v>0</v>
      </c>
      <c r="BI132" s="218">
        <f>IF(N132="nulová",J132,0)</f>
        <v>0</v>
      </c>
      <c r="BJ132" s="19" t="s">
        <v>77</v>
      </c>
      <c r="BK132" s="218">
        <f>ROUND(I132*H132,2)</f>
        <v>0</v>
      </c>
      <c r="BL132" s="19" t="s">
        <v>158</v>
      </c>
      <c r="BM132" s="217" t="s">
        <v>1450</v>
      </c>
    </row>
    <row r="133" s="2" customFormat="1">
      <c r="A133" s="40"/>
      <c r="B133" s="41"/>
      <c r="C133" s="42"/>
      <c r="D133" s="219" t="s">
        <v>159</v>
      </c>
      <c r="E133" s="42"/>
      <c r="F133" s="220" t="s">
        <v>1451</v>
      </c>
      <c r="G133" s="42"/>
      <c r="H133" s="42"/>
      <c r="I133" s="221"/>
      <c r="J133" s="42"/>
      <c r="K133" s="42"/>
      <c r="L133" s="46"/>
      <c r="M133" s="222"/>
      <c r="N133" s="223"/>
      <c r="O133" s="86"/>
      <c r="P133" s="86"/>
      <c r="Q133" s="86"/>
      <c r="R133" s="86"/>
      <c r="S133" s="86"/>
      <c r="T133" s="87"/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T133" s="19" t="s">
        <v>159</v>
      </c>
      <c r="AU133" s="19" t="s">
        <v>79</v>
      </c>
    </row>
    <row r="134" s="15" customFormat="1">
      <c r="A134" s="15"/>
      <c r="B134" s="265"/>
      <c r="C134" s="266"/>
      <c r="D134" s="244" t="s">
        <v>593</v>
      </c>
      <c r="E134" s="267" t="s">
        <v>19</v>
      </c>
      <c r="F134" s="268" t="s">
        <v>1452</v>
      </c>
      <c r="G134" s="266"/>
      <c r="H134" s="267" t="s">
        <v>19</v>
      </c>
      <c r="I134" s="269"/>
      <c r="J134" s="266"/>
      <c r="K134" s="266"/>
      <c r="L134" s="270"/>
      <c r="M134" s="271"/>
      <c r="N134" s="272"/>
      <c r="O134" s="272"/>
      <c r="P134" s="272"/>
      <c r="Q134" s="272"/>
      <c r="R134" s="272"/>
      <c r="S134" s="272"/>
      <c r="T134" s="273"/>
      <c r="U134" s="15"/>
      <c r="V134" s="15"/>
      <c r="W134" s="15"/>
      <c r="X134" s="15"/>
      <c r="Y134" s="15"/>
      <c r="Z134" s="15"/>
      <c r="AA134" s="15"/>
      <c r="AB134" s="15"/>
      <c r="AC134" s="15"/>
      <c r="AD134" s="15"/>
      <c r="AE134" s="15"/>
      <c r="AT134" s="274" t="s">
        <v>593</v>
      </c>
      <c r="AU134" s="274" t="s">
        <v>79</v>
      </c>
      <c r="AV134" s="15" t="s">
        <v>77</v>
      </c>
      <c r="AW134" s="15" t="s">
        <v>31</v>
      </c>
      <c r="AX134" s="15" t="s">
        <v>69</v>
      </c>
      <c r="AY134" s="274" t="s">
        <v>150</v>
      </c>
    </row>
    <row r="135" s="13" customFormat="1">
      <c r="A135" s="13"/>
      <c r="B135" s="242"/>
      <c r="C135" s="243"/>
      <c r="D135" s="244" t="s">
        <v>593</v>
      </c>
      <c r="E135" s="245" t="s">
        <v>19</v>
      </c>
      <c r="F135" s="246" t="s">
        <v>1453</v>
      </c>
      <c r="G135" s="243"/>
      <c r="H135" s="247">
        <v>0.33300000000000002</v>
      </c>
      <c r="I135" s="248"/>
      <c r="J135" s="243"/>
      <c r="K135" s="243"/>
      <c r="L135" s="249"/>
      <c r="M135" s="250"/>
      <c r="N135" s="251"/>
      <c r="O135" s="251"/>
      <c r="P135" s="251"/>
      <c r="Q135" s="251"/>
      <c r="R135" s="251"/>
      <c r="S135" s="251"/>
      <c r="T135" s="252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53" t="s">
        <v>593</v>
      </c>
      <c r="AU135" s="253" t="s">
        <v>79</v>
      </c>
      <c r="AV135" s="13" t="s">
        <v>79</v>
      </c>
      <c r="AW135" s="13" t="s">
        <v>31</v>
      </c>
      <c r="AX135" s="13" t="s">
        <v>69</v>
      </c>
      <c r="AY135" s="253" t="s">
        <v>150</v>
      </c>
    </row>
    <row r="136" s="14" customFormat="1">
      <c r="A136" s="14"/>
      <c r="B136" s="254"/>
      <c r="C136" s="255"/>
      <c r="D136" s="244" t="s">
        <v>593</v>
      </c>
      <c r="E136" s="256" t="s">
        <v>19</v>
      </c>
      <c r="F136" s="257" t="s">
        <v>595</v>
      </c>
      <c r="G136" s="255"/>
      <c r="H136" s="258">
        <v>0.33300000000000002</v>
      </c>
      <c r="I136" s="259"/>
      <c r="J136" s="255"/>
      <c r="K136" s="255"/>
      <c r="L136" s="260"/>
      <c r="M136" s="261"/>
      <c r="N136" s="262"/>
      <c r="O136" s="262"/>
      <c r="P136" s="262"/>
      <c r="Q136" s="262"/>
      <c r="R136" s="262"/>
      <c r="S136" s="262"/>
      <c r="T136" s="263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T136" s="264" t="s">
        <v>593</v>
      </c>
      <c r="AU136" s="264" t="s">
        <v>79</v>
      </c>
      <c r="AV136" s="14" t="s">
        <v>158</v>
      </c>
      <c r="AW136" s="14" t="s">
        <v>31</v>
      </c>
      <c r="AX136" s="14" t="s">
        <v>77</v>
      </c>
      <c r="AY136" s="264" t="s">
        <v>150</v>
      </c>
    </row>
    <row r="137" s="2" customFormat="1" ht="37.8" customHeight="1">
      <c r="A137" s="40"/>
      <c r="B137" s="41"/>
      <c r="C137" s="206" t="s">
        <v>212</v>
      </c>
      <c r="D137" s="206" t="s">
        <v>153</v>
      </c>
      <c r="E137" s="207" t="s">
        <v>1147</v>
      </c>
      <c r="F137" s="208" t="s">
        <v>1148</v>
      </c>
      <c r="G137" s="209" t="s">
        <v>380</v>
      </c>
      <c r="H137" s="210">
        <v>713.66899999999998</v>
      </c>
      <c r="I137" s="211"/>
      <c r="J137" s="212">
        <f>ROUND(I137*H137,2)</f>
        <v>0</v>
      </c>
      <c r="K137" s="208" t="s">
        <v>157</v>
      </c>
      <c r="L137" s="46"/>
      <c r="M137" s="213" t="s">
        <v>19</v>
      </c>
      <c r="N137" s="214" t="s">
        <v>40</v>
      </c>
      <c r="O137" s="86"/>
      <c r="P137" s="215">
        <f>O137*H137</f>
        <v>0</v>
      </c>
      <c r="Q137" s="215">
        <v>0.00084000000000000003</v>
      </c>
      <c r="R137" s="215">
        <f>Q137*H137</f>
        <v>0.59948195999999998</v>
      </c>
      <c r="S137" s="215">
        <v>0</v>
      </c>
      <c r="T137" s="216">
        <f>S137*H137</f>
        <v>0</v>
      </c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R137" s="217" t="s">
        <v>158</v>
      </c>
      <c r="AT137" s="217" t="s">
        <v>153</v>
      </c>
      <c r="AU137" s="217" t="s">
        <v>79</v>
      </c>
      <c r="AY137" s="19" t="s">
        <v>150</v>
      </c>
      <c r="BE137" s="218">
        <f>IF(N137="základní",J137,0)</f>
        <v>0</v>
      </c>
      <c r="BF137" s="218">
        <f>IF(N137="snížená",J137,0)</f>
        <v>0</v>
      </c>
      <c r="BG137" s="218">
        <f>IF(N137="zákl. přenesená",J137,0)</f>
        <v>0</v>
      </c>
      <c r="BH137" s="218">
        <f>IF(N137="sníž. přenesená",J137,0)</f>
        <v>0</v>
      </c>
      <c r="BI137" s="218">
        <f>IF(N137="nulová",J137,0)</f>
        <v>0</v>
      </c>
      <c r="BJ137" s="19" t="s">
        <v>77</v>
      </c>
      <c r="BK137" s="218">
        <f>ROUND(I137*H137,2)</f>
        <v>0</v>
      </c>
      <c r="BL137" s="19" t="s">
        <v>158</v>
      </c>
      <c r="BM137" s="217" t="s">
        <v>1454</v>
      </c>
    </row>
    <row r="138" s="2" customFormat="1">
      <c r="A138" s="40"/>
      <c r="B138" s="41"/>
      <c r="C138" s="42"/>
      <c r="D138" s="219" t="s">
        <v>159</v>
      </c>
      <c r="E138" s="42"/>
      <c r="F138" s="220" t="s">
        <v>1150</v>
      </c>
      <c r="G138" s="42"/>
      <c r="H138" s="42"/>
      <c r="I138" s="221"/>
      <c r="J138" s="42"/>
      <c r="K138" s="42"/>
      <c r="L138" s="46"/>
      <c r="M138" s="222"/>
      <c r="N138" s="223"/>
      <c r="O138" s="86"/>
      <c r="P138" s="86"/>
      <c r="Q138" s="86"/>
      <c r="R138" s="86"/>
      <c r="S138" s="86"/>
      <c r="T138" s="87"/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T138" s="19" t="s">
        <v>159</v>
      </c>
      <c r="AU138" s="19" t="s">
        <v>79</v>
      </c>
    </row>
    <row r="139" s="2" customFormat="1" ht="37.8" customHeight="1">
      <c r="A139" s="40"/>
      <c r="B139" s="41"/>
      <c r="C139" s="206" t="s">
        <v>183</v>
      </c>
      <c r="D139" s="206" t="s">
        <v>153</v>
      </c>
      <c r="E139" s="207" t="s">
        <v>1455</v>
      </c>
      <c r="F139" s="208" t="s">
        <v>1456</v>
      </c>
      <c r="G139" s="209" t="s">
        <v>380</v>
      </c>
      <c r="H139" s="210">
        <v>1085.827</v>
      </c>
      <c r="I139" s="211"/>
      <c r="J139" s="212">
        <f>ROUND(I139*H139,2)</f>
        <v>0</v>
      </c>
      <c r="K139" s="208" t="s">
        <v>157</v>
      </c>
      <c r="L139" s="46"/>
      <c r="M139" s="213" t="s">
        <v>19</v>
      </c>
      <c r="N139" s="214" t="s">
        <v>40</v>
      </c>
      <c r="O139" s="86"/>
      <c r="P139" s="215">
        <f>O139*H139</f>
        <v>0</v>
      </c>
      <c r="Q139" s="215">
        <v>0.00084999999999999995</v>
      </c>
      <c r="R139" s="215">
        <f>Q139*H139</f>
        <v>0.92295294999999999</v>
      </c>
      <c r="S139" s="215">
        <v>0</v>
      </c>
      <c r="T139" s="216">
        <f>S139*H139</f>
        <v>0</v>
      </c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R139" s="217" t="s">
        <v>158</v>
      </c>
      <c r="AT139" s="217" t="s">
        <v>153</v>
      </c>
      <c r="AU139" s="217" t="s">
        <v>79</v>
      </c>
      <c r="AY139" s="19" t="s">
        <v>150</v>
      </c>
      <c r="BE139" s="218">
        <f>IF(N139="základní",J139,0)</f>
        <v>0</v>
      </c>
      <c r="BF139" s="218">
        <f>IF(N139="snížená",J139,0)</f>
        <v>0</v>
      </c>
      <c r="BG139" s="218">
        <f>IF(N139="zákl. přenesená",J139,0)</f>
        <v>0</v>
      </c>
      <c r="BH139" s="218">
        <f>IF(N139="sníž. přenesená",J139,0)</f>
        <v>0</v>
      </c>
      <c r="BI139" s="218">
        <f>IF(N139="nulová",J139,0)</f>
        <v>0</v>
      </c>
      <c r="BJ139" s="19" t="s">
        <v>77</v>
      </c>
      <c r="BK139" s="218">
        <f>ROUND(I139*H139,2)</f>
        <v>0</v>
      </c>
      <c r="BL139" s="19" t="s">
        <v>158</v>
      </c>
      <c r="BM139" s="217" t="s">
        <v>1457</v>
      </c>
    </row>
    <row r="140" s="2" customFormat="1">
      <c r="A140" s="40"/>
      <c r="B140" s="41"/>
      <c r="C140" s="42"/>
      <c r="D140" s="219" t="s">
        <v>159</v>
      </c>
      <c r="E140" s="42"/>
      <c r="F140" s="220" t="s">
        <v>1458</v>
      </c>
      <c r="G140" s="42"/>
      <c r="H140" s="42"/>
      <c r="I140" s="221"/>
      <c r="J140" s="42"/>
      <c r="K140" s="42"/>
      <c r="L140" s="46"/>
      <c r="M140" s="222"/>
      <c r="N140" s="223"/>
      <c r="O140" s="86"/>
      <c r="P140" s="86"/>
      <c r="Q140" s="86"/>
      <c r="R140" s="86"/>
      <c r="S140" s="86"/>
      <c r="T140" s="87"/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T140" s="19" t="s">
        <v>159</v>
      </c>
      <c r="AU140" s="19" t="s">
        <v>79</v>
      </c>
    </row>
    <row r="141" s="2" customFormat="1" ht="37.8" customHeight="1">
      <c r="A141" s="40"/>
      <c r="B141" s="41"/>
      <c r="C141" s="206" t="s">
        <v>221</v>
      </c>
      <c r="D141" s="206" t="s">
        <v>153</v>
      </c>
      <c r="E141" s="207" t="s">
        <v>1459</v>
      </c>
      <c r="F141" s="208" t="s">
        <v>1460</v>
      </c>
      <c r="G141" s="209" t="s">
        <v>380</v>
      </c>
      <c r="H141" s="210">
        <v>127.586</v>
      </c>
      <c r="I141" s="211"/>
      <c r="J141" s="212">
        <f>ROUND(I141*H141,2)</f>
        <v>0</v>
      </c>
      <c r="K141" s="208" t="s">
        <v>157</v>
      </c>
      <c r="L141" s="46"/>
      <c r="M141" s="213" t="s">
        <v>19</v>
      </c>
      <c r="N141" s="214" t="s">
        <v>40</v>
      </c>
      <c r="O141" s="86"/>
      <c r="P141" s="215">
        <f>O141*H141</f>
        <v>0</v>
      </c>
      <c r="Q141" s="215">
        <v>0.0011900000000000001</v>
      </c>
      <c r="R141" s="215">
        <f>Q141*H141</f>
        <v>0.15182734000000001</v>
      </c>
      <c r="S141" s="215">
        <v>0</v>
      </c>
      <c r="T141" s="216">
        <f>S141*H141</f>
        <v>0</v>
      </c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R141" s="217" t="s">
        <v>158</v>
      </c>
      <c r="AT141" s="217" t="s">
        <v>153</v>
      </c>
      <c r="AU141" s="217" t="s">
        <v>79</v>
      </c>
      <c r="AY141" s="19" t="s">
        <v>150</v>
      </c>
      <c r="BE141" s="218">
        <f>IF(N141="základní",J141,0)</f>
        <v>0</v>
      </c>
      <c r="BF141" s="218">
        <f>IF(N141="snížená",J141,0)</f>
        <v>0</v>
      </c>
      <c r="BG141" s="218">
        <f>IF(N141="zákl. přenesená",J141,0)</f>
        <v>0</v>
      </c>
      <c r="BH141" s="218">
        <f>IF(N141="sníž. přenesená",J141,0)</f>
        <v>0</v>
      </c>
      <c r="BI141" s="218">
        <f>IF(N141="nulová",J141,0)</f>
        <v>0</v>
      </c>
      <c r="BJ141" s="19" t="s">
        <v>77</v>
      </c>
      <c r="BK141" s="218">
        <f>ROUND(I141*H141,2)</f>
        <v>0</v>
      </c>
      <c r="BL141" s="19" t="s">
        <v>158</v>
      </c>
      <c r="BM141" s="217" t="s">
        <v>1461</v>
      </c>
    </row>
    <row r="142" s="2" customFormat="1">
      <c r="A142" s="40"/>
      <c r="B142" s="41"/>
      <c r="C142" s="42"/>
      <c r="D142" s="219" t="s">
        <v>159</v>
      </c>
      <c r="E142" s="42"/>
      <c r="F142" s="220" t="s">
        <v>1462</v>
      </c>
      <c r="G142" s="42"/>
      <c r="H142" s="42"/>
      <c r="I142" s="221"/>
      <c r="J142" s="42"/>
      <c r="K142" s="42"/>
      <c r="L142" s="46"/>
      <c r="M142" s="222"/>
      <c r="N142" s="223"/>
      <c r="O142" s="86"/>
      <c r="P142" s="86"/>
      <c r="Q142" s="86"/>
      <c r="R142" s="86"/>
      <c r="S142" s="86"/>
      <c r="T142" s="87"/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T142" s="19" t="s">
        <v>159</v>
      </c>
      <c r="AU142" s="19" t="s">
        <v>79</v>
      </c>
    </row>
    <row r="143" s="2" customFormat="1" ht="44.25" customHeight="1">
      <c r="A143" s="40"/>
      <c r="B143" s="41"/>
      <c r="C143" s="206" t="s">
        <v>187</v>
      </c>
      <c r="D143" s="206" t="s">
        <v>153</v>
      </c>
      <c r="E143" s="207" t="s">
        <v>1151</v>
      </c>
      <c r="F143" s="208" t="s">
        <v>1152</v>
      </c>
      <c r="G143" s="209" t="s">
        <v>380</v>
      </c>
      <c r="H143" s="210">
        <v>713.66899999999998</v>
      </c>
      <c r="I143" s="211"/>
      <c r="J143" s="212">
        <f>ROUND(I143*H143,2)</f>
        <v>0</v>
      </c>
      <c r="K143" s="208" t="s">
        <v>157</v>
      </c>
      <c r="L143" s="46"/>
      <c r="M143" s="213" t="s">
        <v>19</v>
      </c>
      <c r="N143" s="214" t="s">
        <v>40</v>
      </c>
      <c r="O143" s="86"/>
      <c r="P143" s="215">
        <f>O143*H143</f>
        <v>0</v>
      </c>
      <c r="Q143" s="215">
        <v>0</v>
      </c>
      <c r="R143" s="215">
        <f>Q143*H143</f>
        <v>0</v>
      </c>
      <c r="S143" s="215">
        <v>0</v>
      </c>
      <c r="T143" s="216">
        <f>S143*H143</f>
        <v>0</v>
      </c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R143" s="217" t="s">
        <v>158</v>
      </c>
      <c r="AT143" s="217" t="s">
        <v>153</v>
      </c>
      <c r="AU143" s="217" t="s">
        <v>79</v>
      </c>
      <c r="AY143" s="19" t="s">
        <v>150</v>
      </c>
      <c r="BE143" s="218">
        <f>IF(N143="základní",J143,0)</f>
        <v>0</v>
      </c>
      <c r="BF143" s="218">
        <f>IF(N143="snížená",J143,0)</f>
        <v>0</v>
      </c>
      <c r="BG143" s="218">
        <f>IF(N143="zákl. přenesená",J143,0)</f>
        <v>0</v>
      </c>
      <c r="BH143" s="218">
        <f>IF(N143="sníž. přenesená",J143,0)</f>
        <v>0</v>
      </c>
      <c r="BI143" s="218">
        <f>IF(N143="nulová",J143,0)</f>
        <v>0</v>
      </c>
      <c r="BJ143" s="19" t="s">
        <v>77</v>
      </c>
      <c r="BK143" s="218">
        <f>ROUND(I143*H143,2)</f>
        <v>0</v>
      </c>
      <c r="BL143" s="19" t="s">
        <v>158</v>
      </c>
      <c r="BM143" s="217" t="s">
        <v>1463</v>
      </c>
    </row>
    <row r="144" s="2" customFormat="1">
      <c r="A144" s="40"/>
      <c r="B144" s="41"/>
      <c r="C144" s="42"/>
      <c r="D144" s="219" t="s">
        <v>159</v>
      </c>
      <c r="E144" s="42"/>
      <c r="F144" s="220" t="s">
        <v>1154</v>
      </c>
      <c r="G144" s="42"/>
      <c r="H144" s="42"/>
      <c r="I144" s="221"/>
      <c r="J144" s="42"/>
      <c r="K144" s="42"/>
      <c r="L144" s="46"/>
      <c r="M144" s="222"/>
      <c r="N144" s="223"/>
      <c r="O144" s="86"/>
      <c r="P144" s="86"/>
      <c r="Q144" s="86"/>
      <c r="R144" s="86"/>
      <c r="S144" s="86"/>
      <c r="T144" s="87"/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T144" s="19" t="s">
        <v>159</v>
      </c>
      <c r="AU144" s="19" t="s">
        <v>79</v>
      </c>
    </row>
    <row r="145" s="2" customFormat="1" ht="44.25" customHeight="1">
      <c r="A145" s="40"/>
      <c r="B145" s="41"/>
      <c r="C145" s="206" t="s">
        <v>304</v>
      </c>
      <c r="D145" s="206" t="s">
        <v>153</v>
      </c>
      <c r="E145" s="207" t="s">
        <v>1464</v>
      </c>
      <c r="F145" s="208" t="s">
        <v>1465</v>
      </c>
      <c r="G145" s="209" t="s">
        <v>380</v>
      </c>
      <c r="H145" s="210">
        <v>1085.827</v>
      </c>
      <c r="I145" s="211"/>
      <c r="J145" s="212">
        <f>ROUND(I145*H145,2)</f>
        <v>0</v>
      </c>
      <c r="K145" s="208" t="s">
        <v>157</v>
      </c>
      <c r="L145" s="46"/>
      <c r="M145" s="213" t="s">
        <v>19</v>
      </c>
      <c r="N145" s="214" t="s">
        <v>40</v>
      </c>
      <c r="O145" s="86"/>
      <c r="P145" s="215">
        <f>O145*H145</f>
        <v>0</v>
      </c>
      <c r="Q145" s="215">
        <v>0</v>
      </c>
      <c r="R145" s="215">
        <f>Q145*H145</f>
        <v>0</v>
      </c>
      <c r="S145" s="215">
        <v>0</v>
      </c>
      <c r="T145" s="216">
        <f>S145*H145</f>
        <v>0</v>
      </c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R145" s="217" t="s">
        <v>158</v>
      </c>
      <c r="AT145" s="217" t="s">
        <v>153</v>
      </c>
      <c r="AU145" s="217" t="s">
        <v>79</v>
      </c>
      <c r="AY145" s="19" t="s">
        <v>150</v>
      </c>
      <c r="BE145" s="218">
        <f>IF(N145="základní",J145,0)</f>
        <v>0</v>
      </c>
      <c r="BF145" s="218">
        <f>IF(N145="snížená",J145,0)</f>
        <v>0</v>
      </c>
      <c r="BG145" s="218">
        <f>IF(N145="zákl. přenesená",J145,0)</f>
        <v>0</v>
      </c>
      <c r="BH145" s="218">
        <f>IF(N145="sníž. přenesená",J145,0)</f>
        <v>0</v>
      </c>
      <c r="BI145" s="218">
        <f>IF(N145="nulová",J145,0)</f>
        <v>0</v>
      </c>
      <c r="BJ145" s="19" t="s">
        <v>77</v>
      </c>
      <c r="BK145" s="218">
        <f>ROUND(I145*H145,2)</f>
        <v>0</v>
      </c>
      <c r="BL145" s="19" t="s">
        <v>158</v>
      </c>
      <c r="BM145" s="217" t="s">
        <v>1466</v>
      </c>
    </row>
    <row r="146" s="2" customFormat="1">
      <c r="A146" s="40"/>
      <c r="B146" s="41"/>
      <c r="C146" s="42"/>
      <c r="D146" s="219" t="s">
        <v>159</v>
      </c>
      <c r="E146" s="42"/>
      <c r="F146" s="220" t="s">
        <v>1467</v>
      </c>
      <c r="G146" s="42"/>
      <c r="H146" s="42"/>
      <c r="I146" s="221"/>
      <c r="J146" s="42"/>
      <c r="K146" s="42"/>
      <c r="L146" s="46"/>
      <c r="M146" s="222"/>
      <c r="N146" s="223"/>
      <c r="O146" s="86"/>
      <c r="P146" s="86"/>
      <c r="Q146" s="86"/>
      <c r="R146" s="86"/>
      <c r="S146" s="86"/>
      <c r="T146" s="87"/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T146" s="19" t="s">
        <v>159</v>
      </c>
      <c r="AU146" s="19" t="s">
        <v>79</v>
      </c>
    </row>
    <row r="147" s="2" customFormat="1" ht="44.25" customHeight="1">
      <c r="A147" s="40"/>
      <c r="B147" s="41"/>
      <c r="C147" s="206" t="s">
        <v>193</v>
      </c>
      <c r="D147" s="206" t="s">
        <v>153</v>
      </c>
      <c r="E147" s="207" t="s">
        <v>1468</v>
      </c>
      <c r="F147" s="208" t="s">
        <v>1469</v>
      </c>
      <c r="G147" s="209" t="s">
        <v>380</v>
      </c>
      <c r="H147" s="210">
        <v>127.586</v>
      </c>
      <c r="I147" s="211"/>
      <c r="J147" s="212">
        <f>ROUND(I147*H147,2)</f>
        <v>0</v>
      </c>
      <c r="K147" s="208" t="s">
        <v>157</v>
      </c>
      <c r="L147" s="46"/>
      <c r="M147" s="213" t="s">
        <v>19</v>
      </c>
      <c r="N147" s="214" t="s">
        <v>40</v>
      </c>
      <c r="O147" s="86"/>
      <c r="P147" s="215">
        <f>O147*H147</f>
        <v>0</v>
      </c>
      <c r="Q147" s="215">
        <v>0</v>
      </c>
      <c r="R147" s="215">
        <f>Q147*H147</f>
        <v>0</v>
      </c>
      <c r="S147" s="215">
        <v>0</v>
      </c>
      <c r="T147" s="216">
        <f>S147*H147</f>
        <v>0</v>
      </c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R147" s="217" t="s">
        <v>158</v>
      </c>
      <c r="AT147" s="217" t="s">
        <v>153</v>
      </c>
      <c r="AU147" s="217" t="s">
        <v>79</v>
      </c>
      <c r="AY147" s="19" t="s">
        <v>150</v>
      </c>
      <c r="BE147" s="218">
        <f>IF(N147="základní",J147,0)</f>
        <v>0</v>
      </c>
      <c r="BF147" s="218">
        <f>IF(N147="snížená",J147,0)</f>
        <v>0</v>
      </c>
      <c r="BG147" s="218">
        <f>IF(N147="zákl. přenesená",J147,0)</f>
        <v>0</v>
      </c>
      <c r="BH147" s="218">
        <f>IF(N147="sníž. přenesená",J147,0)</f>
        <v>0</v>
      </c>
      <c r="BI147" s="218">
        <f>IF(N147="nulová",J147,0)</f>
        <v>0</v>
      </c>
      <c r="BJ147" s="19" t="s">
        <v>77</v>
      </c>
      <c r="BK147" s="218">
        <f>ROUND(I147*H147,2)</f>
        <v>0</v>
      </c>
      <c r="BL147" s="19" t="s">
        <v>158</v>
      </c>
      <c r="BM147" s="217" t="s">
        <v>1470</v>
      </c>
    </row>
    <row r="148" s="2" customFormat="1">
      <c r="A148" s="40"/>
      <c r="B148" s="41"/>
      <c r="C148" s="42"/>
      <c r="D148" s="219" t="s">
        <v>159</v>
      </c>
      <c r="E148" s="42"/>
      <c r="F148" s="220" t="s">
        <v>1471</v>
      </c>
      <c r="G148" s="42"/>
      <c r="H148" s="42"/>
      <c r="I148" s="221"/>
      <c r="J148" s="42"/>
      <c r="K148" s="42"/>
      <c r="L148" s="46"/>
      <c r="M148" s="222"/>
      <c r="N148" s="223"/>
      <c r="O148" s="86"/>
      <c r="P148" s="86"/>
      <c r="Q148" s="86"/>
      <c r="R148" s="86"/>
      <c r="S148" s="86"/>
      <c r="T148" s="87"/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T148" s="19" t="s">
        <v>159</v>
      </c>
      <c r="AU148" s="19" t="s">
        <v>79</v>
      </c>
    </row>
    <row r="149" s="2" customFormat="1" ht="62.7" customHeight="1">
      <c r="A149" s="40"/>
      <c r="B149" s="41"/>
      <c r="C149" s="206" t="s">
        <v>312</v>
      </c>
      <c r="D149" s="206" t="s">
        <v>153</v>
      </c>
      <c r="E149" s="207" t="s">
        <v>714</v>
      </c>
      <c r="F149" s="208" t="s">
        <v>715</v>
      </c>
      <c r="G149" s="209" t="s">
        <v>375</v>
      </c>
      <c r="H149" s="210">
        <v>1020.691</v>
      </c>
      <c r="I149" s="211"/>
      <c r="J149" s="212">
        <f>ROUND(I149*H149,2)</f>
        <v>0</v>
      </c>
      <c r="K149" s="208" t="s">
        <v>157</v>
      </c>
      <c r="L149" s="46"/>
      <c r="M149" s="213" t="s">
        <v>19</v>
      </c>
      <c r="N149" s="214" t="s">
        <v>40</v>
      </c>
      <c r="O149" s="86"/>
      <c r="P149" s="215">
        <f>O149*H149</f>
        <v>0</v>
      </c>
      <c r="Q149" s="215">
        <v>0</v>
      </c>
      <c r="R149" s="215">
        <f>Q149*H149</f>
        <v>0</v>
      </c>
      <c r="S149" s="215">
        <v>0</v>
      </c>
      <c r="T149" s="216">
        <f>S149*H149</f>
        <v>0</v>
      </c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R149" s="217" t="s">
        <v>158</v>
      </c>
      <c r="AT149" s="217" t="s">
        <v>153</v>
      </c>
      <c r="AU149" s="217" t="s">
        <v>79</v>
      </c>
      <c r="AY149" s="19" t="s">
        <v>150</v>
      </c>
      <c r="BE149" s="218">
        <f>IF(N149="základní",J149,0)</f>
        <v>0</v>
      </c>
      <c r="BF149" s="218">
        <f>IF(N149="snížená",J149,0)</f>
        <v>0</v>
      </c>
      <c r="BG149" s="218">
        <f>IF(N149="zákl. přenesená",J149,0)</f>
        <v>0</v>
      </c>
      <c r="BH149" s="218">
        <f>IF(N149="sníž. přenesená",J149,0)</f>
        <v>0</v>
      </c>
      <c r="BI149" s="218">
        <f>IF(N149="nulová",J149,0)</f>
        <v>0</v>
      </c>
      <c r="BJ149" s="19" t="s">
        <v>77</v>
      </c>
      <c r="BK149" s="218">
        <f>ROUND(I149*H149,2)</f>
        <v>0</v>
      </c>
      <c r="BL149" s="19" t="s">
        <v>158</v>
      </c>
      <c r="BM149" s="217" t="s">
        <v>1472</v>
      </c>
    </row>
    <row r="150" s="2" customFormat="1">
      <c r="A150" s="40"/>
      <c r="B150" s="41"/>
      <c r="C150" s="42"/>
      <c r="D150" s="219" t="s">
        <v>159</v>
      </c>
      <c r="E150" s="42"/>
      <c r="F150" s="220" t="s">
        <v>716</v>
      </c>
      <c r="G150" s="42"/>
      <c r="H150" s="42"/>
      <c r="I150" s="221"/>
      <c r="J150" s="42"/>
      <c r="K150" s="42"/>
      <c r="L150" s="46"/>
      <c r="M150" s="222"/>
      <c r="N150" s="223"/>
      <c r="O150" s="86"/>
      <c r="P150" s="86"/>
      <c r="Q150" s="86"/>
      <c r="R150" s="86"/>
      <c r="S150" s="86"/>
      <c r="T150" s="87"/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T150" s="19" t="s">
        <v>159</v>
      </c>
      <c r="AU150" s="19" t="s">
        <v>79</v>
      </c>
    </row>
    <row r="151" s="2" customFormat="1" ht="44.25" customHeight="1">
      <c r="A151" s="40"/>
      <c r="B151" s="41"/>
      <c r="C151" s="206" t="s">
        <v>199</v>
      </c>
      <c r="D151" s="206" t="s">
        <v>153</v>
      </c>
      <c r="E151" s="207" t="s">
        <v>1156</v>
      </c>
      <c r="F151" s="208" t="s">
        <v>1157</v>
      </c>
      <c r="G151" s="209" t="s">
        <v>375</v>
      </c>
      <c r="H151" s="210">
        <v>1020.691</v>
      </c>
      <c r="I151" s="211"/>
      <c r="J151" s="212">
        <f>ROUND(I151*H151,2)</f>
        <v>0</v>
      </c>
      <c r="K151" s="208" t="s">
        <v>157</v>
      </c>
      <c r="L151" s="46"/>
      <c r="M151" s="213" t="s">
        <v>19</v>
      </c>
      <c r="N151" s="214" t="s">
        <v>40</v>
      </c>
      <c r="O151" s="86"/>
      <c r="P151" s="215">
        <f>O151*H151</f>
        <v>0</v>
      </c>
      <c r="Q151" s="215">
        <v>0</v>
      </c>
      <c r="R151" s="215">
        <f>Q151*H151</f>
        <v>0</v>
      </c>
      <c r="S151" s="215">
        <v>0</v>
      </c>
      <c r="T151" s="216">
        <f>S151*H151</f>
        <v>0</v>
      </c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R151" s="217" t="s">
        <v>158</v>
      </c>
      <c r="AT151" s="217" t="s">
        <v>153</v>
      </c>
      <c r="AU151" s="217" t="s">
        <v>79</v>
      </c>
      <c r="AY151" s="19" t="s">
        <v>150</v>
      </c>
      <c r="BE151" s="218">
        <f>IF(N151="základní",J151,0)</f>
        <v>0</v>
      </c>
      <c r="BF151" s="218">
        <f>IF(N151="snížená",J151,0)</f>
        <v>0</v>
      </c>
      <c r="BG151" s="218">
        <f>IF(N151="zákl. přenesená",J151,0)</f>
        <v>0</v>
      </c>
      <c r="BH151" s="218">
        <f>IF(N151="sníž. přenesená",J151,0)</f>
        <v>0</v>
      </c>
      <c r="BI151" s="218">
        <f>IF(N151="nulová",J151,0)</f>
        <v>0</v>
      </c>
      <c r="BJ151" s="19" t="s">
        <v>77</v>
      </c>
      <c r="BK151" s="218">
        <f>ROUND(I151*H151,2)</f>
        <v>0</v>
      </c>
      <c r="BL151" s="19" t="s">
        <v>158</v>
      </c>
      <c r="BM151" s="217" t="s">
        <v>1473</v>
      </c>
    </row>
    <row r="152" s="2" customFormat="1">
      <c r="A152" s="40"/>
      <c r="B152" s="41"/>
      <c r="C152" s="42"/>
      <c r="D152" s="219" t="s">
        <v>159</v>
      </c>
      <c r="E152" s="42"/>
      <c r="F152" s="220" t="s">
        <v>1159</v>
      </c>
      <c r="G152" s="42"/>
      <c r="H152" s="42"/>
      <c r="I152" s="221"/>
      <c r="J152" s="42"/>
      <c r="K152" s="42"/>
      <c r="L152" s="46"/>
      <c r="M152" s="222"/>
      <c r="N152" s="223"/>
      <c r="O152" s="86"/>
      <c r="P152" s="86"/>
      <c r="Q152" s="86"/>
      <c r="R152" s="86"/>
      <c r="S152" s="86"/>
      <c r="T152" s="87"/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T152" s="19" t="s">
        <v>159</v>
      </c>
      <c r="AU152" s="19" t="s">
        <v>79</v>
      </c>
    </row>
    <row r="153" s="2" customFormat="1" ht="44.25" customHeight="1">
      <c r="A153" s="40"/>
      <c r="B153" s="41"/>
      <c r="C153" s="206" t="s">
        <v>7</v>
      </c>
      <c r="D153" s="206" t="s">
        <v>153</v>
      </c>
      <c r="E153" s="207" t="s">
        <v>725</v>
      </c>
      <c r="F153" s="208" t="s">
        <v>726</v>
      </c>
      <c r="G153" s="209" t="s">
        <v>258</v>
      </c>
      <c r="H153" s="210">
        <v>1837.2439999999999</v>
      </c>
      <c r="I153" s="211"/>
      <c r="J153" s="212">
        <f>ROUND(I153*H153,2)</f>
        <v>0</v>
      </c>
      <c r="K153" s="208" t="s">
        <v>157</v>
      </c>
      <c r="L153" s="46"/>
      <c r="M153" s="213" t="s">
        <v>19</v>
      </c>
      <c r="N153" s="214" t="s">
        <v>40</v>
      </c>
      <c r="O153" s="86"/>
      <c r="P153" s="215">
        <f>O153*H153</f>
        <v>0</v>
      </c>
      <c r="Q153" s="215">
        <v>0</v>
      </c>
      <c r="R153" s="215">
        <f>Q153*H153</f>
        <v>0</v>
      </c>
      <c r="S153" s="215">
        <v>0</v>
      </c>
      <c r="T153" s="216">
        <f>S153*H153</f>
        <v>0</v>
      </c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R153" s="217" t="s">
        <v>158</v>
      </c>
      <c r="AT153" s="217" t="s">
        <v>153</v>
      </c>
      <c r="AU153" s="217" t="s">
        <v>79</v>
      </c>
      <c r="AY153" s="19" t="s">
        <v>150</v>
      </c>
      <c r="BE153" s="218">
        <f>IF(N153="základní",J153,0)</f>
        <v>0</v>
      </c>
      <c r="BF153" s="218">
        <f>IF(N153="snížená",J153,0)</f>
        <v>0</v>
      </c>
      <c r="BG153" s="218">
        <f>IF(N153="zákl. přenesená",J153,0)</f>
        <v>0</v>
      </c>
      <c r="BH153" s="218">
        <f>IF(N153="sníž. přenesená",J153,0)</f>
        <v>0</v>
      </c>
      <c r="BI153" s="218">
        <f>IF(N153="nulová",J153,0)</f>
        <v>0</v>
      </c>
      <c r="BJ153" s="19" t="s">
        <v>77</v>
      </c>
      <c r="BK153" s="218">
        <f>ROUND(I153*H153,2)</f>
        <v>0</v>
      </c>
      <c r="BL153" s="19" t="s">
        <v>158</v>
      </c>
      <c r="BM153" s="217" t="s">
        <v>1474</v>
      </c>
    </row>
    <row r="154" s="2" customFormat="1">
      <c r="A154" s="40"/>
      <c r="B154" s="41"/>
      <c r="C154" s="42"/>
      <c r="D154" s="219" t="s">
        <v>159</v>
      </c>
      <c r="E154" s="42"/>
      <c r="F154" s="220" t="s">
        <v>727</v>
      </c>
      <c r="G154" s="42"/>
      <c r="H154" s="42"/>
      <c r="I154" s="221"/>
      <c r="J154" s="42"/>
      <c r="K154" s="42"/>
      <c r="L154" s="46"/>
      <c r="M154" s="222"/>
      <c r="N154" s="223"/>
      <c r="O154" s="86"/>
      <c r="P154" s="86"/>
      <c r="Q154" s="86"/>
      <c r="R154" s="86"/>
      <c r="S154" s="86"/>
      <c r="T154" s="87"/>
      <c r="U154" s="40"/>
      <c r="V154" s="40"/>
      <c r="W154" s="40"/>
      <c r="X154" s="40"/>
      <c r="Y154" s="40"/>
      <c r="Z154" s="40"/>
      <c r="AA154" s="40"/>
      <c r="AB154" s="40"/>
      <c r="AC154" s="40"/>
      <c r="AD154" s="40"/>
      <c r="AE154" s="40"/>
      <c r="AT154" s="19" t="s">
        <v>159</v>
      </c>
      <c r="AU154" s="19" t="s">
        <v>79</v>
      </c>
    </row>
    <row r="155" s="13" customFormat="1">
      <c r="A155" s="13"/>
      <c r="B155" s="242"/>
      <c r="C155" s="243"/>
      <c r="D155" s="244" t="s">
        <v>593</v>
      </c>
      <c r="E155" s="243"/>
      <c r="F155" s="246" t="s">
        <v>1475</v>
      </c>
      <c r="G155" s="243"/>
      <c r="H155" s="247">
        <v>1837.2439999999999</v>
      </c>
      <c r="I155" s="248"/>
      <c r="J155" s="243"/>
      <c r="K155" s="243"/>
      <c r="L155" s="249"/>
      <c r="M155" s="250"/>
      <c r="N155" s="251"/>
      <c r="O155" s="251"/>
      <c r="P155" s="251"/>
      <c r="Q155" s="251"/>
      <c r="R155" s="251"/>
      <c r="S155" s="251"/>
      <c r="T155" s="252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53" t="s">
        <v>593</v>
      </c>
      <c r="AU155" s="253" t="s">
        <v>79</v>
      </c>
      <c r="AV155" s="13" t="s">
        <v>79</v>
      </c>
      <c r="AW155" s="13" t="s">
        <v>4</v>
      </c>
      <c r="AX155" s="13" t="s">
        <v>77</v>
      </c>
      <c r="AY155" s="253" t="s">
        <v>150</v>
      </c>
    </row>
    <row r="156" s="2" customFormat="1" ht="44.25" customHeight="1">
      <c r="A156" s="40"/>
      <c r="B156" s="41"/>
      <c r="C156" s="206" t="s">
        <v>204</v>
      </c>
      <c r="D156" s="206" t="s">
        <v>153</v>
      </c>
      <c r="E156" s="207" t="s">
        <v>738</v>
      </c>
      <c r="F156" s="208" t="s">
        <v>739</v>
      </c>
      <c r="G156" s="209" t="s">
        <v>375</v>
      </c>
      <c r="H156" s="210">
        <v>631.77999999999997</v>
      </c>
      <c r="I156" s="211"/>
      <c r="J156" s="212">
        <f>ROUND(I156*H156,2)</f>
        <v>0</v>
      </c>
      <c r="K156" s="208" t="s">
        <v>157</v>
      </c>
      <c r="L156" s="46"/>
      <c r="M156" s="213" t="s">
        <v>19</v>
      </c>
      <c r="N156" s="214" t="s">
        <v>40</v>
      </c>
      <c r="O156" s="86"/>
      <c r="P156" s="215">
        <f>O156*H156</f>
        <v>0</v>
      </c>
      <c r="Q156" s="215">
        <v>0</v>
      </c>
      <c r="R156" s="215">
        <f>Q156*H156</f>
        <v>0</v>
      </c>
      <c r="S156" s="215">
        <v>0</v>
      </c>
      <c r="T156" s="216">
        <f>S156*H156</f>
        <v>0</v>
      </c>
      <c r="U156" s="40"/>
      <c r="V156" s="40"/>
      <c r="W156" s="40"/>
      <c r="X156" s="40"/>
      <c r="Y156" s="40"/>
      <c r="Z156" s="40"/>
      <c r="AA156" s="40"/>
      <c r="AB156" s="40"/>
      <c r="AC156" s="40"/>
      <c r="AD156" s="40"/>
      <c r="AE156" s="40"/>
      <c r="AR156" s="217" t="s">
        <v>158</v>
      </c>
      <c r="AT156" s="217" t="s">
        <v>153</v>
      </c>
      <c r="AU156" s="217" t="s">
        <v>79</v>
      </c>
      <c r="AY156" s="19" t="s">
        <v>150</v>
      </c>
      <c r="BE156" s="218">
        <f>IF(N156="základní",J156,0)</f>
        <v>0</v>
      </c>
      <c r="BF156" s="218">
        <f>IF(N156="snížená",J156,0)</f>
        <v>0</v>
      </c>
      <c r="BG156" s="218">
        <f>IF(N156="zákl. přenesená",J156,0)</f>
        <v>0</v>
      </c>
      <c r="BH156" s="218">
        <f>IF(N156="sníž. přenesená",J156,0)</f>
        <v>0</v>
      </c>
      <c r="BI156" s="218">
        <f>IF(N156="nulová",J156,0)</f>
        <v>0</v>
      </c>
      <c r="BJ156" s="19" t="s">
        <v>77</v>
      </c>
      <c r="BK156" s="218">
        <f>ROUND(I156*H156,2)</f>
        <v>0</v>
      </c>
      <c r="BL156" s="19" t="s">
        <v>158</v>
      </c>
      <c r="BM156" s="217" t="s">
        <v>1476</v>
      </c>
    </row>
    <row r="157" s="2" customFormat="1">
      <c r="A157" s="40"/>
      <c r="B157" s="41"/>
      <c r="C157" s="42"/>
      <c r="D157" s="219" t="s">
        <v>159</v>
      </c>
      <c r="E157" s="42"/>
      <c r="F157" s="220" t="s">
        <v>740</v>
      </c>
      <c r="G157" s="42"/>
      <c r="H157" s="42"/>
      <c r="I157" s="221"/>
      <c r="J157" s="42"/>
      <c r="K157" s="42"/>
      <c r="L157" s="46"/>
      <c r="M157" s="222"/>
      <c r="N157" s="223"/>
      <c r="O157" s="86"/>
      <c r="P157" s="86"/>
      <c r="Q157" s="86"/>
      <c r="R157" s="86"/>
      <c r="S157" s="86"/>
      <c r="T157" s="87"/>
      <c r="U157" s="40"/>
      <c r="V157" s="40"/>
      <c r="W157" s="40"/>
      <c r="X157" s="40"/>
      <c r="Y157" s="40"/>
      <c r="Z157" s="40"/>
      <c r="AA157" s="40"/>
      <c r="AB157" s="40"/>
      <c r="AC157" s="40"/>
      <c r="AD157" s="40"/>
      <c r="AE157" s="40"/>
      <c r="AT157" s="19" t="s">
        <v>159</v>
      </c>
      <c r="AU157" s="19" t="s">
        <v>79</v>
      </c>
    </row>
    <row r="158" s="2" customFormat="1" ht="16.5" customHeight="1">
      <c r="A158" s="40"/>
      <c r="B158" s="41"/>
      <c r="C158" s="228" t="s">
        <v>330</v>
      </c>
      <c r="D158" s="228" t="s">
        <v>254</v>
      </c>
      <c r="E158" s="229" t="s">
        <v>1163</v>
      </c>
      <c r="F158" s="230" t="s">
        <v>1164</v>
      </c>
      <c r="G158" s="231" t="s">
        <v>258</v>
      </c>
      <c r="H158" s="232">
        <v>1055.0730000000001</v>
      </c>
      <c r="I158" s="233"/>
      <c r="J158" s="234">
        <f>ROUND(I158*H158,2)</f>
        <v>0</v>
      </c>
      <c r="K158" s="230" t="s">
        <v>157</v>
      </c>
      <c r="L158" s="235"/>
      <c r="M158" s="236" t="s">
        <v>19</v>
      </c>
      <c r="N158" s="237" t="s">
        <v>40</v>
      </c>
      <c r="O158" s="86"/>
      <c r="P158" s="215">
        <f>O158*H158</f>
        <v>0</v>
      </c>
      <c r="Q158" s="215">
        <v>1</v>
      </c>
      <c r="R158" s="215">
        <f>Q158*H158</f>
        <v>1055.0730000000001</v>
      </c>
      <c r="S158" s="215">
        <v>0</v>
      </c>
      <c r="T158" s="216">
        <f>S158*H158</f>
        <v>0</v>
      </c>
      <c r="U158" s="40"/>
      <c r="V158" s="40"/>
      <c r="W158" s="40"/>
      <c r="X158" s="40"/>
      <c r="Y158" s="40"/>
      <c r="Z158" s="40"/>
      <c r="AA158" s="40"/>
      <c r="AB158" s="40"/>
      <c r="AC158" s="40"/>
      <c r="AD158" s="40"/>
      <c r="AE158" s="40"/>
      <c r="AR158" s="217" t="s">
        <v>171</v>
      </c>
      <c r="AT158" s="217" t="s">
        <v>254</v>
      </c>
      <c r="AU158" s="217" t="s">
        <v>79</v>
      </c>
      <c r="AY158" s="19" t="s">
        <v>150</v>
      </c>
      <c r="BE158" s="218">
        <f>IF(N158="základní",J158,0)</f>
        <v>0</v>
      </c>
      <c r="BF158" s="218">
        <f>IF(N158="snížená",J158,0)</f>
        <v>0</v>
      </c>
      <c r="BG158" s="218">
        <f>IF(N158="zákl. přenesená",J158,0)</f>
        <v>0</v>
      </c>
      <c r="BH158" s="218">
        <f>IF(N158="sníž. přenesená",J158,0)</f>
        <v>0</v>
      </c>
      <c r="BI158" s="218">
        <f>IF(N158="nulová",J158,0)</f>
        <v>0</v>
      </c>
      <c r="BJ158" s="19" t="s">
        <v>77</v>
      </c>
      <c r="BK158" s="218">
        <f>ROUND(I158*H158,2)</f>
        <v>0</v>
      </c>
      <c r="BL158" s="19" t="s">
        <v>158</v>
      </c>
      <c r="BM158" s="217" t="s">
        <v>1477</v>
      </c>
    </row>
    <row r="159" s="13" customFormat="1">
      <c r="A159" s="13"/>
      <c r="B159" s="242"/>
      <c r="C159" s="243"/>
      <c r="D159" s="244" t="s">
        <v>593</v>
      </c>
      <c r="E159" s="243"/>
      <c r="F159" s="246" t="s">
        <v>1478</v>
      </c>
      <c r="G159" s="243"/>
      <c r="H159" s="247">
        <v>1055.0730000000001</v>
      </c>
      <c r="I159" s="248"/>
      <c r="J159" s="243"/>
      <c r="K159" s="243"/>
      <c r="L159" s="249"/>
      <c r="M159" s="250"/>
      <c r="N159" s="251"/>
      <c r="O159" s="251"/>
      <c r="P159" s="251"/>
      <c r="Q159" s="251"/>
      <c r="R159" s="251"/>
      <c r="S159" s="251"/>
      <c r="T159" s="252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53" t="s">
        <v>593</v>
      </c>
      <c r="AU159" s="253" t="s">
        <v>79</v>
      </c>
      <c r="AV159" s="13" t="s">
        <v>79</v>
      </c>
      <c r="AW159" s="13" t="s">
        <v>4</v>
      </c>
      <c r="AX159" s="13" t="s">
        <v>77</v>
      </c>
      <c r="AY159" s="253" t="s">
        <v>150</v>
      </c>
    </row>
    <row r="160" s="2" customFormat="1" ht="66.75" customHeight="1">
      <c r="A160" s="40"/>
      <c r="B160" s="41"/>
      <c r="C160" s="206" t="s">
        <v>208</v>
      </c>
      <c r="D160" s="206" t="s">
        <v>153</v>
      </c>
      <c r="E160" s="207" t="s">
        <v>1166</v>
      </c>
      <c r="F160" s="208" t="s">
        <v>1167</v>
      </c>
      <c r="G160" s="209" t="s">
        <v>375</v>
      </c>
      <c r="H160" s="210">
        <v>298.29700000000003</v>
      </c>
      <c r="I160" s="211"/>
      <c r="J160" s="212">
        <f>ROUND(I160*H160,2)</f>
        <v>0</v>
      </c>
      <c r="K160" s="208" t="s">
        <v>157</v>
      </c>
      <c r="L160" s="46"/>
      <c r="M160" s="213" t="s">
        <v>19</v>
      </c>
      <c r="N160" s="214" t="s">
        <v>40</v>
      </c>
      <c r="O160" s="86"/>
      <c r="P160" s="215">
        <f>O160*H160</f>
        <v>0</v>
      </c>
      <c r="Q160" s="215">
        <v>0</v>
      </c>
      <c r="R160" s="215">
        <f>Q160*H160</f>
        <v>0</v>
      </c>
      <c r="S160" s="215">
        <v>0</v>
      </c>
      <c r="T160" s="216">
        <f>S160*H160</f>
        <v>0</v>
      </c>
      <c r="U160" s="40"/>
      <c r="V160" s="40"/>
      <c r="W160" s="40"/>
      <c r="X160" s="40"/>
      <c r="Y160" s="40"/>
      <c r="Z160" s="40"/>
      <c r="AA160" s="40"/>
      <c r="AB160" s="40"/>
      <c r="AC160" s="40"/>
      <c r="AD160" s="40"/>
      <c r="AE160" s="40"/>
      <c r="AR160" s="217" t="s">
        <v>158</v>
      </c>
      <c r="AT160" s="217" t="s">
        <v>153</v>
      </c>
      <c r="AU160" s="217" t="s">
        <v>79</v>
      </c>
      <c r="AY160" s="19" t="s">
        <v>150</v>
      </c>
      <c r="BE160" s="218">
        <f>IF(N160="základní",J160,0)</f>
        <v>0</v>
      </c>
      <c r="BF160" s="218">
        <f>IF(N160="snížená",J160,0)</f>
        <v>0</v>
      </c>
      <c r="BG160" s="218">
        <f>IF(N160="zákl. přenesená",J160,0)</f>
        <v>0</v>
      </c>
      <c r="BH160" s="218">
        <f>IF(N160="sníž. přenesená",J160,0)</f>
        <v>0</v>
      </c>
      <c r="BI160" s="218">
        <f>IF(N160="nulová",J160,0)</f>
        <v>0</v>
      </c>
      <c r="BJ160" s="19" t="s">
        <v>77</v>
      </c>
      <c r="BK160" s="218">
        <f>ROUND(I160*H160,2)</f>
        <v>0</v>
      </c>
      <c r="BL160" s="19" t="s">
        <v>158</v>
      </c>
      <c r="BM160" s="217" t="s">
        <v>1479</v>
      </c>
    </row>
    <row r="161" s="2" customFormat="1">
      <c r="A161" s="40"/>
      <c r="B161" s="41"/>
      <c r="C161" s="42"/>
      <c r="D161" s="219" t="s">
        <v>159</v>
      </c>
      <c r="E161" s="42"/>
      <c r="F161" s="220" t="s">
        <v>1169</v>
      </c>
      <c r="G161" s="42"/>
      <c r="H161" s="42"/>
      <c r="I161" s="221"/>
      <c r="J161" s="42"/>
      <c r="K161" s="42"/>
      <c r="L161" s="46"/>
      <c r="M161" s="222"/>
      <c r="N161" s="223"/>
      <c r="O161" s="86"/>
      <c r="P161" s="86"/>
      <c r="Q161" s="86"/>
      <c r="R161" s="86"/>
      <c r="S161" s="86"/>
      <c r="T161" s="87"/>
      <c r="U161" s="40"/>
      <c r="V161" s="40"/>
      <c r="W161" s="40"/>
      <c r="X161" s="40"/>
      <c r="Y161" s="40"/>
      <c r="Z161" s="40"/>
      <c r="AA161" s="40"/>
      <c r="AB161" s="40"/>
      <c r="AC161" s="40"/>
      <c r="AD161" s="40"/>
      <c r="AE161" s="40"/>
      <c r="AT161" s="19" t="s">
        <v>159</v>
      </c>
      <c r="AU161" s="19" t="s">
        <v>79</v>
      </c>
    </row>
    <row r="162" s="2" customFormat="1" ht="16.5" customHeight="1">
      <c r="A162" s="40"/>
      <c r="B162" s="41"/>
      <c r="C162" s="228" t="s">
        <v>338</v>
      </c>
      <c r="D162" s="228" t="s">
        <v>254</v>
      </c>
      <c r="E162" s="229" t="s">
        <v>1170</v>
      </c>
      <c r="F162" s="230" t="s">
        <v>1171</v>
      </c>
      <c r="G162" s="231" t="s">
        <v>258</v>
      </c>
      <c r="H162" s="232">
        <v>498.15600000000001</v>
      </c>
      <c r="I162" s="233"/>
      <c r="J162" s="234">
        <f>ROUND(I162*H162,2)</f>
        <v>0</v>
      </c>
      <c r="K162" s="230" t="s">
        <v>157</v>
      </c>
      <c r="L162" s="235"/>
      <c r="M162" s="236" t="s">
        <v>19</v>
      </c>
      <c r="N162" s="237" t="s">
        <v>40</v>
      </c>
      <c r="O162" s="86"/>
      <c r="P162" s="215">
        <f>O162*H162</f>
        <v>0</v>
      </c>
      <c r="Q162" s="215">
        <v>1</v>
      </c>
      <c r="R162" s="215">
        <f>Q162*H162</f>
        <v>498.15600000000001</v>
      </c>
      <c r="S162" s="215">
        <v>0</v>
      </c>
      <c r="T162" s="216">
        <f>S162*H162</f>
        <v>0</v>
      </c>
      <c r="U162" s="40"/>
      <c r="V162" s="40"/>
      <c r="W162" s="40"/>
      <c r="X162" s="40"/>
      <c r="Y162" s="40"/>
      <c r="Z162" s="40"/>
      <c r="AA162" s="40"/>
      <c r="AB162" s="40"/>
      <c r="AC162" s="40"/>
      <c r="AD162" s="40"/>
      <c r="AE162" s="40"/>
      <c r="AR162" s="217" t="s">
        <v>171</v>
      </c>
      <c r="AT162" s="217" t="s">
        <v>254</v>
      </c>
      <c r="AU162" s="217" t="s">
        <v>79</v>
      </c>
      <c r="AY162" s="19" t="s">
        <v>150</v>
      </c>
      <c r="BE162" s="218">
        <f>IF(N162="základní",J162,0)</f>
        <v>0</v>
      </c>
      <c r="BF162" s="218">
        <f>IF(N162="snížená",J162,0)</f>
        <v>0</v>
      </c>
      <c r="BG162" s="218">
        <f>IF(N162="zákl. přenesená",J162,0)</f>
        <v>0</v>
      </c>
      <c r="BH162" s="218">
        <f>IF(N162="sníž. přenesená",J162,0)</f>
        <v>0</v>
      </c>
      <c r="BI162" s="218">
        <f>IF(N162="nulová",J162,0)</f>
        <v>0</v>
      </c>
      <c r="BJ162" s="19" t="s">
        <v>77</v>
      </c>
      <c r="BK162" s="218">
        <f>ROUND(I162*H162,2)</f>
        <v>0</v>
      </c>
      <c r="BL162" s="19" t="s">
        <v>158</v>
      </c>
      <c r="BM162" s="217" t="s">
        <v>1480</v>
      </c>
    </row>
    <row r="163" s="13" customFormat="1">
      <c r="A163" s="13"/>
      <c r="B163" s="242"/>
      <c r="C163" s="243"/>
      <c r="D163" s="244" t="s">
        <v>593</v>
      </c>
      <c r="E163" s="243"/>
      <c r="F163" s="246" t="s">
        <v>1481</v>
      </c>
      <c r="G163" s="243"/>
      <c r="H163" s="247">
        <v>498.15600000000001</v>
      </c>
      <c r="I163" s="248"/>
      <c r="J163" s="243"/>
      <c r="K163" s="243"/>
      <c r="L163" s="249"/>
      <c r="M163" s="250"/>
      <c r="N163" s="251"/>
      <c r="O163" s="251"/>
      <c r="P163" s="251"/>
      <c r="Q163" s="251"/>
      <c r="R163" s="251"/>
      <c r="S163" s="251"/>
      <c r="T163" s="252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53" t="s">
        <v>593</v>
      </c>
      <c r="AU163" s="253" t="s">
        <v>79</v>
      </c>
      <c r="AV163" s="13" t="s">
        <v>79</v>
      </c>
      <c r="AW163" s="13" t="s">
        <v>4</v>
      </c>
      <c r="AX163" s="13" t="s">
        <v>77</v>
      </c>
      <c r="AY163" s="253" t="s">
        <v>150</v>
      </c>
    </row>
    <row r="164" s="12" customFormat="1" ht="22.8" customHeight="1">
      <c r="A164" s="12"/>
      <c r="B164" s="190"/>
      <c r="C164" s="191"/>
      <c r="D164" s="192" t="s">
        <v>68</v>
      </c>
      <c r="E164" s="204" t="s">
        <v>164</v>
      </c>
      <c r="F164" s="204" t="s">
        <v>795</v>
      </c>
      <c r="G164" s="191"/>
      <c r="H164" s="191"/>
      <c r="I164" s="194"/>
      <c r="J164" s="205">
        <f>BK164</f>
        <v>0</v>
      </c>
      <c r="K164" s="191"/>
      <c r="L164" s="196"/>
      <c r="M164" s="197"/>
      <c r="N164" s="198"/>
      <c r="O164" s="198"/>
      <c r="P164" s="199">
        <f>SUM(P165:P176)</f>
        <v>0</v>
      </c>
      <c r="Q164" s="198"/>
      <c r="R164" s="199">
        <f>SUM(R165:R176)</f>
        <v>0</v>
      </c>
      <c r="S164" s="198"/>
      <c r="T164" s="200">
        <f>SUM(T165:T176)</f>
        <v>0</v>
      </c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  <c r="AE164" s="12"/>
      <c r="AR164" s="201" t="s">
        <v>77</v>
      </c>
      <c r="AT164" s="202" t="s">
        <v>68</v>
      </c>
      <c r="AU164" s="202" t="s">
        <v>77</v>
      </c>
      <c r="AY164" s="201" t="s">
        <v>150</v>
      </c>
      <c r="BK164" s="203">
        <f>SUM(BK165:BK176)</f>
        <v>0</v>
      </c>
    </row>
    <row r="165" s="2" customFormat="1" ht="16.5" customHeight="1">
      <c r="A165" s="40"/>
      <c r="B165" s="41"/>
      <c r="C165" s="206" t="s">
        <v>215</v>
      </c>
      <c r="D165" s="206" t="s">
        <v>153</v>
      </c>
      <c r="E165" s="207" t="s">
        <v>1482</v>
      </c>
      <c r="F165" s="208" t="s">
        <v>1483</v>
      </c>
      <c r="G165" s="209" t="s">
        <v>310</v>
      </c>
      <c r="H165" s="210">
        <v>30</v>
      </c>
      <c r="I165" s="211"/>
      <c r="J165" s="212">
        <f>ROUND(I165*H165,2)</f>
        <v>0</v>
      </c>
      <c r="K165" s="208" t="s">
        <v>157</v>
      </c>
      <c r="L165" s="46"/>
      <c r="M165" s="213" t="s">
        <v>19</v>
      </c>
      <c r="N165" s="214" t="s">
        <v>40</v>
      </c>
      <c r="O165" s="86"/>
      <c r="P165" s="215">
        <f>O165*H165</f>
        <v>0</v>
      </c>
      <c r="Q165" s="215">
        <v>0</v>
      </c>
      <c r="R165" s="215">
        <f>Q165*H165</f>
        <v>0</v>
      </c>
      <c r="S165" s="215">
        <v>0</v>
      </c>
      <c r="T165" s="216">
        <f>S165*H165</f>
        <v>0</v>
      </c>
      <c r="U165" s="40"/>
      <c r="V165" s="40"/>
      <c r="W165" s="40"/>
      <c r="X165" s="40"/>
      <c r="Y165" s="40"/>
      <c r="Z165" s="40"/>
      <c r="AA165" s="40"/>
      <c r="AB165" s="40"/>
      <c r="AC165" s="40"/>
      <c r="AD165" s="40"/>
      <c r="AE165" s="40"/>
      <c r="AR165" s="217" t="s">
        <v>158</v>
      </c>
      <c r="AT165" s="217" t="s">
        <v>153</v>
      </c>
      <c r="AU165" s="217" t="s">
        <v>79</v>
      </c>
      <c r="AY165" s="19" t="s">
        <v>150</v>
      </c>
      <c r="BE165" s="218">
        <f>IF(N165="základní",J165,0)</f>
        <v>0</v>
      </c>
      <c r="BF165" s="218">
        <f>IF(N165="snížená",J165,0)</f>
        <v>0</v>
      </c>
      <c r="BG165" s="218">
        <f>IF(N165="zákl. přenesená",J165,0)</f>
        <v>0</v>
      </c>
      <c r="BH165" s="218">
        <f>IF(N165="sníž. přenesená",J165,0)</f>
        <v>0</v>
      </c>
      <c r="BI165" s="218">
        <f>IF(N165="nulová",J165,0)</f>
        <v>0</v>
      </c>
      <c r="BJ165" s="19" t="s">
        <v>77</v>
      </c>
      <c r="BK165" s="218">
        <f>ROUND(I165*H165,2)</f>
        <v>0</v>
      </c>
      <c r="BL165" s="19" t="s">
        <v>158</v>
      </c>
      <c r="BM165" s="217" t="s">
        <v>1484</v>
      </c>
    </row>
    <row r="166" s="2" customFormat="1">
      <c r="A166" s="40"/>
      <c r="B166" s="41"/>
      <c r="C166" s="42"/>
      <c r="D166" s="219" t="s">
        <v>159</v>
      </c>
      <c r="E166" s="42"/>
      <c r="F166" s="220" t="s">
        <v>1485</v>
      </c>
      <c r="G166" s="42"/>
      <c r="H166" s="42"/>
      <c r="I166" s="221"/>
      <c r="J166" s="42"/>
      <c r="K166" s="42"/>
      <c r="L166" s="46"/>
      <c r="M166" s="222"/>
      <c r="N166" s="223"/>
      <c r="O166" s="86"/>
      <c r="P166" s="86"/>
      <c r="Q166" s="86"/>
      <c r="R166" s="86"/>
      <c r="S166" s="86"/>
      <c r="T166" s="87"/>
      <c r="U166" s="40"/>
      <c r="V166" s="40"/>
      <c r="W166" s="40"/>
      <c r="X166" s="40"/>
      <c r="Y166" s="40"/>
      <c r="Z166" s="40"/>
      <c r="AA166" s="40"/>
      <c r="AB166" s="40"/>
      <c r="AC166" s="40"/>
      <c r="AD166" s="40"/>
      <c r="AE166" s="40"/>
      <c r="AT166" s="19" t="s">
        <v>159</v>
      </c>
      <c r="AU166" s="19" t="s">
        <v>79</v>
      </c>
    </row>
    <row r="167" s="13" customFormat="1">
      <c r="A167" s="13"/>
      <c r="B167" s="242"/>
      <c r="C167" s="243"/>
      <c r="D167" s="244" t="s">
        <v>593</v>
      </c>
      <c r="E167" s="245" t="s">
        <v>19</v>
      </c>
      <c r="F167" s="246" t="s">
        <v>1486</v>
      </c>
      <c r="G167" s="243"/>
      <c r="H167" s="247">
        <v>30</v>
      </c>
      <c r="I167" s="248"/>
      <c r="J167" s="243"/>
      <c r="K167" s="243"/>
      <c r="L167" s="249"/>
      <c r="M167" s="250"/>
      <c r="N167" s="251"/>
      <c r="O167" s="251"/>
      <c r="P167" s="251"/>
      <c r="Q167" s="251"/>
      <c r="R167" s="251"/>
      <c r="S167" s="251"/>
      <c r="T167" s="252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53" t="s">
        <v>593</v>
      </c>
      <c r="AU167" s="253" t="s">
        <v>79</v>
      </c>
      <c r="AV167" s="13" t="s">
        <v>79</v>
      </c>
      <c r="AW167" s="13" t="s">
        <v>31</v>
      </c>
      <c r="AX167" s="13" t="s">
        <v>69</v>
      </c>
      <c r="AY167" s="253" t="s">
        <v>150</v>
      </c>
    </row>
    <row r="168" s="14" customFormat="1">
      <c r="A168" s="14"/>
      <c r="B168" s="254"/>
      <c r="C168" s="255"/>
      <c r="D168" s="244" t="s">
        <v>593</v>
      </c>
      <c r="E168" s="256" t="s">
        <v>19</v>
      </c>
      <c r="F168" s="257" t="s">
        <v>595</v>
      </c>
      <c r="G168" s="255"/>
      <c r="H168" s="258">
        <v>30</v>
      </c>
      <c r="I168" s="259"/>
      <c r="J168" s="255"/>
      <c r="K168" s="255"/>
      <c r="L168" s="260"/>
      <c r="M168" s="261"/>
      <c r="N168" s="262"/>
      <c r="O168" s="262"/>
      <c r="P168" s="262"/>
      <c r="Q168" s="262"/>
      <c r="R168" s="262"/>
      <c r="S168" s="262"/>
      <c r="T168" s="263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T168" s="264" t="s">
        <v>593</v>
      </c>
      <c r="AU168" s="264" t="s">
        <v>79</v>
      </c>
      <c r="AV168" s="14" t="s">
        <v>158</v>
      </c>
      <c r="AW168" s="14" t="s">
        <v>31</v>
      </c>
      <c r="AX168" s="14" t="s">
        <v>77</v>
      </c>
      <c r="AY168" s="264" t="s">
        <v>150</v>
      </c>
    </row>
    <row r="169" s="2" customFormat="1" ht="24.15" customHeight="1">
      <c r="A169" s="40"/>
      <c r="B169" s="41"/>
      <c r="C169" s="206" t="s">
        <v>346</v>
      </c>
      <c r="D169" s="206" t="s">
        <v>153</v>
      </c>
      <c r="E169" s="207" t="s">
        <v>1487</v>
      </c>
      <c r="F169" s="208" t="s">
        <v>1488</v>
      </c>
      <c r="G169" s="209" t="s">
        <v>380</v>
      </c>
      <c r="H169" s="210">
        <v>5.024</v>
      </c>
      <c r="I169" s="211"/>
      <c r="J169" s="212">
        <f>ROUND(I169*H169,2)</f>
        <v>0</v>
      </c>
      <c r="K169" s="208" t="s">
        <v>19</v>
      </c>
      <c r="L169" s="46"/>
      <c r="M169" s="213" t="s">
        <v>19</v>
      </c>
      <c r="N169" s="214" t="s">
        <v>40</v>
      </c>
      <c r="O169" s="86"/>
      <c r="P169" s="215">
        <f>O169*H169</f>
        <v>0</v>
      </c>
      <c r="Q169" s="215">
        <v>0</v>
      </c>
      <c r="R169" s="215">
        <f>Q169*H169</f>
        <v>0</v>
      </c>
      <c r="S169" s="215">
        <v>0</v>
      </c>
      <c r="T169" s="216">
        <f>S169*H169</f>
        <v>0</v>
      </c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  <c r="AE169" s="40"/>
      <c r="AR169" s="217" t="s">
        <v>158</v>
      </c>
      <c r="AT169" s="217" t="s">
        <v>153</v>
      </c>
      <c r="AU169" s="217" t="s">
        <v>79</v>
      </c>
      <c r="AY169" s="19" t="s">
        <v>150</v>
      </c>
      <c r="BE169" s="218">
        <f>IF(N169="základní",J169,0)</f>
        <v>0</v>
      </c>
      <c r="BF169" s="218">
        <f>IF(N169="snížená",J169,0)</f>
        <v>0</v>
      </c>
      <c r="BG169" s="218">
        <f>IF(N169="zákl. přenesená",J169,0)</f>
        <v>0</v>
      </c>
      <c r="BH169" s="218">
        <f>IF(N169="sníž. přenesená",J169,0)</f>
        <v>0</v>
      </c>
      <c r="BI169" s="218">
        <f>IF(N169="nulová",J169,0)</f>
        <v>0</v>
      </c>
      <c r="BJ169" s="19" t="s">
        <v>77</v>
      </c>
      <c r="BK169" s="218">
        <f>ROUND(I169*H169,2)</f>
        <v>0</v>
      </c>
      <c r="BL169" s="19" t="s">
        <v>158</v>
      </c>
      <c r="BM169" s="217" t="s">
        <v>376</v>
      </c>
    </row>
    <row r="170" s="13" customFormat="1">
      <c r="A170" s="13"/>
      <c r="B170" s="242"/>
      <c r="C170" s="243"/>
      <c r="D170" s="244" t="s">
        <v>593</v>
      </c>
      <c r="E170" s="245" t="s">
        <v>19</v>
      </c>
      <c r="F170" s="246" t="s">
        <v>1489</v>
      </c>
      <c r="G170" s="243"/>
      <c r="H170" s="247">
        <v>5.024</v>
      </c>
      <c r="I170" s="248"/>
      <c r="J170" s="243"/>
      <c r="K170" s="243"/>
      <c r="L170" s="249"/>
      <c r="M170" s="250"/>
      <c r="N170" s="251"/>
      <c r="O170" s="251"/>
      <c r="P170" s="251"/>
      <c r="Q170" s="251"/>
      <c r="R170" s="251"/>
      <c r="S170" s="251"/>
      <c r="T170" s="252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53" t="s">
        <v>593</v>
      </c>
      <c r="AU170" s="253" t="s">
        <v>79</v>
      </c>
      <c r="AV170" s="13" t="s">
        <v>79</v>
      </c>
      <c r="AW170" s="13" t="s">
        <v>31</v>
      </c>
      <c r="AX170" s="13" t="s">
        <v>69</v>
      </c>
      <c r="AY170" s="253" t="s">
        <v>150</v>
      </c>
    </row>
    <row r="171" s="14" customFormat="1">
      <c r="A171" s="14"/>
      <c r="B171" s="254"/>
      <c r="C171" s="255"/>
      <c r="D171" s="244" t="s">
        <v>593</v>
      </c>
      <c r="E171" s="256" t="s">
        <v>19</v>
      </c>
      <c r="F171" s="257" t="s">
        <v>595</v>
      </c>
      <c r="G171" s="255"/>
      <c r="H171" s="258">
        <v>5.024</v>
      </c>
      <c r="I171" s="259"/>
      <c r="J171" s="255"/>
      <c r="K171" s="255"/>
      <c r="L171" s="260"/>
      <c r="M171" s="261"/>
      <c r="N171" s="262"/>
      <c r="O171" s="262"/>
      <c r="P171" s="262"/>
      <c r="Q171" s="262"/>
      <c r="R171" s="262"/>
      <c r="S171" s="262"/>
      <c r="T171" s="263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T171" s="264" t="s">
        <v>593</v>
      </c>
      <c r="AU171" s="264" t="s">
        <v>79</v>
      </c>
      <c r="AV171" s="14" t="s">
        <v>158</v>
      </c>
      <c r="AW171" s="14" t="s">
        <v>31</v>
      </c>
      <c r="AX171" s="14" t="s">
        <v>77</v>
      </c>
      <c r="AY171" s="264" t="s">
        <v>150</v>
      </c>
    </row>
    <row r="172" s="2" customFormat="1" ht="24.15" customHeight="1">
      <c r="A172" s="40"/>
      <c r="B172" s="41"/>
      <c r="C172" s="206" t="s">
        <v>219</v>
      </c>
      <c r="D172" s="206" t="s">
        <v>153</v>
      </c>
      <c r="E172" s="207" t="s">
        <v>1490</v>
      </c>
      <c r="F172" s="208" t="s">
        <v>1491</v>
      </c>
      <c r="G172" s="209" t="s">
        <v>310</v>
      </c>
      <c r="H172" s="210">
        <v>485</v>
      </c>
      <c r="I172" s="211"/>
      <c r="J172" s="212">
        <f>ROUND(I172*H172,2)</f>
        <v>0</v>
      </c>
      <c r="K172" s="208" t="s">
        <v>157</v>
      </c>
      <c r="L172" s="46"/>
      <c r="M172" s="213" t="s">
        <v>19</v>
      </c>
      <c r="N172" s="214" t="s">
        <v>40</v>
      </c>
      <c r="O172" s="86"/>
      <c r="P172" s="215">
        <f>O172*H172</f>
        <v>0</v>
      </c>
      <c r="Q172" s="215">
        <v>0</v>
      </c>
      <c r="R172" s="215">
        <f>Q172*H172</f>
        <v>0</v>
      </c>
      <c r="S172" s="215">
        <v>0</v>
      </c>
      <c r="T172" s="216">
        <f>S172*H172</f>
        <v>0</v>
      </c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  <c r="AE172" s="40"/>
      <c r="AR172" s="217" t="s">
        <v>158</v>
      </c>
      <c r="AT172" s="217" t="s">
        <v>153</v>
      </c>
      <c r="AU172" s="217" t="s">
        <v>79</v>
      </c>
      <c r="AY172" s="19" t="s">
        <v>150</v>
      </c>
      <c r="BE172" s="218">
        <f>IF(N172="základní",J172,0)</f>
        <v>0</v>
      </c>
      <c r="BF172" s="218">
        <f>IF(N172="snížená",J172,0)</f>
        <v>0</v>
      </c>
      <c r="BG172" s="218">
        <f>IF(N172="zákl. přenesená",J172,0)</f>
        <v>0</v>
      </c>
      <c r="BH172" s="218">
        <f>IF(N172="sníž. přenesená",J172,0)</f>
        <v>0</v>
      </c>
      <c r="BI172" s="218">
        <f>IF(N172="nulová",J172,0)</f>
        <v>0</v>
      </c>
      <c r="BJ172" s="19" t="s">
        <v>77</v>
      </c>
      <c r="BK172" s="218">
        <f>ROUND(I172*H172,2)</f>
        <v>0</v>
      </c>
      <c r="BL172" s="19" t="s">
        <v>158</v>
      </c>
      <c r="BM172" s="217" t="s">
        <v>1492</v>
      </c>
    </row>
    <row r="173" s="2" customFormat="1">
      <c r="A173" s="40"/>
      <c r="B173" s="41"/>
      <c r="C173" s="42"/>
      <c r="D173" s="219" t="s">
        <v>159</v>
      </c>
      <c r="E173" s="42"/>
      <c r="F173" s="220" t="s">
        <v>1493</v>
      </c>
      <c r="G173" s="42"/>
      <c r="H173" s="42"/>
      <c r="I173" s="221"/>
      <c r="J173" s="42"/>
      <c r="K173" s="42"/>
      <c r="L173" s="46"/>
      <c r="M173" s="222"/>
      <c r="N173" s="223"/>
      <c r="O173" s="86"/>
      <c r="P173" s="86"/>
      <c r="Q173" s="86"/>
      <c r="R173" s="86"/>
      <c r="S173" s="86"/>
      <c r="T173" s="87"/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  <c r="AE173" s="40"/>
      <c r="AT173" s="19" t="s">
        <v>159</v>
      </c>
      <c r="AU173" s="19" t="s">
        <v>79</v>
      </c>
    </row>
    <row r="174" s="13" customFormat="1">
      <c r="A174" s="13"/>
      <c r="B174" s="242"/>
      <c r="C174" s="243"/>
      <c r="D174" s="244" t="s">
        <v>593</v>
      </c>
      <c r="E174" s="245" t="s">
        <v>19</v>
      </c>
      <c r="F174" s="246" t="s">
        <v>1494</v>
      </c>
      <c r="G174" s="243"/>
      <c r="H174" s="247">
        <v>241.90000000000001</v>
      </c>
      <c r="I174" s="248"/>
      <c r="J174" s="243"/>
      <c r="K174" s="243"/>
      <c r="L174" s="249"/>
      <c r="M174" s="250"/>
      <c r="N174" s="251"/>
      <c r="O174" s="251"/>
      <c r="P174" s="251"/>
      <c r="Q174" s="251"/>
      <c r="R174" s="251"/>
      <c r="S174" s="251"/>
      <c r="T174" s="252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253" t="s">
        <v>593</v>
      </c>
      <c r="AU174" s="253" t="s">
        <v>79</v>
      </c>
      <c r="AV174" s="13" t="s">
        <v>79</v>
      </c>
      <c r="AW174" s="13" t="s">
        <v>31</v>
      </c>
      <c r="AX174" s="13" t="s">
        <v>69</v>
      </c>
      <c r="AY174" s="253" t="s">
        <v>150</v>
      </c>
    </row>
    <row r="175" s="13" customFormat="1">
      <c r="A175" s="13"/>
      <c r="B175" s="242"/>
      <c r="C175" s="243"/>
      <c r="D175" s="244" t="s">
        <v>593</v>
      </c>
      <c r="E175" s="245" t="s">
        <v>19</v>
      </c>
      <c r="F175" s="246" t="s">
        <v>1495</v>
      </c>
      <c r="G175" s="243"/>
      <c r="H175" s="247">
        <v>243.09999999999999</v>
      </c>
      <c r="I175" s="248"/>
      <c r="J175" s="243"/>
      <c r="K175" s="243"/>
      <c r="L175" s="249"/>
      <c r="M175" s="250"/>
      <c r="N175" s="251"/>
      <c r="O175" s="251"/>
      <c r="P175" s="251"/>
      <c r="Q175" s="251"/>
      <c r="R175" s="251"/>
      <c r="S175" s="251"/>
      <c r="T175" s="252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53" t="s">
        <v>593</v>
      </c>
      <c r="AU175" s="253" t="s">
        <v>79</v>
      </c>
      <c r="AV175" s="13" t="s">
        <v>79</v>
      </c>
      <c r="AW175" s="13" t="s">
        <v>31</v>
      </c>
      <c r="AX175" s="13" t="s">
        <v>69</v>
      </c>
      <c r="AY175" s="253" t="s">
        <v>150</v>
      </c>
    </row>
    <row r="176" s="14" customFormat="1">
      <c r="A176" s="14"/>
      <c r="B176" s="254"/>
      <c r="C176" s="255"/>
      <c r="D176" s="244" t="s">
        <v>593</v>
      </c>
      <c r="E176" s="256" t="s">
        <v>19</v>
      </c>
      <c r="F176" s="257" t="s">
        <v>595</v>
      </c>
      <c r="G176" s="255"/>
      <c r="H176" s="258">
        <v>485</v>
      </c>
      <c r="I176" s="259"/>
      <c r="J176" s="255"/>
      <c r="K176" s="255"/>
      <c r="L176" s="260"/>
      <c r="M176" s="261"/>
      <c r="N176" s="262"/>
      <c r="O176" s="262"/>
      <c r="P176" s="262"/>
      <c r="Q176" s="262"/>
      <c r="R176" s="262"/>
      <c r="S176" s="262"/>
      <c r="T176" s="263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T176" s="264" t="s">
        <v>593</v>
      </c>
      <c r="AU176" s="264" t="s">
        <v>79</v>
      </c>
      <c r="AV176" s="14" t="s">
        <v>158</v>
      </c>
      <c r="AW176" s="14" t="s">
        <v>31</v>
      </c>
      <c r="AX176" s="14" t="s">
        <v>77</v>
      </c>
      <c r="AY176" s="264" t="s">
        <v>150</v>
      </c>
    </row>
    <row r="177" s="12" customFormat="1" ht="22.8" customHeight="1">
      <c r="A177" s="12"/>
      <c r="B177" s="190"/>
      <c r="C177" s="191"/>
      <c r="D177" s="192" t="s">
        <v>68</v>
      </c>
      <c r="E177" s="204" t="s">
        <v>158</v>
      </c>
      <c r="F177" s="204" t="s">
        <v>1174</v>
      </c>
      <c r="G177" s="191"/>
      <c r="H177" s="191"/>
      <c r="I177" s="194"/>
      <c r="J177" s="205">
        <f>BK177</f>
        <v>0</v>
      </c>
      <c r="K177" s="191"/>
      <c r="L177" s="196"/>
      <c r="M177" s="197"/>
      <c r="N177" s="198"/>
      <c r="O177" s="198"/>
      <c r="P177" s="199">
        <f>SUM(P178:P188)</f>
        <v>0</v>
      </c>
      <c r="Q177" s="198"/>
      <c r="R177" s="199">
        <f>SUM(R178:R188)</f>
        <v>13.995564000000002</v>
      </c>
      <c r="S177" s="198"/>
      <c r="T177" s="200">
        <f>SUM(T178:T188)</f>
        <v>0</v>
      </c>
      <c r="U177" s="12"/>
      <c r="V177" s="12"/>
      <c r="W177" s="12"/>
      <c r="X177" s="12"/>
      <c r="Y177" s="12"/>
      <c r="Z177" s="12"/>
      <c r="AA177" s="12"/>
      <c r="AB177" s="12"/>
      <c r="AC177" s="12"/>
      <c r="AD177" s="12"/>
      <c r="AE177" s="12"/>
      <c r="AR177" s="201" t="s">
        <v>77</v>
      </c>
      <c r="AT177" s="202" t="s">
        <v>68</v>
      </c>
      <c r="AU177" s="202" t="s">
        <v>77</v>
      </c>
      <c r="AY177" s="201" t="s">
        <v>150</v>
      </c>
      <c r="BK177" s="203">
        <f>SUM(BK178:BK188)</f>
        <v>0</v>
      </c>
    </row>
    <row r="178" s="2" customFormat="1" ht="33" customHeight="1">
      <c r="A178" s="40"/>
      <c r="B178" s="41"/>
      <c r="C178" s="206" t="s">
        <v>355</v>
      </c>
      <c r="D178" s="206" t="s">
        <v>153</v>
      </c>
      <c r="E178" s="207" t="s">
        <v>1175</v>
      </c>
      <c r="F178" s="208" t="s">
        <v>1176</v>
      </c>
      <c r="G178" s="209" t="s">
        <v>375</v>
      </c>
      <c r="H178" s="210">
        <v>53.802</v>
      </c>
      <c r="I178" s="211"/>
      <c r="J178" s="212">
        <f>ROUND(I178*H178,2)</f>
        <v>0</v>
      </c>
      <c r="K178" s="208" t="s">
        <v>157</v>
      </c>
      <c r="L178" s="46"/>
      <c r="M178" s="213" t="s">
        <v>19</v>
      </c>
      <c r="N178" s="214" t="s">
        <v>40</v>
      </c>
      <c r="O178" s="86"/>
      <c r="P178" s="215">
        <f>O178*H178</f>
        <v>0</v>
      </c>
      <c r="Q178" s="215">
        <v>0</v>
      </c>
      <c r="R178" s="215">
        <f>Q178*H178</f>
        <v>0</v>
      </c>
      <c r="S178" s="215">
        <v>0</v>
      </c>
      <c r="T178" s="216">
        <f>S178*H178</f>
        <v>0</v>
      </c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  <c r="AE178" s="40"/>
      <c r="AR178" s="217" t="s">
        <v>158</v>
      </c>
      <c r="AT178" s="217" t="s">
        <v>153</v>
      </c>
      <c r="AU178" s="217" t="s">
        <v>79</v>
      </c>
      <c r="AY178" s="19" t="s">
        <v>150</v>
      </c>
      <c r="BE178" s="218">
        <f>IF(N178="základní",J178,0)</f>
        <v>0</v>
      </c>
      <c r="BF178" s="218">
        <f>IF(N178="snížená",J178,0)</f>
        <v>0</v>
      </c>
      <c r="BG178" s="218">
        <f>IF(N178="zákl. přenesená",J178,0)</f>
        <v>0</v>
      </c>
      <c r="BH178" s="218">
        <f>IF(N178="sníž. přenesená",J178,0)</f>
        <v>0</v>
      </c>
      <c r="BI178" s="218">
        <f>IF(N178="nulová",J178,0)</f>
        <v>0</v>
      </c>
      <c r="BJ178" s="19" t="s">
        <v>77</v>
      </c>
      <c r="BK178" s="218">
        <f>ROUND(I178*H178,2)</f>
        <v>0</v>
      </c>
      <c r="BL178" s="19" t="s">
        <v>158</v>
      </c>
      <c r="BM178" s="217" t="s">
        <v>1496</v>
      </c>
    </row>
    <row r="179" s="2" customFormat="1">
      <c r="A179" s="40"/>
      <c r="B179" s="41"/>
      <c r="C179" s="42"/>
      <c r="D179" s="219" t="s">
        <v>159</v>
      </c>
      <c r="E179" s="42"/>
      <c r="F179" s="220" t="s">
        <v>1178</v>
      </c>
      <c r="G179" s="42"/>
      <c r="H179" s="42"/>
      <c r="I179" s="221"/>
      <c r="J179" s="42"/>
      <c r="K179" s="42"/>
      <c r="L179" s="46"/>
      <c r="M179" s="222"/>
      <c r="N179" s="223"/>
      <c r="O179" s="86"/>
      <c r="P179" s="86"/>
      <c r="Q179" s="86"/>
      <c r="R179" s="86"/>
      <c r="S179" s="86"/>
      <c r="T179" s="87"/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  <c r="AE179" s="40"/>
      <c r="AT179" s="19" t="s">
        <v>159</v>
      </c>
      <c r="AU179" s="19" t="s">
        <v>79</v>
      </c>
    </row>
    <row r="180" s="2" customFormat="1" ht="37.8" customHeight="1">
      <c r="A180" s="40"/>
      <c r="B180" s="41"/>
      <c r="C180" s="206" t="s">
        <v>224</v>
      </c>
      <c r="D180" s="206" t="s">
        <v>153</v>
      </c>
      <c r="E180" s="207" t="s">
        <v>1497</v>
      </c>
      <c r="F180" s="208" t="s">
        <v>1498</v>
      </c>
      <c r="G180" s="209" t="s">
        <v>380</v>
      </c>
      <c r="H180" s="210">
        <v>4.2000000000000002</v>
      </c>
      <c r="I180" s="211"/>
      <c r="J180" s="212">
        <f>ROUND(I180*H180,2)</f>
        <v>0</v>
      </c>
      <c r="K180" s="208" t="s">
        <v>157</v>
      </c>
      <c r="L180" s="46"/>
      <c r="M180" s="213" t="s">
        <v>19</v>
      </c>
      <c r="N180" s="214" t="s">
        <v>40</v>
      </c>
      <c r="O180" s="86"/>
      <c r="P180" s="215">
        <f>O180*H180</f>
        <v>0</v>
      </c>
      <c r="Q180" s="215">
        <v>0.0078799999999999999</v>
      </c>
      <c r="R180" s="215">
        <f>Q180*H180</f>
        <v>0.033096</v>
      </c>
      <c r="S180" s="215">
        <v>0</v>
      </c>
      <c r="T180" s="216">
        <f>S180*H180</f>
        <v>0</v>
      </c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  <c r="AE180" s="40"/>
      <c r="AR180" s="217" t="s">
        <v>158</v>
      </c>
      <c r="AT180" s="217" t="s">
        <v>153</v>
      </c>
      <c r="AU180" s="217" t="s">
        <v>79</v>
      </c>
      <c r="AY180" s="19" t="s">
        <v>150</v>
      </c>
      <c r="BE180" s="218">
        <f>IF(N180="základní",J180,0)</f>
        <v>0</v>
      </c>
      <c r="BF180" s="218">
        <f>IF(N180="snížená",J180,0)</f>
        <v>0</v>
      </c>
      <c r="BG180" s="218">
        <f>IF(N180="zákl. přenesená",J180,0)</f>
        <v>0</v>
      </c>
      <c r="BH180" s="218">
        <f>IF(N180="sníž. přenesená",J180,0)</f>
        <v>0</v>
      </c>
      <c r="BI180" s="218">
        <f>IF(N180="nulová",J180,0)</f>
        <v>0</v>
      </c>
      <c r="BJ180" s="19" t="s">
        <v>77</v>
      </c>
      <c r="BK180" s="218">
        <f>ROUND(I180*H180,2)</f>
        <v>0</v>
      </c>
      <c r="BL180" s="19" t="s">
        <v>158</v>
      </c>
      <c r="BM180" s="217" t="s">
        <v>1499</v>
      </c>
    </row>
    <row r="181" s="2" customFormat="1">
      <c r="A181" s="40"/>
      <c r="B181" s="41"/>
      <c r="C181" s="42"/>
      <c r="D181" s="219" t="s">
        <v>159</v>
      </c>
      <c r="E181" s="42"/>
      <c r="F181" s="220" t="s">
        <v>1500</v>
      </c>
      <c r="G181" s="42"/>
      <c r="H181" s="42"/>
      <c r="I181" s="221"/>
      <c r="J181" s="42"/>
      <c r="K181" s="42"/>
      <c r="L181" s="46"/>
      <c r="M181" s="222"/>
      <c r="N181" s="223"/>
      <c r="O181" s="86"/>
      <c r="P181" s="86"/>
      <c r="Q181" s="86"/>
      <c r="R181" s="86"/>
      <c r="S181" s="86"/>
      <c r="T181" s="87"/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  <c r="AE181" s="40"/>
      <c r="AT181" s="19" t="s">
        <v>159</v>
      </c>
      <c r="AU181" s="19" t="s">
        <v>79</v>
      </c>
    </row>
    <row r="182" s="13" customFormat="1">
      <c r="A182" s="13"/>
      <c r="B182" s="242"/>
      <c r="C182" s="243"/>
      <c r="D182" s="244" t="s">
        <v>593</v>
      </c>
      <c r="E182" s="245" t="s">
        <v>19</v>
      </c>
      <c r="F182" s="246" t="s">
        <v>1501</v>
      </c>
      <c r="G182" s="243"/>
      <c r="H182" s="247">
        <v>4.2000000000000002</v>
      </c>
      <c r="I182" s="248"/>
      <c r="J182" s="243"/>
      <c r="K182" s="243"/>
      <c r="L182" s="249"/>
      <c r="M182" s="250"/>
      <c r="N182" s="251"/>
      <c r="O182" s="251"/>
      <c r="P182" s="251"/>
      <c r="Q182" s="251"/>
      <c r="R182" s="251"/>
      <c r="S182" s="251"/>
      <c r="T182" s="252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253" t="s">
        <v>593</v>
      </c>
      <c r="AU182" s="253" t="s">
        <v>79</v>
      </c>
      <c r="AV182" s="13" t="s">
        <v>79</v>
      </c>
      <c r="AW182" s="13" t="s">
        <v>31</v>
      </c>
      <c r="AX182" s="13" t="s">
        <v>69</v>
      </c>
      <c r="AY182" s="253" t="s">
        <v>150</v>
      </c>
    </row>
    <row r="183" s="14" customFormat="1">
      <c r="A183" s="14"/>
      <c r="B183" s="254"/>
      <c r="C183" s="255"/>
      <c r="D183" s="244" t="s">
        <v>593</v>
      </c>
      <c r="E183" s="256" t="s">
        <v>19</v>
      </c>
      <c r="F183" s="257" t="s">
        <v>595</v>
      </c>
      <c r="G183" s="255"/>
      <c r="H183" s="258">
        <v>4.2000000000000002</v>
      </c>
      <c r="I183" s="259"/>
      <c r="J183" s="255"/>
      <c r="K183" s="255"/>
      <c r="L183" s="260"/>
      <c r="M183" s="261"/>
      <c r="N183" s="262"/>
      <c r="O183" s="262"/>
      <c r="P183" s="262"/>
      <c r="Q183" s="262"/>
      <c r="R183" s="262"/>
      <c r="S183" s="262"/>
      <c r="T183" s="263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T183" s="264" t="s">
        <v>593</v>
      </c>
      <c r="AU183" s="264" t="s">
        <v>79</v>
      </c>
      <c r="AV183" s="14" t="s">
        <v>158</v>
      </c>
      <c r="AW183" s="14" t="s">
        <v>31</v>
      </c>
      <c r="AX183" s="14" t="s">
        <v>77</v>
      </c>
      <c r="AY183" s="264" t="s">
        <v>150</v>
      </c>
    </row>
    <row r="184" s="2" customFormat="1" ht="44.25" customHeight="1">
      <c r="A184" s="40"/>
      <c r="B184" s="41"/>
      <c r="C184" s="206" t="s">
        <v>363</v>
      </c>
      <c r="D184" s="206" t="s">
        <v>153</v>
      </c>
      <c r="E184" s="207" t="s">
        <v>1502</v>
      </c>
      <c r="F184" s="208" t="s">
        <v>1503</v>
      </c>
      <c r="G184" s="209" t="s">
        <v>310</v>
      </c>
      <c r="H184" s="210">
        <v>241.90000000000001</v>
      </c>
      <c r="I184" s="211"/>
      <c r="J184" s="212">
        <f>ROUND(I184*H184,2)</f>
        <v>0</v>
      </c>
      <c r="K184" s="208" t="s">
        <v>157</v>
      </c>
      <c r="L184" s="46"/>
      <c r="M184" s="213" t="s">
        <v>19</v>
      </c>
      <c r="N184" s="214" t="s">
        <v>40</v>
      </c>
      <c r="O184" s="86"/>
      <c r="P184" s="215">
        <f>O184*H184</f>
        <v>0</v>
      </c>
      <c r="Q184" s="215">
        <v>0.05772</v>
      </c>
      <c r="R184" s="215">
        <f>Q184*H184</f>
        <v>13.962468000000001</v>
      </c>
      <c r="S184" s="215">
        <v>0</v>
      </c>
      <c r="T184" s="216">
        <f>S184*H184</f>
        <v>0</v>
      </c>
      <c r="U184" s="40"/>
      <c r="V184" s="40"/>
      <c r="W184" s="40"/>
      <c r="X184" s="40"/>
      <c r="Y184" s="40"/>
      <c r="Z184" s="40"/>
      <c r="AA184" s="40"/>
      <c r="AB184" s="40"/>
      <c r="AC184" s="40"/>
      <c r="AD184" s="40"/>
      <c r="AE184" s="40"/>
      <c r="AR184" s="217" t="s">
        <v>158</v>
      </c>
      <c r="AT184" s="217" t="s">
        <v>153</v>
      </c>
      <c r="AU184" s="217" t="s">
        <v>79</v>
      </c>
      <c r="AY184" s="19" t="s">
        <v>150</v>
      </c>
      <c r="BE184" s="218">
        <f>IF(N184="základní",J184,0)</f>
        <v>0</v>
      </c>
      <c r="BF184" s="218">
        <f>IF(N184="snížená",J184,0)</f>
        <v>0</v>
      </c>
      <c r="BG184" s="218">
        <f>IF(N184="zákl. přenesená",J184,0)</f>
        <v>0</v>
      </c>
      <c r="BH184" s="218">
        <f>IF(N184="sníž. přenesená",J184,0)</f>
        <v>0</v>
      </c>
      <c r="BI184" s="218">
        <f>IF(N184="nulová",J184,0)</f>
        <v>0</v>
      </c>
      <c r="BJ184" s="19" t="s">
        <v>77</v>
      </c>
      <c r="BK184" s="218">
        <f>ROUND(I184*H184,2)</f>
        <v>0</v>
      </c>
      <c r="BL184" s="19" t="s">
        <v>158</v>
      </c>
      <c r="BM184" s="217" t="s">
        <v>1504</v>
      </c>
    </row>
    <row r="185" s="2" customFormat="1">
      <c r="A185" s="40"/>
      <c r="B185" s="41"/>
      <c r="C185" s="42"/>
      <c r="D185" s="219" t="s">
        <v>159</v>
      </c>
      <c r="E185" s="42"/>
      <c r="F185" s="220" t="s">
        <v>1505</v>
      </c>
      <c r="G185" s="42"/>
      <c r="H185" s="42"/>
      <c r="I185" s="221"/>
      <c r="J185" s="42"/>
      <c r="K185" s="42"/>
      <c r="L185" s="46"/>
      <c r="M185" s="222"/>
      <c r="N185" s="223"/>
      <c r="O185" s="86"/>
      <c r="P185" s="86"/>
      <c r="Q185" s="86"/>
      <c r="R185" s="86"/>
      <c r="S185" s="86"/>
      <c r="T185" s="87"/>
      <c r="U185" s="40"/>
      <c r="V185" s="40"/>
      <c r="W185" s="40"/>
      <c r="X185" s="40"/>
      <c r="Y185" s="40"/>
      <c r="Z185" s="40"/>
      <c r="AA185" s="40"/>
      <c r="AB185" s="40"/>
      <c r="AC185" s="40"/>
      <c r="AD185" s="40"/>
      <c r="AE185" s="40"/>
      <c r="AT185" s="19" t="s">
        <v>159</v>
      </c>
      <c r="AU185" s="19" t="s">
        <v>79</v>
      </c>
    </row>
    <row r="186" s="13" customFormat="1">
      <c r="A186" s="13"/>
      <c r="B186" s="242"/>
      <c r="C186" s="243"/>
      <c r="D186" s="244" t="s">
        <v>593</v>
      </c>
      <c r="E186" s="245" t="s">
        <v>19</v>
      </c>
      <c r="F186" s="246" t="s">
        <v>1506</v>
      </c>
      <c r="G186" s="243"/>
      <c r="H186" s="247">
        <v>186.30000000000001</v>
      </c>
      <c r="I186" s="248"/>
      <c r="J186" s="243"/>
      <c r="K186" s="243"/>
      <c r="L186" s="249"/>
      <c r="M186" s="250"/>
      <c r="N186" s="251"/>
      <c r="O186" s="251"/>
      <c r="P186" s="251"/>
      <c r="Q186" s="251"/>
      <c r="R186" s="251"/>
      <c r="S186" s="251"/>
      <c r="T186" s="252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T186" s="253" t="s">
        <v>593</v>
      </c>
      <c r="AU186" s="253" t="s">
        <v>79</v>
      </c>
      <c r="AV186" s="13" t="s">
        <v>79</v>
      </c>
      <c r="AW186" s="13" t="s">
        <v>31</v>
      </c>
      <c r="AX186" s="13" t="s">
        <v>69</v>
      </c>
      <c r="AY186" s="253" t="s">
        <v>150</v>
      </c>
    </row>
    <row r="187" s="13" customFormat="1">
      <c r="A187" s="13"/>
      <c r="B187" s="242"/>
      <c r="C187" s="243"/>
      <c r="D187" s="244" t="s">
        <v>593</v>
      </c>
      <c r="E187" s="245" t="s">
        <v>19</v>
      </c>
      <c r="F187" s="246" t="s">
        <v>1507</v>
      </c>
      <c r="G187" s="243"/>
      <c r="H187" s="247">
        <v>55.600000000000001</v>
      </c>
      <c r="I187" s="248"/>
      <c r="J187" s="243"/>
      <c r="K187" s="243"/>
      <c r="L187" s="249"/>
      <c r="M187" s="250"/>
      <c r="N187" s="251"/>
      <c r="O187" s="251"/>
      <c r="P187" s="251"/>
      <c r="Q187" s="251"/>
      <c r="R187" s="251"/>
      <c r="S187" s="251"/>
      <c r="T187" s="252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53" t="s">
        <v>593</v>
      </c>
      <c r="AU187" s="253" t="s">
        <v>79</v>
      </c>
      <c r="AV187" s="13" t="s">
        <v>79</v>
      </c>
      <c r="AW187" s="13" t="s">
        <v>31</v>
      </c>
      <c r="AX187" s="13" t="s">
        <v>69</v>
      </c>
      <c r="AY187" s="253" t="s">
        <v>150</v>
      </c>
    </row>
    <row r="188" s="14" customFormat="1">
      <c r="A188" s="14"/>
      <c r="B188" s="254"/>
      <c r="C188" s="255"/>
      <c r="D188" s="244" t="s">
        <v>593</v>
      </c>
      <c r="E188" s="256" t="s">
        <v>19</v>
      </c>
      <c r="F188" s="257" t="s">
        <v>595</v>
      </c>
      <c r="G188" s="255"/>
      <c r="H188" s="258">
        <v>241.90000000000001</v>
      </c>
      <c r="I188" s="259"/>
      <c r="J188" s="255"/>
      <c r="K188" s="255"/>
      <c r="L188" s="260"/>
      <c r="M188" s="261"/>
      <c r="N188" s="262"/>
      <c r="O188" s="262"/>
      <c r="P188" s="262"/>
      <c r="Q188" s="262"/>
      <c r="R188" s="262"/>
      <c r="S188" s="262"/>
      <c r="T188" s="263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T188" s="264" t="s">
        <v>593</v>
      </c>
      <c r="AU188" s="264" t="s">
        <v>79</v>
      </c>
      <c r="AV188" s="14" t="s">
        <v>158</v>
      </c>
      <c r="AW188" s="14" t="s">
        <v>31</v>
      </c>
      <c r="AX188" s="14" t="s">
        <v>77</v>
      </c>
      <c r="AY188" s="264" t="s">
        <v>150</v>
      </c>
    </row>
    <row r="189" s="12" customFormat="1" ht="22.8" customHeight="1">
      <c r="A189" s="12"/>
      <c r="B189" s="190"/>
      <c r="C189" s="191"/>
      <c r="D189" s="192" t="s">
        <v>68</v>
      </c>
      <c r="E189" s="204" t="s">
        <v>149</v>
      </c>
      <c r="F189" s="204" t="s">
        <v>822</v>
      </c>
      <c r="G189" s="191"/>
      <c r="H189" s="191"/>
      <c r="I189" s="194"/>
      <c r="J189" s="205">
        <f>BK189</f>
        <v>0</v>
      </c>
      <c r="K189" s="191"/>
      <c r="L189" s="196"/>
      <c r="M189" s="197"/>
      <c r="N189" s="198"/>
      <c r="O189" s="198"/>
      <c r="P189" s="199">
        <f>SUM(P190:P201)</f>
        <v>0</v>
      </c>
      <c r="Q189" s="198"/>
      <c r="R189" s="199">
        <f>SUM(R190:R201)</f>
        <v>1.8772057500000001</v>
      </c>
      <c r="S189" s="198"/>
      <c r="T189" s="200">
        <f>SUM(T190:T201)</f>
        <v>0</v>
      </c>
      <c r="U189" s="12"/>
      <c r="V189" s="12"/>
      <c r="W189" s="12"/>
      <c r="X189" s="12"/>
      <c r="Y189" s="12"/>
      <c r="Z189" s="12"/>
      <c r="AA189" s="12"/>
      <c r="AB189" s="12"/>
      <c r="AC189" s="12"/>
      <c r="AD189" s="12"/>
      <c r="AE189" s="12"/>
      <c r="AR189" s="201" t="s">
        <v>77</v>
      </c>
      <c r="AT189" s="202" t="s">
        <v>68</v>
      </c>
      <c r="AU189" s="202" t="s">
        <v>77</v>
      </c>
      <c r="AY189" s="201" t="s">
        <v>150</v>
      </c>
      <c r="BK189" s="203">
        <f>SUM(BK190:BK201)</f>
        <v>0</v>
      </c>
    </row>
    <row r="190" s="2" customFormat="1" ht="37.8" customHeight="1">
      <c r="A190" s="40"/>
      <c r="B190" s="41"/>
      <c r="C190" s="206" t="s">
        <v>230</v>
      </c>
      <c r="D190" s="206" t="s">
        <v>153</v>
      </c>
      <c r="E190" s="207" t="s">
        <v>1508</v>
      </c>
      <c r="F190" s="208" t="s">
        <v>1509</v>
      </c>
      <c r="G190" s="209" t="s">
        <v>380</v>
      </c>
      <c r="H190" s="210">
        <v>1.05</v>
      </c>
      <c r="I190" s="211"/>
      <c r="J190" s="212">
        <f>ROUND(I190*H190,2)</f>
        <v>0</v>
      </c>
      <c r="K190" s="208" t="s">
        <v>157</v>
      </c>
      <c r="L190" s="46"/>
      <c r="M190" s="213" t="s">
        <v>19</v>
      </c>
      <c r="N190" s="214" t="s">
        <v>40</v>
      </c>
      <c r="O190" s="86"/>
      <c r="P190" s="215">
        <f>O190*H190</f>
        <v>0</v>
      </c>
      <c r="Q190" s="215">
        <v>0.46000000000000002</v>
      </c>
      <c r="R190" s="215">
        <f>Q190*H190</f>
        <v>0.48300000000000004</v>
      </c>
      <c r="S190" s="215">
        <v>0</v>
      </c>
      <c r="T190" s="216">
        <f>S190*H190</f>
        <v>0</v>
      </c>
      <c r="U190" s="40"/>
      <c r="V190" s="40"/>
      <c r="W190" s="40"/>
      <c r="X190" s="40"/>
      <c r="Y190" s="40"/>
      <c r="Z190" s="40"/>
      <c r="AA190" s="40"/>
      <c r="AB190" s="40"/>
      <c r="AC190" s="40"/>
      <c r="AD190" s="40"/>
      <c r="AE190" s="40"/>
      <c r="AR190" s="217" t="s">
        <v>158</v>
      </c>
      <c r="AT190" s="217" t="s">
        <v>153</v>
      </c>
      <c r="AU190" s="217" t="s">
        <v>79</v>
      </c>
      <c r="AY190" s="19" t="s">
        <v>150</v>
      </c>
      <c r="BE190" s="218">
        <f>IF(N190="základní",J190,0)</f>
        <v>0</v>
      </c>
      <c r="BF190" s="218">
        <f>IF(N190="snížená",J190,0)</f>
        <v>0</v>
      </c>
      <c r="BG190" s="218">
        <f>IF(N190="zákl. přenesená",J190,0)</f>
        <v>0</v>
      </c>
      <c r="BH190" s="218">
        <f>IF(N190="sníž. přenesená",J190,0)</f>
        <v>0</v>
      </c>
      <c r="BI190" s="218">
        <f>IF(N190="nulová",J190,0)</f>
        <v>0</v>
      </c>
      <c r="BJ190" s="19" t="s">
        <v>77</v>
      </c>
      <c r="BK190" s="218">
        <f>ROUND(I190*H190,2)</f>
        <v>0</v>
      </c>
      <c r="BL190" s="19" t="s">
        <v>158</v>
      </c>
      <c r="BM190" s="217" t="s">
        <v>1510</v>
      </c>
    </row>
    <row r="191" s="2" customFormat="1">
      <c r="A191" s="40"/>
      <c r="B191" s="41"/>
      <c r="C191" s="42"/>
      <c r="D191" s="219" t="s">
        <v>159</v>
      </c>
      <c r="E191" s="42"/>
      <c r="F191" s="220" t="s">
        <v>1511</v>
      </c>
      <c r="G191" s="42"/>
      <c r="H191" s="42"/>
      <c r="I191" s="221"/>
      <c r="J191" s="42"/>
      <c r="K191" s="42"/>
      <c r="L191" s="46"/>
      <c r="M191" s="222"/>
      <c r="N191" s="223"/>
      <c r="O191" s="86"/>
      <c r="P191" s="86"/>
      <c r="Q191" s="86"/>
      <c r="R191" s="86"/>
      <c r="S191" s="86"/>
      <c r="T191" s="87"/>
      <c r="U191" s="40"/>
      <c r="V191" s="40"/>
      <c r="W191" s="40"/>
      <c r="X191" s="40"/>
      <c r="Y191" s="40"/>
      <c r="Z191" s="40"/>
      <c r="AA191" s="40"/>
      <c r="AB191" s="40"/>
      <c r="AC191" s="40"/>
      <c r="AD191" s="40"/>
      <c r="AE191" s="40"/>
      <c r="AT191" s="19" t="s">
        <v>159</v>
      </c>
      <c r="AU191" s="19" t="s">
        <v>79</v>
      </c>
    </row>
    <row r="192" s="13" customFormat="1">
      <c r="A192" s="13"/>
      <c r="B192" s="242"/>
      <c r="C192" s="243"/>
      <c r="D192" s="244" t="s">
        <v>593</v>
      </c>
      <c r="E192" s="245" t="s">
        <v>19</v>
      </c>
      <c r="F192" s="246" t="s">
        <v>1512</v>
      </c>
      <c r="G192" s="243"/>
      <c r="H192" s="247">
        <v>1.05</v>
      </c>
      <c r="I192" s="248"/>
      <c r="J192" s="243"/>
      <c r="K192" s="243"/>
      <c r="L192" s="249"/>
      <c r="M192" s="250"/>
      <c r="N192" s="251"/>
      <c r="O192" s="251"/>
      <c r="P192" s="251"/>
      <c r="Q192" s="251"/>
      <c r="R192" s="251"/>
      <c r="S192" s="251"/>
      <c r="T192" s="252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253" t="s">
        <v>593</v>
      </c>
      <c r="AU192" s="253" t="s">
        <v>79</v>
      </c>
      <c r="AV192" s="13" t="s">
        <v>79</v>
      </c>
      <c r="AW192" s="13" t="s">
        <v>31</v>
      </c>
      <c r="AX192" s="13" t="s">
        <v>69</v>
      </c>
      <c r="AY192" s="253" t="s">
        <v>150</v>
      </c>
    </row>
    <row r="193" s="14" customFormat="1">
      <c r="A193" s="14"/>
      <c r="B193" s="254"/>
      <c r="C193" s="255"/>
      <c r="D193" s="244" t="s">
        <v>593</v>
      </c>
      <c r="E193" s="256" t="s">
        <v>19</v>
      </c>
      <c r="F193" s="257" t="s">
        <v>595</v>
      </c>
      <c r="G193" s="255"/>
      <c r="H193" s="258">
        <v>1.05</v>
      </c>
      <c r="I193" s="259"/>
      <c r="J193" s="255"/>
      <c r="K193" s="255"/>
      <c r="L193" s="260"/>
      <c r="M193" s="261"/>
      <c r="N193" s="262"/>
      <c r="O193" s="262"/>
      <c r="P193" s="262"/>
      <c r="Q193" s="262"/>
      <c r="R193" s="262"/>
      <c r="S193" s="262"/>
      <c r="T193" s="263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T193" s="264" t="s">
        <v>593</v>
      </c>
      <c r="AU193" s="264" t="s">
        <v>79</v>
      </c>
      <c r="AV193" s="14" t="s">
        <v>158</v>
      </c>
      <c r="AW193" s="14" t="s">
        <v>31</v>
      </c>
      <c r="AX193" s="14" t="s">
        <v>77</v>
      </c>
      <c r="AY193" s="264" t="s">
        <v>150</v>
      </c>
    </row>
    <row r="194" s="2" customFormat="1" ht="44.25" customHeight="1">
      <c r="A194" s="40"/>
      <c r="B194" s="41"/>
      <c r="C194" s="206" t="s">
        <v>372</v>
      </c>
      <c r="D194" s="206" t="s">
        <v>153</v>
      </c>
      <c r="E194" s="207" t="s">
        <v>1513</v>
      </c>
      <c r="F194" s="208" t="s">
        <v>1514</v>
      </c>
      <c r="G194" s="209" t="s">
        <v>380</v>
      </c>
      <c r="H194" s="210">
        <v>1.575</v>
      </c>
      <c r="I194" s="211"/>
      <c r="J194" s="212">
        <f>ROUND(I194*H194,2)</f>
        <v>0</v>
      </c>
      <c r="K194" s="208" t="s">
        <v>157</v>
      </c>
      <c r="L194" s="46"/>
      <c r="M194" s="213" t="s">
        <v>19</v>
      </c>
      <c r="N194" s="214" t="s">
        <v>40</v>
      </c>
      <c r="O194" s="86"/>
      <c r="P194" s="215">
        <f>O194*H194</f>
        <v>0</v>
      </c>
      <c r="Q194" s="215">
        <v>0.39561000000000002</v>
      </c>
      <c r="R194" s="215">
        <f>Q194*H194</f>
        <v>0.62308574999999999</v>
      </c>
      <c r="S194" s="215">
        <v>0</v>
      </c>
      <c r="T194" s="216">
        <f>S194*H194</f>
        <v>0</v>
      </c>
      <c r="U194" s="40"/>
      <c r="V194" s="40"/>
      <c r="W194" s="40"/>
      <c r="X194" s="40"/>
      <c r="Y194" s="40"/>
      <c r="Z194" s="40"/>
      <c r="AA194" s="40"/>
      <c r="AB194" s="40"/>
      <c r="AC194" s="40"/>
      <c r="AD194" s="40"/>
      <c r="AE194" s="40"/>
      <c r="AR194" s="217" t="s">
        <v>158</v>
      </c>
      <c r="AT194" s="217" t="s">
        <v>153</v>
      </c>
      <c r="AU194" s="217" t="s">
        <v>79</v>
      </c>
      <c r="AY194" s="19" t="s">
        <v>150</v>
      </c>
      <c r="BE194" s="218">
        <f>IF(N194="základní",J194,0)</f>
        <v>0</v>
      </c>
      <c r="BF194" s="218">
        <f>IF(N194="snížená",J194,0)</f>
        <v>0</v>
      </c>
      <c r="BG194" s="218">
        <f>IF(N194="zákl. přenesená",J194,0)</f>
        <v>0</v>
      </c>
      <c r="BH194" s="218">
        <f>IF(N194="sníž. přenesená",J194,0)</f>
        <v>0</v>
      </c>
      <c r="BI194" s="218">
        <f>IF(N194="nulová",J194,0)</f>
        <v>0</v>
      </c>
      <c r="BJ194" s="19" t="s">
        <v>77</v>
      </c>
      <c r="BK194" s="218">
        <f>ROUND(I194*H194,2)</f>
        <v>0</v>
      </c>
      <c r="BL194" s="19" t="s">
        <v>158</v>
      </c>
      <c r="BM194" s="217" t="s">
        <v>1515</v>
      </c>
    </row>
    <row r="195" s="2" customFormat="1">
      <c r="A195" s="40"/>
      <c r="B195" s="41"/>
      <c r="C195" s="42"/>
      <c r="D195" s="219" t="s">
        <v>159</v>
      </c>
      <c r="E195" s="42"/>
      <c r="F195" s="220" t="s">
        <v>1516</v>
      </c>
      <c r="G195" s="42"/>
      <c r="H195" s="42"/>
      <c r="I195" s="221"/>
      <c r="J195" s="42"/>
      <c r="K195" s="42"/>
      <c r="L195" s="46"/>
      <c r="M195" s="222"/>
      <c r="N195" s="223"/>
      <c r="O195" s="86"/>
      <c r="P195" s="86"/>
      <c r="Q195" s="86"/>
      <c r="R195" s="86"/>
      <c r="S195" s="86"/>
      <c r="T195" s="87"/>
      <c r="U195" s="40"/>
      <c r="V195" s="40"/>
      <c r="W195" s="40"/>
      <c r="X195" s="40"/>
      <c r="Y195" s="40"/>
      <c r="Z195" s="40"/>
      <c r="AA195" s="40"/>
      <c r="AB195" s="40"/>
      <c r="AC195" s="40"/>
      <c r="AD195" s="40"/>
      <c r="AE195" s="40"/>
      <c r="AT195" s="19" t="s">
        <v>159</v>
      </c>
      <c r="AU195" s="19" t="s">
        <v>79</v>
      </c>
    </row>
    <row r="196" s="13" customFormat="1">
      <c r="A196" s="13"/>
      <c r="B196" s="242"/>
      <c r="C196" s="243"/>
      <c r="D196" s="244" t="s">
        <v>593</v>
      </c>
      <c r="E196" s="245" t="s">
        <v>19</v>
      </c>
      <c r="F196" s="246" t="s">
        <v>1517</v>
      </c>
      <c r="G196" s="243"/>
      <c r="H196" s="247">
        <v>1.575</v>
      </c>
      <c r="I196" s="248"/>
      <c r="J196" s="243"/>
      <c r="K196" s="243"/>
      <c r="L196" s="249"/>
      <c r="M196" s="250"/>
      <c r="N196" s="251"/>
      <c r="O196" s="251"/>
      <c r="P196" s="251"/>
      <c r="Q196" s="251"/>
      <c r="R196" s="251"/>
      <c r="S196" s="251"/>
      <c r="T196" s="252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253" t="s">
        <v>593</v>
      </c>
      <c r="AU196" s="253" t="s">
        <v>79</v>
      </c>
      <c r="AV196" s="13" t="s">
        <v>79</v>
      </c>
      <c r="AW196" s="13" t="s">
        <v>31</v>
      </c>
      <c r="AX196" s="13" t="s">
        <v>69</v>
      </c>
      <c r="AY196" s="253" t="s">
        <v>150</v>
      </c>
    </row>
    <row r="197" s="14" customFormat="1">
      <c r="A197" s="14"/>
      <c r="B197" s="254"/>
      <c r="C197" s="255"/>
      <c r="D197" s="244" t="s">
        <v>593</v>
      </c>
      <c r="E197" s="256" t="s">
        <v>19</v>
      </c>
      <c r="F197" s="257" t="s">
        <v>595</v>
      </c>
      <c r="G197" s="255"/>
      <c r="H197" s="258">
        <v>1.575</v>
      </c>
      <c r="I197" s="259"/>
      <c r="J197" s="255"/>
      <c r="K197" s="255"/>
      <c r="L197" s="260"/>
      <c r="M197" s="261"/>
      <c r="N197" s="262"/>
      <c r="O197" s="262"/>
      <c r="P197" s="262"/>
      <c r="Q197" s="262"/>
      <c r="R197" s="262"/>
      <c r="S197" s="262"/>
      <c r="T197" s="263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T197" s="264" t="s">
        <v>593</v>
      </c>
      <c r="AU197" s="264" t="s">
        <v>79</v>
      </c>
      <c r="AV197" s="14" t="s">
        <v>158</v>
      </c>
      <c r="AW197" s="14" t="s">
        <v>31</v>
      </c>
      <c r="AX197" s="14" t="s">
        <v>77</v>
      </c>
      <c r="AY197" s="264" t="s">
        <v>150</v>
      </c>
    </row>
    <row r="198" s="2" customFormat="1" ht="37.8" customHeight="1">
      <c r="A198" s="40"/>
      <c r="B198" s="41"/>
      <c r="C198" s="206" t="s">
        <v>307</v>
      </c>
      <c r="D198" s="206" t="s">
        <v>153</v>
      </c>
      <c r="E198" s="207" t="s">
        <v>1518</v>
      </c>
      <c r="F198" s="208" t="s">
        <v>1519</v>
      </c>
      <c r="G198" s="209" t="s">
        <v>380</v>
      </c>
      <c r="H198" s="210">
        <v>5.25</v>
      </c>
      <c r="I198" s="211"/>
      <c r="J198" s="212">
        <f>ROUND(I198*H198,2)</f>
        <v>0</v>
      </c>
      <c r="K198" s="208" t="s">
        <v>157</v>
      </c>
      <c r="L198" s="46"/>
      <c r="M198" s="213" t="s">
        <v>19</v>
      </c>
      <c r="N198" s="214" t="s">
        <v>40</v>
      </c>
      <c r="O198" s="86"/>
      <c r="P198" s="215">
        <f>O198*H198</f>
        <v>0</v>
      </c>
      <c r="Q198" s="215">
        <v>0.14688000000000001</v>
      </c>
      <c r="R198" s="215">
        <f>Q198*H198</f>
        <v>0.77112000000000003</v>
      </c>
      <c r="S198" s="215">
        <v>0</v>
      </c>
      <c r="T198" s="216">
        <f>S198*H198</f>
        <v>0</v>
      </c>
      <c r="U198" s="40"/>
      <c r="V198" s="40"/>
      <c r="W198" s="40"/>
      <c r="X198" s="40"/>
      <c r="Y198" s="40"/>
      <c r="Z198" s="40"/>
      <c r="AA198" s="40"/>
      <c r="AB198" s="40"/>
      <c r="AC198" s="40"/>
      <c r="AD198" s="40"/>
      <c r="AE198" s="40"/>
      <c r="AR198" s="217" t="s">
        <v>158</v>
      </c>
      <c r="AT198" s="217" t="s">
        <v>153</v>
      </c>
      <c r="AU198" s="217" t="s">
        <v>79</v>
      </c>
      <c r="AY198" s="19" t="s">
        <v>150</v>
      </c>
      <c r="BE198" s="218">
        <f>IF(N198="základní",J198,0)</f>
        <v>0</v>
      </c>
      <c r="BF198" s="218">
        <f>IF(N198="snížená",J198,0)</f>
        <v>0</v>
      </c>
      <c r="BG198" s="218">
        <f>IF(N198="zákl. přenesená",J198,0)</f>
        <v>0</v>
      </c>
      <c r="BH198" s="218">
        <f>IF(N198="sníž. přenesená",J198,0)</f>
        <v>0</v>
      </c>
      <c r="BI198" s="218">
        <f>IF(N198="nulová",J198,0)</f>
        <v>0</v>
      </c>
      <c r="BJ198" s="19" t="s">
        <v>77</v>
      </c>
      <c r="BK198" s="218">
        <f>ROUND(I198*H198,2)</f>
        <v>0</v>
      </c>
      <c r="BL198" s="19" t="s">
        <v>158</v>
      </c>
      <c r="BM198" s="217" t="s">
        <v>1520</v>
      </c>
    </row>
    <row r="199" s="2" customFormat="1">
      <c r="A199" s="40"/>
      <c r="B199" s="41"/>
      <c r="C199" s="42"/>
      <c r="D199" s="219" t="s">
        <v>159</v>
      </c>
      <c r="E199" s="42"/>
      <c r="F199" s="220" t="s">
        <v>1521</v>
      </c>
      <c r="G199" s="42"/>
      <c r="H199" s="42"/>
      <c r="I199" s="221"/>
      <c r="J199" s="42"/>
      <c r="K199" s="42"/>
      <c r="L199" s="46"/>
      <c r="M199" s="222"/>
      <c r="N199" s="223"/>
      <c r="O199" s="86"/>
      <c r="P199" s="86"/>
      <c r="Q199" s="86"/>
      <c r="R199" s="86"/>
      <c r="S199" s="86"/>
      <c r="T199" s="87"/>
      <c r="U199" s="40"/>
      <c r="V199" s="40"/>
      <c r="W199" s="40"/>
      <c r="X199" s="40"/>
      <c r="Y199" s="40"/>
      <c r="Z199" s="40"/>
      <c r="AA199" s="40"/>
      <c r="AB199" s="40"/>
      <c r="AC199" s="40"/>
      <c r="AD199" s="40"/>
      <c r="AE199" s="40"/>
      <c r="AT199" s="19" t="s">
        <v>159</v>
      </c>
      <c r="AU199" s="19" t="s">
        <v>79</v>
      </c>
    </row>
    <row r="200" s="13" customFormat="1">
      <c r="A200" s="13"/>
      <c r="B200" s="242"/>
      <c r="C200" s="243"/>
      <c r="D200" s="244" t="s">
        <v>593</v>
      </c>
      <c r="E200" s="245" t="s">
        <v>19</v>
      </c>
      <c r="F200" s="246" t="s">
        <v>1522</v>
      </c>
      <c r="G200" s="243"/>
      <c r="H200" s="247">
        <v>5.25</v>
      </c>
      <c r="I200" s="248"/>
      <c r="J200" s="243"/>
      <c r="K200" s="243"/>
      <c r="L200" s="249"/>
      <c r="M200" s="250"/>
      <c r="N200" s="251"/>
      <c r="O200" s="251"/>
      <c r="P200" s="251"/>
      <c r="Q200" s="251"/>
      <c r="R200" s="251"/>
      <c r="S200" s="251"/>
      <c r="T200" s="252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T200" s="253" t="s">
        <v>593</v>
      </c>
      <c r="AU200" s="253" t="s">
        <v>79</v>
      </c>
      <c r="AV200" s="13" t="s">
        <v>79</v>
      </c>
      <c r="AW200" s="13" t="s">
        <v>31</v>
      </c>
      <c r="AX200" s="13" t="s">
        <v>69</v>
      </c>
      <c r="AY200" s="253" t="s">
        <v>150</v>
      </c>
    </row>
    <row r="201" s="14" customFormat="1">
      <c r="A201" s="14"/>
      <c r="B201" s="254"/>
      <c r="C201" s="255"/>
      <c r="D201" s="244" t="s">
        <v>593</v>
      </c>
      <c r="E201" s="256" t="s">
        <v>19</v>
      </c>
      <c r="F201" s="257" t="s">
        <v>595</v>
      </c>
      <c r="G201" s="255"/>
      <c r="H201" s="258">
        <v>5.25</v>
      </c>
      <c r="I201" s="259"/>
      <c r="J201" s="255"/>
      <c r="K201" s="255"/>
      <c r="L201" s="260"/>
      <c r="M201" s="261"/>
      <c r="N201" s="262"/>
      <c r="O201" s="262"/>
      <c r="P201" s="262"/>
      <c r="Q201" s="262"/>
      <c r="R201" s="262"/>
      <c r="S201" s="262"/>
      <c r="T201" s="263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T201" s="264" t="s">
        <v>593</v>
      </c>
      <c r="AU201" s="264" t="s">
        <v>79</v>
      </c>
      <c r="AV201" s="14" t="s">
        <v>158</v>
      </c>
      <c r="AW201" s="14" t="s">
        <v>31</v>
      </c>
      <c r="AX201" s="14" t="s">
        <v>77</v>
      </c>
      <c r="AY201" s="264" t="s">
        <v>150</v>
      </c>
    </row>
    <row r="202" s="12" customFormat="1" ht="22.8" customHeight="1">
      <c r="A202" s="12"/>
      <c r="B202" s="190"/>
      <c r="C202" s="191"/>
      <c r="D202" s="192" t="s">
        <v>68</v>
      </c>
      <c r="E202" s="204" t="s">
        <v>171</v>
      </c>
      <c r="F202" s="204" t="s">
        <v>1186</v>
      </c>
      <c r="G202" s="191"/>
      <c r="H202" s="191"/>
      <c r="I202" s="194"/>
      <c r="J202" s="205">
        <f>BK202</f>
        <v>0</v>
      </c>
      <c r="K202" s="191"/>
      <c r="L202" s="196"/>
      <c r="M202" s="197"/>
      <c r="N202" s="198"/>
      <c r="O202" s="198"/>
      <c r="P202" s="199">
        <f>SUM(P203:P278)</f>
        <v>0</v>
      </c>
      <c r="Q202" s="198"/>
      <c r="R202" s="199">
        <f>SUM(R203:R278)</f>
        <v>65.709011000000004</v>
      </c>
      <c r="S202" s="198"/>
      <c r="T202" s="200">
        <f>SUM(T203:T278)</f>
        <v>0</v>
      </c>
      <c r="U202" s="12"/>
      <c r="V202" s="12"/>
      <c r="W202" s="12"/>
      <c r="X202" s="12"/>
      <c r="Y202" s="12"/>
      <c r="Z202" s="12"/>
      <c r="AA202" s="12"/>
      <c r="AB202" s="12"/>
      <c r="AC202" s="12"/>
      <c r="AD202" s="12"/>
      <c r="AE202" s="12"/>
      <c r="AR202" s="201" t="s">
        <v>77</v>
      </c>
      <c r="AT202" s="202" t="s">
        <v>68</v>
      </c>
      <c r="AU202" s="202" t="s">
        <v>77</v>
      </c>
      <c r="AY202" s="201" t="s">
        <v>150</v>
      </c>
      <c r="BK202" s="203">
        <f>SUM(BK203:BK278)</f>
        <v>0</v>
      </c>
    </row>
    <row r="203" s="2" customFormat="1" ht="37.8" customHeight="1">
      <c r="A203" s="40"/>
      <c r="B203" s="41"/>
      <c r="C203" s="206" t="s">
        <v>382</v>
      </c>
      <c r="D203" s="206" t="s">
        <v>153</v>
      </c>
      <c r="E203" s="207" t="s">
        <v>1523</v>
      </c>
      <c r="F203" s="208" t="s">
        <v>1524</v>
      </c>
      <c r="G203" s="209" t="s">
        <v>310</v>
      </c>
      <c r="H203" s="210">
        <v>298.69999999999999</v>
      </c>
      <c r="I203" s="211"/>
      <c r="J203" s="212">
        <f>ROUND(I203*H203,2)</f>
        <v>0</v>
      </c>
      <c r="K203" s="208" t="s">
        <v>157</v>
      </c>
      <c r="L203" s="46"/>
      <c r="M203" s="213" t="s">
        <v>19</v>
      </c>
      <c r="N203" s="214" t="s">
        <v>40</v>
      </c>
      <c r="O203" s="86"/>
      <c r="P203" s="215">
        <f>O203*H203</f>
        <v>0</v>
      </c>
      <c r="Q203" s="215">
        <v>3.0000000000000001E-05</v>
      </c>
      <c r="R203" s="215">
        <f>Q203*H203</f>
        <v>0.0089610000000000002</v>
      </c>
      <c r="S203" s="215">
        <v>0</v>
      </c>
      <c r="T203" s="216">
        <f>S203*H203</f>
        <v>0</v>
      </c>
      <c r="U203" s="40"/>
      <c r="V203" s="40"/>
      <c r="W203" s="40"/>
      <c r="X203" s="40"/>
      <c r="Y203" s="40"/>
      <c r="Z203" s="40"/>
      <c r="AA203" s="40"/>
      <c r="AB203" s="40"/>
      <c r="AC203" s="40"/>
      <c r="AD203" s="40"/>
      <c r="AE203" s="40"/>
      <c r="AR203" s="217" t="s">
        <v>158</v>
      </c>
      <c r="AT203" s="217" t="s">
        <v>153</v>
      </c>
      <c r="AU203" s="217" t="s">
        <v>79</v>
      </c>
      <c r="AY203" s="19" t="s">
        <v>150</v>
      </c>
      <c r="BE203" s="218">
        <f>IF(N203="základní",J203,0)</f>
        <v>0</v>
      </c>
      <c r="BF203" s="218">
        <f>IF(N203="snížená",J203,0)</f>
        <v>0</v>
      </c>
      <c r="BG203" s="218">
        <f>IF(N203="zákl. přenesená",J203,0)</f>
        <v>0</v>
      </c>
      <c r="BH203" s="218">
        <f>IF(N203="sníž. přenesená",J203,0)</f>
        <v>0</v>
      </c>
      <c r="BI203" s="218">
        <f>IF(N203="nulová",J203,0)</f>
        <v>0</v>
      </c>
      <c r="BJ203" s="19" t="s">
        <v>77</v>
      </c>
      <c r="BK203" s="218">
        <f>ROUND(I203*H203,2)</f>
        <v>0</v>
      </c>
      <c r="BL203" s="19" t="s">
        <v>158</v>
      </c>
      <c r="BM203" s="217" t="s">
        <v>1525</v>
      </c>
    </row>
    <row r="204" s="2" customFormat="1">
      <c r="A204" s="40"/>
      <c r="B204" s="41"/>
      <c r="C204" s="42"/>
      <c r="D204" s="219" t="s">
        <v>159</v>
      </c>
      <c r="E204" s="42"/>
      <c r="F204" s="220" t="s">
        <v>1526</v>
      </c>
      <c r="G204" s="42"/>
      <c r="H204" s="42"/>
      <c r="I204" s="221"/>
      <c r="J204" s="42"/>
      <c r="K204" s="42"/>
      <c r="L204" s="46"/>
      <c r="M204" s="222"/>
      <c r="N204" s="223"/>
      <c r="O204" s="86"/>
      <c r="P204" s="86"/>
      <c r="Q204" s="86"/>
      <c r="R204" s="86"/>
      <c r="S204" s="86"/>
      <c r="T204" s="87"/>
      <c r="U204" s="40"/>
      <c r="V204" s="40"/>
      <c r="W204" s="40"/>
      <c r="X204" s="40"/>
      <c r="Y204" s="40"/>
      <c r="Z204" s="40"/>
      <c r="AA204" s="40"/>
      <c r="AB204" s="40"/>
      <c r="AC204" s="40"/>
      <c r="AD204" s="40"/>
      <c r="AE204" s="40"/>
      <c r="AT204" s="19" t="s">
        <v>159</v>
      </c>
      <c r="AU204" s="19" t="s">
        <v>79</v>
      </c>
    </row>
    <row r="205" s="13" customFormat="1">
      <c r="A205" s="13"/>
      <c r="B205" s="242"/>
      <c r="C205" s="243"/>
      <c r="D205" s="244" t="s">
        <v>593</v>
      </c>
      <c r="E205" s="245" t="s">
        <v>19</v>
      </c>
      <c r="F205" s="246" t="s">
        <v>1527</v>
      </c>
      <c r="G205" s="243"/>
      <c r="H205" s="247">
        <v>55.600000000000001</v>
      </c>
      <c r="I205" s="248"/>
      <c r="J205" s="243"/>
      <c r="K205" s="243"/>
      <c r="L205" s="249"/>
      <c r="M205" s="250"/>
      <c r="N205" s="251"/>
      <c r="O205" s="251"/>
      <c r="P205" s="251"/>
      <c r="Q205" s="251"/>
      <c r="R205" s="251"/>
      <c r="S205" s="251"/>
      <c r="T205" s="252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T205" s="253" t="s">
        <v>593</v>
      </c>
      <c r="AU205" s="253" t="s">
        <v>79</v>
      </c>
      <c r="AV205" s="13" t="s">
        <v>79</v>
      </c>
      <c r="AW205" s="13" t="s">
        <v>31</v>
      </c>
      <c r="AX205" s="13" t="s">
        <v>69</v>
      </c>
      <c r="AY205" s="253" t="s">
        <v>150</v>
      </c>
    </row>
    <row r="206" s="13" customFormat="1">
      <c r="A206" s="13"/>
      <c r="B206" s="242"/>
      <c r="C206" s="243"/>
      <c r="D206" s="244" t="s">
        <v>593</v>
      </c>
      <c r="E206" s="245" t="s">
        <v>19</v>
      </c>
      <c r="F206" s="246" t="s">
        <v>1528</v>
      </c>
      <c r="G206" s="243"/>
      <c r="H206" s="247">
        <v>243.09999999999999</v>
      </c>
      <c r="I206" s="248"/>
      <c r="J206" s="243"/>
      <c r="K206" s="243"/>
      <c r="L206" s="249"/>
      <c r="M206" s="250"/>
      <c r="N206" s="251"/>
      <c r="O206" s="251"/>
      <c r="P206" s="251"/>
      <c r="Q206" s="251"/>
      <c r="R206" s="251"/>
      <c r="S206" s="251"/>
      <c r="T206" s="252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T206" s="253" t="s">
        <v>593</v>
      </c>
      <c r="AU206" s="253" t="s">
        <v>79</v>
      </c>
      <c r="AV206" s="13" t="s">
        <v>79</v>
      </c>
      <c r="AW206" s="13" t="s">
        <v>31</v>
      </c>
      <c r="AX206" s="13" t="s">
        <v>69</v>
      </c>
      <c r="AY206" s="253" t="s">
        <v>150</v>
      </c>
    </row>
    <row r="207" s="14" customFormat="1">
      <c r="A207" s="14"/>
      <c r="B207" s="254"/>
      <c r="C207" s="255"/>
      <c r="D207" s="244" t="s">
        <v>593</v>
      </c>
      <c r="E207" s="256" t="s">
        <v>19</v>
      </c>
      <c r="F207" s="257" t="s">
        <v>595</v>
      </c>
      <c r="G207" s="255"/>
      <c r="H207" s="258">
        <v>298.69999999999999</v>
      </c>
      <c r="I207" s="259"/>
      <c r="J207" s="255"/>
      <c r="K207" s="255"/>
      <c r="L207" s="260"/>
      <c r="M207" s="261"/>
      <c r="N207" s="262"/>
      <c r="O207" s="262"/>
      <c r="P207" s="262"/>
      <c r="Q207" s="262"/>
      <c r="R207" s="262"/>
      <c r="S207" s="262"/>
      <c r="T207" s="263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T207" s="264" t="s">
        <v>593</v>
      </c>
      <c r="AU207" s="264" t="s">
        <v>79</v>
      </c>
      <c r="AV207" s="14" t="s">
        <v>158</v>
      </c>
      <c r="AW207" s="14" t="s">
        <v>31</v>
      </c>
      <c r="AX207" s="14" t="s">
        <v>77</v>
      </c>
      <c r="AY207" s="264" t="s">
        <v>150</v>
      </c>
    </row>
    <row r="208" s="2" customFormat="1" ht="24.15" customHeight="1">
      <c r="A208" s="40"/>
      <c r="B208" s="41"/>
      <c r="C208" s="228" t="s">
        <v>311</v>
      </c>
      <c r="D208" s="228" t="s">
        <v>254</v>
      </c>
      <c r="E208" s="229" t="s">
        <v>1529</v>
      </c>
      <c r="F208" s="230" t="s">
        <v>1530</v>
      </c>
      <c r="G208" s="231" t="s">
        <v>310</v>
      </c>
      <c r="H208" s="232">
        <v>55.600000000000001</v>
      </c>
      <c r="I208" s="233"/>
      <c r="J208" s="234">
        <f>ROUND(I208*H208,2)</f>
        <v>0</v>
      </c>
      <c r="K208" s="230" t="s">
        <v>157</v>
      </c>
      <c r="L208" s="235"/>
      <c r="M208" s="236" t="s">
        <v>19</v>
      </c>
      <c r="N208" s="237" t="s">
        <v>40</v>
      </c>
      <c r="O208" s="86"/>
      <c r="P208" s="215">
        <f>O208*H208</f>
        <v>0</v>
      </c>
      <c r="Q208" s="215">
        <v>0.024</v>
      </c>
      <c r="R208" s="215">
        <f>Q208*H208</f>
        <v>1.3344</v>
      </c>
      <c r="S208" s="215">
        <v>0</v>
      </c>
      <c r="T208" s="216">
        <f>S208*H208</f>
        <v>0</v>
      </c>
      <c r="U208" s="40"/>
      <c r="V208" s="40"/>
      <c r="W208" s="40"/>
      <c r="X208" s="40"/>
      <c r="Y208" s="40"/>
      <c r="Z208" s="40"/>
      <c r="AA208" s="40"/>
      <c r="AB208" s="40"/>
      <c r="AC208" s="40"/>
      <c r="AD208" s="40"/>
      <c r="AE208" s="40"/>
      <c r="AR208" s="217" t="s">
        <v>171</v>
      </c>
      <c r="AT208" s="217" t="s">
        <v>254</v>
      </c>
      <c r="AU208" s="217" t="s">
        <v>79</v>
      </c>
      <c r="AY208" s="19" t="s">
        <v>150</v>
      </c>
      <c r="BE208" s="218">
        <f>IF(N208="základní",J208,0)</f>
        <v>0</v>
      </c>
      <c r="BF208" s="218">
        <f>IF(N208="snížená",J208,0)</f>
        <v>0</v>
      </c>
      <c r="BG208" s="218">
        <f>IF(N208="zákl. přenesená",J208,0)</f>
        <v>0</v>
      </c>
      <c r="BH208" s="218">
        <f>IF(N208="sníž. přenesená",J208,0)</f>
        <v>0</v>
      </c>
      <c r="BI208" s="218">
        <f>IF(N208="nulová",J208,0)</f>
        <v>0</v>
      </c>
      <c r="BJ208" s="19" t="s">
        <v>77</v>
      </c>
      <c r="BK208" s="218">
        <f>ROUND(I208*H208,2)</f>
        <v>0</v>
      </c>
      <c r="BL208" s="19" t="s">
        <v>158</v>
      </c>
      <c r="BM208" s="217" t="s">
        <v>1531</v>
      </c>
    </row>
    <row r="209" s="2" customFormat="1" ht="37.8" customHeight="1">
      <c r="A209" s="40"/>
      <c r="B209" s="41"/>
      <c r="C209" s="206" t="s">
        <v>390</v>
      </c>
      <c r="D209" s="206" t="s">
        <v>153</v>
      </c>
      <c r="E209" s="207" t="s">
        <v>1532</v>
      </c>
      <c r="F209" s="208" t="s">
        <v>1533</v>
      </c>
      <c r="G209" s="209" t="s">
        <v>310</v>
      </c>
      <c r="H209" s="210">
        <v>186.30000000000001</v>
      </c>
      <c r="I209" s="211"/>
      <c r="J209" s="212">
        <f>ROUND(I209*H209,2)</f>
        <v>0</v>
      </c>
      <c r="K209" s="208" t="s">
        <v>157</v>
      </c>
      <c r="L209" s="46"/>
      <c r="M209" s="213" t="s">
        <v>19</v>
      </c>
      <c r="N209" s="214" t="s">
        <v>40</v>
      </c>
      <c r="O209" s="86"/>
      <c r="P209" s="215">
        <f>O209*H209</f>
        <v>0</v>
      </c>
      <c r="Q209" s="215">
        <v>8.0000000000000007E-05</v>
      </c>
      <c r="R209" s="215">
        <f>Q209*H209</f>
        <v>0.014904000000000002</v>
      </c>
      <c r="S209" s="215">
        <v>0</v>
      </c>
      <c r="T209" s="216">
        <f>S209*H209</f>
        <v>0</v>
      </c>
      <c r="U209" s="40"/>
      <c r="V209" s="40"/>
      <c r="W209" s="40"/>
      <c r="X209" s="40"/>
      <c r="Y209" s="40"/>
      <c r="Z209" s="40"/>
      <c r="AA209" s="40"/>
      <c r="AB209" s="40"/>
      <c r="AC209" s="40"/>
      <c r="AD209" s="40"/>
      <c r="AE209" s="40"/>
      <c r="AR209" s="217" t="s">
        <v>158</v>
      </c>
      <c r="AT209" s="217" t="s">
        <v>153</v>
      </c>
      <c r="AU209" s="217" t="s">
        <v>79</v>
      </c>
      <c r="AY209" s="19" t="s">
        <v>150</v>
      </c>
      <c r="BE209" s="218">
        <f>IF(N209="základní",J209,0)</f>
        <v>0</v>
      </c>
      <c r="BF209" s="218">
        <f>IF(N209="snížená",J209,0)</f>
        <v>0</v>
      </c>
      <c r="BG209" s="218">
        <f>IF(N209="zákl. přenesená",J209,0)</f>
        <v>0</v>
      </c>
      <c r="BH209" s="218">
        <f>IF(N209="sníž. přenesená",J209,0)</f>
        <v>0</v>
      </c>
      <c r="BI209" s="218">
        <f>IF(N209="nulová",J209,0)</f>
        <v>0</v>
      </c>
      <c r="BJ209" s="19" t="s">
        <v>77</v>
      </c>
      <c r="BK209" s="218">
        <f>ROUND(I209*H209,2)</f>
        <v>0</v>
      </c>
      <c r="BL209" s="19" t="s">
        <v>158</v>
      </c>
      <c r="BM209" s="217" t="s">
        <v>1534</v>
      </c>
    </row>
    <row r="210" s="2" customFormat="1">
      <c r="A210" s="40"/>
      <c r="B210" s="41"/>
      <c r="C210" s="42"/>
      <c r="D210" s="219" t="s">
        <v>159</v>
      </c>
      <c r="E210" s="42"/>
      <c r="F210" s="220" t="s">
        <v>1535</v>
      </c>
      <c r="G210" s="42"/>
      <c r="H210" s="42"/>
      <c r="I210" s="221"/>
      <c r="J210" s="42"/>
      <c r="K210" s="42"/>
      <c r="L210" s="46"/>
      <c r="M210" s="222"/>
      <c r="N210" s="223"/>
      <c r="O210" s="86"/>
      <c r="P210" s="86"/>
      <c r="Q210" s="86"/>
      <c r="R210" s="86"/>
      <c r="S210" s="86"/>
      <c r="T210" s="87"/>
      <c r="U210" s="40"/>
      <c r="V210" s="40"/>
      <c r="W210" s="40"/>
      <c r="X210" s="40"/>
      <c r="Y210" s="40"/>
      <c r="Z210" s="40"/>
      <c r="AA210" s="40"/>
      <c r="AB210" s="40"/>
      <c r="AC210" s="40"/>
      <c r="AD210" s="40"/>
      <c r="AE210" s="40"/>
      <c r="AT210" s="19" t="s">
        <v>159</v>
      </c>
      <c r="AU210" s="19" t="s">
        <v>79</v>
      </c>
    </row>
    <row r="211" s="2" customFormat="1" ht="24.15" customHeight="1">
      <c r="A211" s="40"/>
      <c r="B211" s="41"/>
      <c r="C211" s="228" t="s">
        <v>315</v>
      </c>
      <c r="D211" s="228" t="s">
        <v>254</v>
      </c>
      <c r="E211" s="229" t="s">
        <v>1536</v>
      </c>
      <c r="F211" s="230" t="s">
        <v>1537</v>
      </c>
      <c r="G211" s="231" t="s">
        <v>310</v>
      </c>
      <c r="H211" s="232">
        <v>189.095</v>
      </c>
      <c r="I211" s="233"/>
      <c r="J211" s="234">
        <f>ROUND(I211*H211,2)</f>
        <v>0</v>
      </c>
      <c r="K211" s="230" t="s">
        <v>157</v>
      </c>
      <c r="L211" s="235"/>
      <c r="M211" s="236" t="s">
        <v>19</v>
      </c>
      <c r="N211" s="237" t="s">
        <v>40</v>
      </c>
      <c r="O211" s="86"/>
      <c r="P211" s="215">
        <f>O211*H211</f>
        <v>0</v>
      </c>
      <c r="Q211" s="215">
        <v>0.10000000000000001</v>
      </c>
      <c r="R211" s="215">
        <f>Q211*H211</f>
        <v>18.909500000000001</v>
      </c>
      <c r="S211" s="215">
        <v>0</v>
      </c>
      <c r="T211" s="216">
        <f>S211*H211</f>
        <v>0</v>
      </c>
      <c r="U211" s="40"/>
      <c r="V211" s="40"/>
      <c r="W211" s="40"/>
      <c r="X211" s="40"/>
      <c r="Y211" s="40"/>
      <c r="Z211" s="40"/>
      <c r="AA211" s="40"/>
      <c r="AB211" s="40"/>
      <c r="AC211" s="40"/>
      <c r="AD211" s="40"/>
      <c r="AE211" s="40"/>
      <c r="AR211" s="217" t="s">
        <v>171</v>
      </c>
      <c r="AT211" s="217" t="s">
        <v>254</v>
      </c>
      <c r="AU211" s="217" t="s">
        <v>79</v>
      </c>
      <c r="AY211" s="19" t="s">
        <v>150</v>
      </c>
      <c r="BE211" s="218">
        <f>IF(N211="základní",J211,0)</f>
        <v>0</v>
      </c>
      <c r="BF211" s="218">
        <f>IF(N211="snížená",J211,0)</f>
        <v>0</v>
      </c>
      <c r="BG211" s="218">
        <f>IF(N211="zákl. přenesená",J211,0)</f>
        <v>0</v>
      </c>
      <c r="BH211" s="218">
        <f>IF(N211="sníž. přenesená",J211,0)</f>
        <v>0</v>
      </c>
      <c r="BI211" s="218">
        <f>IF(N211="nulová",J211,0)</f>
        <v>0</v>
      </c>
      <c r="BJ211" s="19" t="s">
        <v>77</v>
      </c>
      <c r="BK211" s="218">
        <f>ROUND(I211*H211,2)</f>
        <v>0</v>
      </c>
      <c r="BL211" s="19" t="s">
        <v>158</v>
      </c>
      <c r="BM211" s="217" t="s">
        <v>1538</v>
      </c>
    </row>
    <row r="212" s="13" customFormat="1">
      <c r="A212" s="13"/>
      <c r="B212" s="242"/>
      <c r="C212" s="243"/>
      <c r="D212" s="244" t="s">
        <v>593</v>
      </c>
      <c r="E212" s="243"/>
      <c r="F212" s="246" t="s">
        <v>1539</v>
      </c>
      <c r="G212" s="243"/>
      <c r="H212" s="247">
        <v>189.095</v>
      </c>
      <c r="I212" s="248"/>
      <c r="J212" s="243"/>
      <c r="K212" s="243"/>
      <c r="L212" s="249"/>
      <c r="M212" s="250"/>
      <c r="N212" s="251"/>
      <c r="O212" s="251"/>
      <c r="P212" s="251"/>
      <c r="Q212" s="251"/>
      <c r="R212" s="251"/>
      <c r="S212" s="251"/>
      <c r="T212" s="252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T212" s="253" t="s">
        <v>593</v>
      </c>
      <c r="AU212" s="253" t="s">
        <v>79</v>
      </c>
      <c r="AV212" s="13" t="s">
        <v>79</v>
      </c>
      <c r="AW212" s="13" t="s">
        <v>4</v>
      </c>
      <c r="AX212" s="13" t="s">
        <v>77</v>
      </c>
      <c r="AY212" s="253" t="s">
        <v>150</v>
      </c>
    </row>
    <row r="213" s="2" customFormat="1" ht="37.8" customHeight="1">
      <c r="A213" s="40"/>
      <c r="B213" s="41"/>
      <c r="C213" s="206" t="s">
        <v>399</v>
      </c>
      <c r="D213" s="206" t="s">
        <v>153</v>
      </c>
      <c r="E213" s="207" t="s">
        <v>1540</v>
      </c>
      <c r="F213" s="208" t="s">
        <v>1541</v>
      </c>
      <c r="G213" s="209" t="s">
        <v>252</v>
      </c>
      <c r="H213" s="210">
        <v>17</v>
      </c>
      <c r="I213" s="211"/>
      <c r="J213" s="212">
        <f>ROUND(I213*H213,2)</f>
        <v>0</v>
      </c>
      <c r="K213" s="208" t="s">
        <v>157</v>
      </c>
      <c r="L213" s="46"/>
      <c r="M213" s="213" t="s">
        <v>19</v>
      </c>
      <c r="N213" s="214" t="s">
        <v>40</v>
      </c>
      <c r="O213" s="86"/>
      <c r="P213" s="215">
        <f>O213*H213</f>
        <v>0</v>
      </c>
      <c r="Q213" s="215">
        <v>6.9999999999999994E-05</v>
      </c>
      <c r="R213" s="215">
        <f>Q213*H213</f>
        <v>0.0011899999999999999</v>
      </c>
      <c r="S213" s="215">
        <v>0</v>
      </c>
      <c r="T213" s="216">
        <f>S213*H213</f>
        <v>0</v>
      </c>
      <c r="U213" s="40"/>
      <c r="V213" s="40"/>
      <c r="W213" s="40"/>
      <c r="X213" s="40"/>
      <c r="Y213" s="40"/>
      <c r="Z213" s="40"/>
      <c r="AA213" s="40"/>
      <c r="AB213" s="40"/>
      <c r="AC213" s="40"/>
      <c r="AD213" s="40"/>
      <c r="AE213" s="40"/>
      <c r="AR213" s="217" t="s">
        <v>158</v>
      </c>
      <c r="AT213" s="217" t="s">
        <v>153</v>
      </c>
      <c r="AU213" s="217" t="s">
        <v>79</v>
      </c>
      <c r="AY213" s="19" t="s">
        <v>150</v>
      </c>
      <c r="BE213" s="218">
        <f>IF(N213="základní",J213,0)</f>
        <v>0</v>
      </c>
      <c r="BF213" s="218">
        <f>IF(N213="snížená",J213,0)</f>
        <v>0</v>
      </c>
      <c r="BG213" s="218">
        <f>IF(N213="zákl. přenesená",J213,0)</f>
        <v>0</v>
      </c>
      <c r="BH213" s="218">
        <f>IF(N213="sníž. přenesená",J213,0)</f>
        <v>0</v>
      </c>
      <c r="BI213" s="218">
        <f>IF(N213="nulová",J213,0)</f>
        <v>0</v>
      </c>
      <c r="BJ213" s="19" t="s">
        <v>77</v>
      </c>
      <c r="BK213" s="218">
        <f>ROUND(I213*H213,2)</f>
        <v>0</v>
      </c>
      <c r="BL213" s="19" t="s">
        <v>158</v>
      </c>
      <c r="BM213" s="217" t="s">
        <v>1542</v>
      </c>
    </row>
    <row r="214" s="2" customFormat="1">
      <c r="A214" s="40"/>
      <c r="B214" s="41"/>
      <c r="C214" s="42"/>
      <c r="D214" s="219" t="s">
        <v>159</v>
      </c>
      <c r="E214" s="42"/>
      <c r="F214" s="220" t="s">
        <v>1543</v>
      </c>
      <c r="G214" s="42"/>
      <c r="H214" s="42"/>
      <c r="I214" s="221"/>
      <c r="J214" s="42"/>
      <c r="K214" s="42"/>
      <c r="L214" s="46"/>
      <c r="M214" s="222"/>
      <c r="N214" s="223"/>
      <c r="O214" s="86"/>
      <c r="P214" s="86"/>
      <c r="Q214" s="86"/>
      <c r="R214" s="86"/>
      <c r="S214" s="86"/>
      <c r="T214" s="87"/>
      <c r="U214" s="40"/>
      <c r="V214" s="40"/>
      <c r="W214" s="40"/>
      <c r="X214" s="40"/>
      <c r="Y214" s="40"/>
      <c r="Z214" s="40"/>
      <c r="AA214" s="40"/>
      <c r="AB214" s="40"/>
      <c r="AC214" s="40"/>
      <c r="AD214" s="40"/>
      <c r="AE214" s="40"/>
      <c r="AT214" s="19" t="s">
        <v>159</v>
      </c>
      <c r="AU214" s="19" t="s">
        <v>79</v>
      </c>
    </row>
    <row r="215" s="13" customFormat="1">
      <c r="A215" s="13"/>
      <c r="B215" s="242"/>
      <c r="C215" s="243"/>
      <c r="D215" s="244" t="s">
        <v>593</v>
      </c>
      <c r="E215" s="245" t="s">
        <v>19</v>
      </c>
      <c r="F215" s="246" t="s">
        <v>1544</v>
      </c>
      <c r="G215" s="243"/>
      <c r="H215" s="247">
        <v>17</v>
      </c>
      <c r="I215" s="248"/>
      <c r="J215" s="243"/>
      <c r="K215" s="243"/>
      <c r="L215" s="249"/>
      <c r="M215" s="250"/>
      <c r="N215" s="251"/>
      <c r="O215" s="251"/>
      <c r="P215" s="251"/>
      <c r="Q215" s="251"/>
      <c r="R215" s="251"/>
      <c r="S215" s="251"/>
      <c r="T215" s="252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T215" s="253" t="s">
        <v>593</v>
      </c>
      <c r="AU215" s="253" t="s">
        <v>79</v>
      </c>
      <c r="AV215" s="13" t="s">
        <v>79</v>
      </c>
      <c r="AW215" s="13" t="s">
        <v>31</v>
      </c>
      <c r="AX215" s="13" t="s">
        <v>69</v>
      </c>
      <c r="AY215" s="253" t="s">
        <v>150</v>
      </c>
    </row>
    <row r="216" s="14" customFormat="1">
      <c r="A216" s="14"/>
      <c r="B216" s="254"/>
      <c r="C216" s="255"/>
      <c r="D216" s="244" t="s">
        <v>593</v>
      </c>
      <c r="E216" s="256" t="s">
        <v>19</v>
      </c>
      <c r="F216" s="257" t="s">
        <v>595</v>
      </c>
      <c r="G216" s="255"/>
      <c r="H216" s="258">
        <v>17</v>
      </c>
      <c r="I216" s="259"/>
      <c r="J216" s="255"/>
      <c r="K216" s="255"/>
      <c r="L216" s="260"/>
      <c r="M216" s="261"/>
      <c r="N216" s="262"/>
      <c r="O216" s="262"/>
      <c r="P216" s="262"/>
      <c r="Q216" s="262"/>
      <c r="R216" s="262"/>
      <c r="S216" s="262"/>
      <c r="T216" s="263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T216" s="264" t="s">
        <v>593</v>
      </c>
      <c r="AU216" s="264" t="s">
        <v>79</v>
      </c>
      <c r="AV216" s="14" t="s">
        <v>158</v>
      </c>
      <c r="AW216" s="14" t="s">
        <v>31</v>
      </c>
      <c r="AX216" s="14" t="s">
        <v>77</v>
      </c>
      <c r="AY216" s="264" t="s">
        <v>150</v>
      </c>
    </row>
    <row r="217" s="2" customFormat="1" ht="24.15" customHeight="1">
      <c r="A217" s="40"/>
      <c r="B217" s="41"/>
      <c r="C217" s="228" t="s">
        <v>320</v>
      </c>
      <c r="D217" s="228" t="s">
        <v>254</v>
      </c>
      <c r="E217" s="229" t="s">
        <v>1545</v>
      </c>
      <c r="F217" s="230" t="s">
        <v>1546</v>
      </c>
      <c r="G217" s="231" t="s">
        <v>252</v>
      </c>
      <c r="H217" s="232">
        <v>17</v>
      </c>
      <c r="I217" s="233"/>
      <c r="J217" s="234">
        <f>ROUND(I217*H217,2)</f>
        <v>0</v>
      </c>
      <c r="K217" s="230" t="s">
        <v>157</v>
      </c>
      <c r="L217" s="235"/>
      <c r="M217" s="236" t="s">
        <v>19</v>
      </c>
      <c r="N217" s="237" t="s">
        <v>40</v>
      </c>
      <c r="O217" s="86"/>
      <c r="P217" s="215">
        <f>O217*H217</f>
        <v>0</v>
      </c>
      <c r="Q217" s="215">
        <v>0.021999999999999999</v>
      </c>
      <c r="R217" s="215">
        <f>Q217*H217</f>
        <v>0.374</v>
      </c>
      <c r="S217" s="215">
        <v>0</v>
      </c>
      <c r="T217" s="216">
        <f>S217*H217</f>
        <v>0</v>
      </c>
      <c r="U217" s="40"/>
      <c r="V217" s="40"/>
      <c r="W217" s="40"/>
      <c r="X217" s="40"/>
      <c r="Y217" s="40"/>
      <c r="Z217" s="40"/>
      <c r="AA217" s="40"/>
      <c r="AB217" s="40"/>
      <c r="AC217" s="40"/>
      <c r="AD217" s="40"/>
      <c r="AE217" s="40"/>
      <c r="AR217" s="217" t="s">
        <v>171</v>
      </c>
      <c r="AT217" s="217" t="s">
        <v>254</v>
      </c>
      <c r="AU217" s="217" t="s">
        <v>79</v>
      </c>
      <c r="AY217" s="19" t="s">
        <v>150</v>
      </c>
      <c r="BE217" s="218">
        <f>IF(N217="základní",J217,0)</f>
        <v>0</v>
      </c>
      <c r="BF217" s="218">
        <f>IF(N217="snížená",J217,0)</f>
        <v>0</v>
      </c>
      <c r="BG217" s="218">
        <f>IF(N217="zákl. přenesená",J217,0)</f>
        <v>0</v>
      </c>
      <c r="BH217" s="218">
        <f>IF(N217="sníž. přenesená",J217,0)</f>
        <v>0</v>
      </c>
      <c r="BI217" s="218">
        <f>IF(N217="nulová",J217,0)</f>
        <v>0</v>
      </c>
      <c r="BJ217" s="19" t="s">
        <v>77</v>
      </c>
      <c r="BK217" s="218">
        <f>ROUND(I217*H217,2)</f>
        <v>0</v>
      </c>
      <c r="BL217" s="19" t="s">
        <v>158</v>
      </c>
      <c r="BM217" s="217" t="s">
        <v>1547</v>
      </c>
    </row>
    <row r="218" s="2" customFormat="1" ht="37.8" customHeight="1">
      <c r="A218" s="40"/>
      <c r="B218" s="41"/>
      <c r="C218" s="206" t="s">
        <v>408</v>
      </c>
      <c r="D218" s="206" t="s">
        <v>153</v>
      </c>
      <c r="E218" s="207" t="s">
        <v>1548</v>
      </c>
      <c r="F218" s="208" t="s">
        <v>1549</v>
      </c>
      <c r="G218" s="209" t="s">
        <v>252</v>
      </c>
      <c r="H218" s="210">
        <v>9</v>
      </c>
      <c r="I218" s="211"/>
      <c r="J218" s="212">
        <f>ROUND(I218*H218,2)</f>
        <v>0</v>
      </c>
      <c r="K218" s="208" t="s">
        <v>157</v>
      </c>
      <c r="L218" s="46"/>
      <c r="M218" s="213" t="s">
        <v>19</v>
      </c>
      <c r="N218" s="214" t="s">
        <v>40</v>
      </c>
      <c r="O218" s="86"/>
      <c r="P218" s="215">
        <f>O218*H218</f>
        <v>0</v>
      </c>
      <c r="Q218" s="215">
        <v>0.00016000000000000001</v>
      </c>
      <c r="R218" s="215">
        <f>Q218*H218</f>
        <v>0.0014400000000000001</v>
      </c>
      <c r="S218" s="215">
        <v>0</v>
      </c>
      <c r="T218" s="216">
        <f>S218*H218</f>
        <v>0</v>
      </c>
      <c r="U218" s="40"/>
      <c r="V218" s="40"/>
      <c r="W218" s="40"/>
      <c r="X218" s="40"/>
      <c r="Y218" s="40"/>
      <c r="Z218" s="40"/>
      <c r="AA218" s="40"/>
      <c r="AB218" s="40"/>
      <c r="AC218" s="40"/>
      <c r="AD218" s="40"/>
      <c r="AE218" s="40"/>
      <c r="AR218" s="217" t="s">
        <v>158</v>
      </c>
      <c r="AT218" s="217" t="s">
        <v>153</v>
      </c>
      <c r="AU218" s="217" t="s">
        <v>79</v>
      </c>
      <c r="AY218" s="19" t="s">
        <v>150</v>
      </c>
      <c r="BE218" s="218">
        <f>IF(N218="základní",J218,0)</f>
        <v>0</v>
      </c>
      <c r="BF218" s="218">
        <f>IF(N218="snížená",J218,0)</f>
        <v>0</v>
      </c>
      <c r="BG218" s="218">
        <f>IF(N218="zákl. přenesená",J218,0)</f>
        <v>0</v>
      </c>
      <c r="BH218" s="218">
        <f>IF(N218="sníž. přenesená",J218,0)</f>
        <v>0</v>
      </c>
      <c r="BI218" s="218">
        <f>IF(N218="nulová",J218,0)</f>
        <v>0</v>
      </c>
      <c r="BJ218" s="19" t="s">
        <v>77</v>
      </c>
      <c r="BK218" s="218">
        <f>ROUND(I218*H218,2)</f>
        <v>0</v>
      </c>
      <c r="BL218" s="19" t="s">
        <v>158</v>
      </c>
      <c r="BM218" s="217" t="s">
        <v>1550</v>
      </c>
    </row>
    <row r="219" s="2" customFormat="1">
      <c r="A219" s="40"/>
      <c r="B219" s="41"/>
      <c r="C219" s="42"/>
      <c r="D219" s="219" t="s">
        <v>159</v>
      </c>
      <c r="E219" s="42"/>
      <c r="F219" s="220" t="s">
        <v>1551</v>
      </c>
      <c r="G219" s="42"/>
      <c r="H219" s="42"/>
      <c r="I219" s="221"/>
      <c r="J219" s="42"/>
      <c r="K219" s="42"/>
      <c r="L219" s="46"/>
      <c r="M219" s="222"/>
      <c r="N219" s="223"/>
      <c r="O219" s="86"/>
      <c r="P219" s="86"/>
      <c r="Q219" s="86"/>
      <c r="R219" s="86"/>
      <c r="S219" s="86"/>
      <c r="T219" s="87"/>
      <c r="U219" s="40"/>
      <c r="V219" s="40"/>
      <c r="W219" s="40"/>
      <c r="X219" s="40"/>
      <c r="Y219" s="40"/>
      <c r="Z219" s="40"/>
      <c r="AA219" s="40"/>
      <c r="AB219" s="40"/>
      <c r="AC219" s="40"/>
      <c r="AD219" s="40"/>
      <c r="AE219" s="40"/>
      <c r="AT219" s="19" t="s">
        <v>159</v>
      </c>
      <c r="AU219" s="19" t="s">
        <v>79</v>
      </c>
    </row>
    <row r="220" s="2" customFormat="1" ht="33" customHeight="1">
      <c r="A220" s="40"/>
      <c r="B220" s="41"/>
      <c r="C220" s="228" t="s">
        <v>323</v>
      </c>
      <c r="D220" s="228" t="s">
        <v>254</v>
      </c>
      <c r="E220" s="229" t="s">
        <v>1552</v>
      </c>
      <c r="F220" s="230" t="s">
        <v>1553</v>
      </c>
      <c r="G220" s="231" t="s">
        <v>252</v>
      </c>
      <c r="H220" s="232">
        <v>9.1349999999999998</v>
      </c>
      <c r="I220" s="233"/>
      <c r="J220" s="234">
        <f>ROUND(I220*H220,2)</f>
        <v>0</v>
      </c>
      <c r="K220" s="230" t="s">
        <v>157</v>
      </c>
      <c r="L220" s="235"/>
      <c r="M220" s="236" t="s">
        <v>19</v>
      </c>
      <c r="N220" s="237" t="s">
        <v>40</v>
      </c>
      <c r="O220" s="86"/>
      <c r="P220" s="215">
        <f>O220*H220</f>
        <v>0</v>
      </c>
      <c r="Q220" s="215">
        <v>0.072999999999999995</v>
      </c>
      <c r="R220" s="215">
        <f>Q220*H220</f>
        <v>0.66685499999999998</v>
      </c>
      <c r="S220" s="215">
        <v>0</v>
      </c>
      <c r="T220" s="216">
        <f>S220*H220</f>
        <v>0</v>
      </c>
      <c r="U220" s="40"/>
      <c r="V220" s="40"/>
      <c r="W220" s="40"/>
      <c r="X220" s="40"/>
      <c r="Y220" s="40"/>
      <c r="Z220" s="40"/>
      <c r="AA220" s="40"/>
      <c r="AB220" s="40"/>
      <c r="AC220" s="40"/>
      <c r="AD220" s="40"/>
      <c r="AE220" s="40"/>
      <c r="AR220" s="217" t="s">
        <v>171</v>
      </c>
      <c r="AT220" s="217" t="s">
        <v>254</v>
      </c>
      <c r="AU220" s="217" t="s">
        <v>79</v>
      </c>
      <c r="AY220" s="19" t="s">
        <v>150</v>
      </c>
      <c r="BE220" s="218">
        <f>IF(N220="základní",J220,0)</f>
        <v>0</v>
      </c>
      <c r="BF220" s="218">
        <f>IF(N220="snížená",J220,0)</f>
        <v>0</v>
      </c>
      <c r="BG220" s="218">
        <f>IF(N220="zákl. přenesená",J220,0)</f>
        <v>0</v>
      </c>
      <c r="BH220" s="218">
        <f>IF(N220="sníž. přenesená",J220,0)</f>
        <v>0</v>
      </c>
      <c r="BI220" s="218">
        <f>IF(N220="nulová",J220,0)</f>
        <v>0</v>
      </c>
      <c r="BJ220" s="19" t="s">
        <v>77</v>
      </c>
      <c r="BK220" s="218">
        <f>ROUND(I220*H220,2)</f>
        <v>0</v>
      </c>
      <c r="BL220" s="19" t="s">
        <v>158</v>
      </c>
      <c r="BM220" s="217" t="s">
        <v>1554</v>
      </c>
    </row>
    <row r="221" s="13" customFormat="1">
      <c r="A221" s="13"/>
      <c r="B221" s="242"/>
      <c r="C221" s="243"/>
      <c r="D221" s="244" t="s">
        <v>593</v>
      </c>
      <c r="E221" s="243"/>
      <c r="F221" s="246" t="s">
        <v>1555</v>
      </c>
      <c r="G221" s="243"/>
      <c r="H221" s="247">
        <v>9.1349999999999998</v>
      </c>
      <c r="I221" s="248"/>
      <c r="J221" s="243"/>
      <c r="K221" s="243"/>
      <c r="L221" s="249"/>
      <c r="M221" s="250"/>
      <c r="N221" s="251"/>
      <c r="O221" s="251"/>
      <c r="P221" s="251"/>
      <c r="Q221" s="251"/>
      <c r="R221" s="251"/>
      <c r="S221" s="251"/>
      <c r="T221" s="252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T221" s="253" t="s">
        <v>593</v>
      </c>
      <c r="AU221" s="253" t="s">
        <v>79</v>
      </c>
      <c r="AV221" s="13" t="s">
        <v>79</v>
      </c>
      <c r="AW221" s="13" t="s">
        <v>4</v>
      </c>
      <c r="AX221" s="13" t="s">
        <v>77</v>
      </c>
      <c r="AY221" s="253" t="s">
        <v>150</v>
      </c>
    </row>
    <row r="222" s="2" customFormat="1" ht="24.15" customHeight="1">
      <c r="A222" s="40"/>
      <c r="B222" s="41"/>
      <c r="C222" s="206" t="s">
        <v>417</v>
      </c>
      <c r="D222" s="206" t="s">
        <v>153</v>
      </c>
      <c r="E222" s="207" t="s">
        <v>1556</v>
      </c>
      <c r="F222" s="208" t="s">
        <v>1557</v>
      </c>
      <c r="G222" s="209" t="s">
        <v>310</v>
      </c>
      <c r="H222" s="210">
        <v>243.09999999999999</v>
      </c>
      <c r="I222" s="211"/>
      <c r="J222" s="212">
        <f>ROUND(I222*H222,2)</f>
        <v>0</v>
      </c>
      <c r="K222" s="208" t="s">
        <v>157</v>
      </c>
      <c r="L222" s="46"/>
      <c r="M222" s="213" t="s">
        <v>19</v>
      </c>
      <c r="N222" s="214" t="s">
        <v>40</v>
      </c>
      <c r="O222" s="86"/>
      <c r="P222" s="215">
        <f>O222*H222</f>
        <v>0</v>
      </c>
      <c r="Q222" s="215">
        <v>1.0000000000000001E-05</v>
      </c>
      <c r="R222" s="215">
        <f>Q222*H222</f>
        <v>0.002431</v>
      </c>
      <c r="S222" s="215">
        <v>0</v>
      </c>
      <c r="T222" s="216">
        <f>S222*H222</f>
        <v>0</v>
      </c>
      <c r="U222" s="40"/>
      <c r="V222" s="40"/>
      <c r="W222" s="40"/>
      <c r="X222" s="40"/>
      <c r="Y222" s="40"/>
      <c r="Z222" s="40"/>
      <c r="AA222" s="40"/>
      <c r="AB222" s="40"/>
      <c r="AC222" s="40"/>
      <c r="AD222" s="40"/>
      <c r="AE222" s="40"/>
      <c r="AR222" s="217" t="s">
        <v>158</v>
      </c>
      <c r="AT222" s="217" t="s">
        <v>153</v>
      </c>
      <c r="AU222" s="217" t="s">
        <v>79</v>
      </c>
      <c r="AY222" s="19" t="s">
        <v>150</v>
      </c>
      <c r="BE222" s="218">
        <f>IF(N222="základní",J222,0)</f>
        <v>0</v>
      </c>
      <c r="BF222" s="218">
        <f>IF(N222="snížená",J222,0)</f>
        <v>0</v>
      </c>
      <c r="BG222" s="218">
        <f>IF(N222="zákl. přenesená",J222,0)</f>
        <v>0</v>
      </c>
      <c r="BH222" s="218">
        <f>IF(N222="sníž. přenesená",J222,0)</f>
        <v>0</v>
      </c>
      <c r="BI222" s="218">
        <f>IF(N222="nulová",J222,0)</f>
        <v>0</v>
      </c>
      <c r="BJ222" s="19" t="s">
        <v>77</v>
      </c>
      <c r="BK222" s="218">
        <f>ROUND(I222*H222,2)</f>
        <v>0</v>
      </c>
      <c r="BL222" s="19" t="s">
        <v>158</v>
      </c>
      <c r="BM222" s="217" t="s">
        <v>1558</v>
      </c>
    </row>
    <row r="223" s="2" customFormat="1">
      <c r="A223" s="40"/>
      <c r="B223" s="41"/>
      <c r="C223" s="42"/>
      <c r="D223" s="219" t="s">
        <v>159</v>
      </c>
      <c r="E223" s="42"/>
      <c r="F223" s="220" t="s">
        <v>1559</v>
      </c>
      <c r="G223" s="42"/>
      <c r="H223" s="42"/>
      <c r="I223" s="221"/>
      <c r="J223" s="42"/>
      <c r="K223" s="42"/>
      <c r="L223" s="46"/>
      <c r="M223" s="222"/>
      <c r="N223" s="223"/>
      <c r="O223" s="86"/>
      <c r="P223" s="86"/>
      <c r="Q223" s="86"/>
      <c r="R223" s="86"/>
      <c r="S223" s="86"/>
      <c r="T223" s="87"/>
      <c r="U223" s="40"/>
      <c r="V223" s="40"/>
      <c r="W223" s="40"/>
      <c r="X223" s="40"/>
      <c r="Y223" s="40"/>
      <c r="Z223" s="40"/>
      <c r="AA223" s="40"/>
      <c r="AB223" s="40"/>
      <c r="AC223" s="40"/>
      <c r="AD223" s="40"/>
      <c r="AE223" s="40"/>
      <c r="AT223" s="19" t="s">
        <v>159</v>
      </c>
      <c r="AU223" s="19" t="s">
        <v>79</v>
      </c>
    </row>
    <row r="224" s="13" customFormat="1">
      <c r="A224" s="13"/>
      <c r="B224" s="242"/>
      <c r="C224" s="243"/>
      <c r="D224" s="244" t="s">
        <v>593</v>
      </c>
      <c r="E224" s="245" t="s">
        <v>19</v>
      </c>
      <c r="F224" s="246" t="s">
        <v>1560</v>
      </c>
      <c r="G224" s="243"/>
      <c r="H224" s="247">
        <v>243.09999999999999</v>
      </c>
      <c r="I224" s="248"/>
      <c r="J224" s="243"/>
      <c r="K224" s="243"/>
      <c r="L224" s="249"/>
      <c r="M224" s="250"/>
      <c r="N224" s="251"/>
      <c r="O224" s="251"/>
      <c r="P224" s="251"/>
      <c r="Q224" s="251"/>
      <c r="R224" s="251"/>
      <c r="S224" s="251"/>
      <c r="T224" s="252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T224" s="253" t="s">
        <v>593</v>
      </c>
      <c r="AU224" s="253" t="s">
        <v>79</v>
      </c>
      <c r="AV224" s="13" t="s">
        <v>79</v>
      </c>
      <c r="AW224" s="13" t="s">
        <v>31</v>
      </c>
      <c r="AX224" s="13" t="s">
        <v>69</v>
      </c>
      <c r="AY224" s="253" t="s">
        <v>150</v>
      </c>
    </row>
    <row r="225" s="14" customFormat="1">
      <c r="A225" s="14"/>
      <c r="B225" s="254"/>
      <c r="C225" s="255"/>
      <c r="D225" s="244" t="s">
        <v>593</v>
      </c>
      <c r="E225" s="256" t="s">
        <v>19</v>
      </c>
      <c r="F225" s="257" t="s">
        <v>595</v>
      </c>
      <c r="G225" s="255"/>
      <c r="H225" s="258">
        <v>243.09999999999999</v>
      </c>
      <c r="I225" s="259"/>
      <c r="J225" s="255"/>
      <c r="K225" s="255"/>
      <c r="L225" s="260"/>
      <c r="M225" s="261"/>
      <c r="N225" s="262"/>
      <c r="O225" s="262"/>
      <c r="P225" s="262"/>
      <c r="Q225" s="262"/>
      <c r="R225" s="262"/>
      <c r="S225" s="262"/>
      <c r="T225" s="263"/>
      <c r="U225" s="14"/>
      <c r="V225" s="14"/>
      <c r="W225" s="14"/>
      <c r="X225" s="14"/>
      <c r="Y225" s="14"/>
      <c r="Z225" s="14"/>
      <c r="AA225" s="14"/>
      <c r="AB225" s="14"/>
      <c r="AC225" s="14"/>
      <c r="AD225" s="14"/>
      <c r="AE225" s="14"/>
      <c r="AT225" s="264" t="s">
        <v>593</v>
      </c>
      <c r="AU225" s="264" t="s">
        <v>79</v>
      </c>
      <c r="AV225" s="14" t="s">
        <v>158</v>
      </c>
      <c r="AW225" s="14" t="s">
        <v>31</v>
      </c>
      <c r="AX225" s="14" t="s">
        <v>77</v>
      </c>
      <c r="AY225" s="264" t="s">
        <v>150</v>
      </c>
    </row>
    <row r="226" s="2" customFormat="1" ht="24.15" customHeight="1">
      <c r="A226" s="40"/>
      <c r="B226" s="41"/>
      <c r="C226" s="228" t="s">
        <v>328</v>
      </c>
      <c r="D226" s="228" t="s">
        <v>254</v>
      </c>
      <c r="E226" s="229" t="s">
        <v>1561</v>
      </c>
      <c r="F226" s="230" t="s">
        <v>1562</v>
      </c>
      <c r="G226" s="231" t="s">
        <v>310</v>
      </c>
      <c r="H226" s="232">
        <v>243.09999999999999</v>
      </c>
      <c r="I226" s="233"/>
      <c r="J226" s="234">
        <f>ROUND(I226*H226,2)</f>
        <v>0</v>
      </c>
      <c r="K226" s="230" t="s">
        <v>19</v>
      </c>
      <c r="L226" s="235"/>
      <c r="M226" s="236" t="s">
        <v>19</v>
      </c>
      <c r="N226" s="237" t="s">
        <v>40</v>
      </c>
      <c r="O226" s="86"/>
      <c r="P226" s="215">
        <f>O226*H226</f>
        <v>0</v>
      </c>
      <c r="Q226" s="215">
        <v>0</v>
      </c>
      <c r="R226" s="215">
        <f>Q226*H226</f>
        <v>0</v>
      </c>
      <c r="S226" s="215">
        <v>0</v>
      </c>
      <c r="T226" s="216">
        <f>S226*H226</f>
        <v>0</v>
      </c>
      <c r="U226" s="40"/>
      <c r="V226" s="40"/>
      <c r="W226" s="40"/>
      <c r="X226" s="40"/>
      <c r="Y226" s="40"/>
      <c r="Z226" s="40"/>
      <c r="AA226" s="40"/>
      <c r="AB226" s="40"/>
      <c r="AC226" s="40"/>
      <c r="AD226" s="40"/>
      <c r="AE226" s="40"/>
      <c r="AR226" s="217" t="s">
        <v>283</v>
      </c>
      <c r="AT226" s="217" t="s">
        <v>254</v>
      </c>
      <c r="AU226" s="217" t="s">
        <v>79</v>
      </c>
      <c r="AY226" s="19" t="s">
        <v>150</v>
      </c>
      <c r="BE226" s="218">
        <f>IF(N226="základní",J226,0)</f>
        <v>0</v>
      </c>
      <c r="BF226" s="218">
        <f>IF(N226="snížená",J226,0)</f>
        <v>0</v>
      </c>
      <c r="BG226" s="218">
        <f>IF(N226="zákl. přenesená",J226,0)</f>
        <v>0</v>
      </c>
      <c r="BH226" s="218">
        <f>IF(N226="sníž. přenesená",J226,0)</f>
        <v>0</v>
      </c>
      <c r="BI226" s="218">
        <f>IF(N226="nulová",J226,0)</f>
        <v>0</v>
      </c>
      <c r="BJ226" s="19" t="s">
        <v>77</v>
      </c>
      <c r="BK226" s="218">
        <f>ROUND(I226*H226,2)</f>
        <v>0</v>
      </c>
      <c r="BL226" s="19" t="s">
        <v>259</v>
      </c>
      <c r="BM226" s="217" t="s">
        <v>1563</v>
      </c>
    </row>
    <row r="227" s="2" customFormat="1" ht="44.25" customHeight="1">
      <c r="A227" s="40"/>
      <c r="B227" s="41"/>
      <c r="C227" s="206" t="s">
        <v>425</v>
      </c>
      <c r="D227" s="206" t="s">
        <v>153</v>
      </c>
      <c r="E227" s="207" t="s">
        <v>1564</v>
      </c>
      <c r="F227" s="208" t="s">
        <v>1565</v>
      </c>
      <c r="G227" s="209" t="s">
        <v>252</v>
      </c>
      <c r="H227" s="210">
        <v>14</v>
      </c>
      <c r="I227" s="211"/>
      <c r="J227" s="212">
        <f>ROUND(I227*H227,2)</f>
        <v>0</v>
      </c>
      <c r="K227" s="208" t="s">
        <v>157</v>
      </c>
      <c r="L227" s="46"/>
      <c r="M227" s="213" t="s">
        <v>19</v>
      </c>
      <c r="N227" s="214" t="s">
        <v>40</v>
      </c>
      <c r="O227" s="86"/>
      <c r="P227" s="215">
        <f>O227*H227</f>
        <v>0</v>
      </c>
      <c r="Q227" s="215">
        <v>0</v>
      </c>
      <c r="R227" s="215">
        <f>Q227*H227</f>
        <v>0</v>
      </c>
      <c r="S227" s="215">
        <v>0</v>
      </c>
      <c r="T227" s="216">
        <f>S227*H227</f>
        <v>0</v>
      </c>
      <c r="U227" s="40"/>
      <c r="V227" s="40"/>
      <c r="W227" s="40"/>
      <c r="X227" s="40"/>
      <c r="Y227" s="40"/>
      <c r="Z227" s="40"/>
      <c r="AA227" s="40"/>
      <c r="AB227" s="40"/>
      <c r="AC227" s="40"/>
      <c r="AD227" s="40"/>
      <c r="AE227" s="40"/>
      <c r="AR227" s="217" t="s">
        <v>158</v>
      </c>
      <c r="AT227" s="217" t="s">
        <v>153</v>
      </c>
      <c r="AU227" s="217" t="s">
        <v>79</v>
      </c>
      <c r="AY227" s="19" t="s">
        <v>150</v>
      </c>
      <c r="BE227" s="218">
        <f>IF(N227="základní",J227,0)</f>
        <v>0</v>
      </c>
      <c r="BF227" s="218">
        <f>IF(N227="snížená",J227,0)</f>
        <v>0</v>
      </c>
      <c r="BG227" s="218">
        <f>IF(N227="zákl. přenesená",J227,0)</f>
        <v>0</v>
      </c>
      <c r="BH227" s="218">
        <f>IF(N227="sníž. přenesená",J227,0)</f>
        <v>0</v>
      </c>
      <c r="BI227" s="218">
        <f>IF(N227="nulová",J227,0)</f>
        <v>0</v>
      </c>
      <c r="BJ227" s="19" t="s">
        <v>77</v>
      </c>
      <c r="BK227" s="218">
        <f>ROUND(I227*H227,2)</f>
        <v>0</v>
      </c>
      <c r="BL227" s="19" t="s">
        <v>158</v>
      </c>
      <c r="BM227" s="217" t="s">
        <v>1566</v>
      </c>
    </row>
    <row r="228" s="2" customFormat="1">
      <c r="A228" s="40"/>
      <c r="B228" s="41"/>
      <c r="C228" s="42"/>
      <c r="D228" s="219" t="s">
        <v>159</v>
      </c>
      <c r="E228" s="42"/>
      <c r="F228" s="220" t="s">
        <v>1567</v>
      </c>
      <c r="G228" s="42"/>
      <c r="H228" s="42"/>
      <c r="I228" s="221"/>
      <c r="J228" s="42"/>
      <c r="K228" s="42"/>
      <c r="L228" s="46"/>
      <c r="M228" s="222"/>
      <c r="N228" s="223"/>
      <c r="O228" s="86"/>
      <c r="P228" s="86"/>
      <c r="Q228" s="86"/>
      <c r="R228" s="86"/>
      <c r="S228" s="86"/>
      <c r="T228" s="87"/>
      <c r="U228" s="40"/>
      <c r="V228" s="40"/>
      <c r="W228" s="40"/>
      <c r="X228" s="40"/>
      <c r="Y228" s="40"/>
      <c r="Z228" s="40"/>
      <c r="AA228" s="40"/>
      <c r="AB228" s="40"/>
      <c r="AC228" s="40"/>
      <c r="AD228" s="40"/>
      <c r="AE228" s="40"/>
      <c r="AT228" s="19" t="s">
        <v>159</v>
      </c>
      <c r="AU228" s="19" t="s">
        <v>79</v>
      </c>
    </row>
    <row r="229" s="13" customFormat="1">
      <c r="A229" s="13"/>
      <c r="B229" s="242"/>
      <c r="C229" s="243"/>
      <c r="D229" s="244" t="s">
        <v>593</v>
      </c>
      <c r="E229" s="245" t="s">
        <v>19</v>
      </c>
      <c r="F229" s="246" t="s">
        <v>1568</v>
      </c>
      <c r="G229" s="243"/>
      <c r="H229" s="247">
        <v>10</v>
      </c>
      <c r="I229" s="248"/>
      <c r="J229" s="243"/>
      <c r="K229" s="243"/>
      <c r="L229" s="249"/>
      <c r="M229" s="250"/>
      <c r="N229" s="251"/>
      <c r="O229" s="251"/>
      <c r="P229" s="251"/>
      <c r="Q229" s="251"/>
      <c r="R229" s="251"/>
      <c r="S229" s="251"/>
      <c r="T229" s="252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T229" s="253" t="s">
        <v>593</v>
      </c>
      <c r="AU229" s="253" t="s">
        <v>79</v>
      </c>
      <c r="AV229" s="13" t="s">
        <v>79</v>
      </c>
      <c r="AW229" s="13" t="s">
        <v>31</v>
      </c>
      <c r="AX229" s="13" t="s">
        <v>69</v>
      </c>
      <c r="AY229" s="253" t="s">
        <v>150</v>
      </c>
    </row>
    <row r="230" s="13" customFormat="1">
      <c r="A230" s="13"/>
      <c r="B230" s="242"/>
      <c r="C230" s="243"/>
      <c r="D230" s="244" t="s">
        <v>593</v>
      </c>
      <c r="E230" s="245" t="s">
        <v>19</v>
      </c>
      <c r="F230" s="246" t="s">
        <v>1569</v>
      </c>
      <c r="G230" s="243"/>
      <c r="H230" s="247">
        <v>4</v>
      </c>
      <c r="I230" s="248"/>
      <c r="J230" s="243"/>
      <c r="K230" s="243"/>
      <c r="L230" s="249"/>
      <c r="M230" s="250"/>
      <c r="N230" s="251"/>
      <c r="O230" s="251"/>
      <c r="P230" s="251"/>
      <c r="Q230" s="251"/>
      <c r="R230" s="251"/>
      <c r="S230" s="251"/>
      <c r="T230" s="252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T230" s="253" t="s">
        <v>593</v>
      </c>
      <c r="AU230" s="253" t="s">
        <v>79</v>
      </c>
      <c r="AV230" s="13" t="s">
        <v>79</v>
      </c>
      <c r="AW230" s="13" t="s">
        <v>31</v>
      </c>
      <c r="AX230" s="13" t="s">
        <v>69</v>
      </c>
      <c r="AY230" s="253" t="s">
        <v>150</v>
      </c>
    </row>
    <row r="231" s="14" customFormat="1">
      <c r="A231" s="14"/>
      <c r="B231" s="254"/>
      <c r="C231" s="255"/>
      <c r="D231" s="244" t="s">
        <v>593</v>
      </c>
      <c r="E231" s="256" t="s">
        <v>19</v>
      </c>
      <c r="F231" s="257" t="s">
        <v>595</v>
      </c>
      <c r="G231" s="255"/>
      <c r="H231" s="258">
        <v>14</v>
      </c>
      <c r="I231" s="259"/>
      <c r="J231" s="255"/>
      <c r="K231" s="255"/>
      <c r="L231" s="260"/>
      <c r="M231" s="261"/>
      <c r="N231" s="262"/>
      <c r="O231" s="262"/>
      <c r="P231" s="262"/>
      <c r="Q231" s="262"/>
      <c r="R231" s="262"/>
      <c r="S231" s="262"/>
      <c r="T231" s="263"/>
      <c r="U231" s="14"/>
      <c r="V231" s="14"/>
      <c r="W231" s="14"/>
      <c r="X231" s="14"/>
      <c r="Y231" s="14"/>
      <c r="Z231" s="14"/>
      <c r="AA231" s="14"/>
      <c r="AB231" s="14"/>
      <c r="AC231" s="14"/>
      <c r="AD231" s="14"/>
      <c r="AE231" s="14"/>
      <c r="AT231" s="264" t="s">
        <v>593</v>
      </c>
      <c r="AU231" s="264" t="s">
        <v>79</v>
      </c>
      <c r="AV231" s="14" t="s">
        <v>158</v>
      </c>
      <c r="AW231" s="14" t="s">
        <v>31</v>
      </c>
      <c r="AX231" s="14" t="s">
        <v>77</v>
      </c>
      <c r="AY231" s="264" t="s">
        <v>150</v>
      </c>
    </row>
    <row r="232" s="2" customFormat="1" ht="16.5" customHeight="1">
      <c r="A232" s="40"/>
      <c r="B232" s="41"/>
      <c r="C232" s="228" t="s">
        <v>333</v>
      </c>
      <c r="D232" s="228" t="s">
        <v>254</v>
      </c>
      <c r="E232" s="229" t="s">
        <v>1570</v>
      </c>
      <c r="F232" s="230" t="s">
        <v>1571</v>
      </c>
      <c r="G232" s="231" t="s">
        <v>252</v>
      </c>
      <c r="H232" s="232">
        <v>10</v>
      </c>
      <c r="I232" s="233"/>
      <c r="J232" s="234">
        <f>ROUND(I232*H232,2)</f>
        <v>0</v>
      </c>
      <c r="K232" s="230" t="s">
        <v>157</v>
      </c>
      <c r="L232" s="235"/>
      <c r="M232" s="236" t="s">
        <v>19</v>
      </c>
      <c r="N232" s="237" t="s">
        <v>40</v>
      </c>
      <c r="O232" s="86"/>
      <c r="P232" s="215">
        <f>O232*H232</f>
        <v>0</v>
      </c>
      <c r="Q232" s="215">
        <v>0.00029</v>
      </c>
      <c r="R232" s="215">
        <f>Q232*H232</f>
        <v>0.0028999999999999998</v>
      </c>
      <c r="S232" s="215">
        <v>0</v>
      </c>
      <c r="T232" s="216">
        <f>S232*H232</f>
        <v>0</v>
      </c>
      <c r="U232" s="40"/>
      <c r="V232" s="40"/>
      <c r="W232" s="40"/>
      <c r="X232" s="40"/>
      <c r="Y232" s="40"/>
      <c r="Z232" s="40"/>
      <c r="AA232" s="40"/>
      <c r="AB232" s="40"/>
      <c r="AC232" s="40"/>
      <c r="AD232" s="40"/>
      <c r="AE232" s="40"/>
      <c r="AR232" s="217" t="s">
        <v>171</v>
      </c>
      <c r="AT232" s="217" t="s">
        <v>254</v>
      </c>
      <c r="AU232" s="217" t="s">
        <v>79</v>
      </c>
      <c r="AY232" s="19" t="s">
        <v>150</v>
      </c>
      <c r="BE232" s="218">
        <f>IF(N232="základní",J232,0)</f>
        <v>0</v>
      </c>
      <c r="BF232" s="218">
        <f>IF(N232="snížená",J232,0)</f>
        <v>0</v>
      </c>
      <c r="BG232" s="218">
        <f>IF(N232="zákl. přenesená",J232,0)</f>
        <v>0</v>
      </c>
      <c r="BH232" s="218">
        <f>IF(N232="sníž. přenesená",J232,0)</f>
        <v>0</v>
      </c>
      <c r="BI232" s="218">
        <f>IF(N232="nulová",J232,0)</f>
        <v>0</v>
      </c>
      <c r="BJ232" s="19" t="s">
        <v>77</v>
      </c>
      <c r="BK232" s="218">
        <f>ROUND(I232*H232,2)</f>
        <v>0</v>
      </c>
      <c r="BL232" s="19" t="s">
        <v>158</v>
      </c>
      <c r="BM232" s="217" t="s">
        <v>1572</v>
      </c>
    </row>
    <row r="233" s="2" customFormat="1" ht="16.5" customHeight="1">
      <c r="A233" s="40"/>
      <c r="B233" s="41"/>
      <c r="C233" s="228" t="s">
        <v>433</v>
      </c>
      <c r="D233" s="228" t="s">
        <v>254</v>
      </c>
      <c r="E233" s="229" t="s">
        <v>1573</v>
      </c>
      <c r="F233" s="230" t="s">
        <v>1574</v>
      </c>
      <c r="G233" s="231" t="s">
        <v>252</v>
      </c>
      <c r="H233" s="232">
        <v>4</v>
      </c>
      <c r="I233" s="233"/>
      <c r="J233" s="234">
        <f>ROUND(I233*H233,2)</f>
        <v>0</v>
      </c>
      <c r="K233" s="230" t="s">
        <v>157</v>
      </c>
      <c r="L233" s="235"/>
      <c r="M233" s="236" t="s">
        <v>19</v>
      </c>
      <c r="N233" s="237" t="s">
        <v>40</v>
      </c>
      <c r="O233" s="86"/>
      <c r="P233" s="215">
        <f>O233*H233</f>
        <v>0</v>
      </c>
      <c r="Q233" s="215">
        <v>0.00064999999999999997</v>
      </c>
      <c r="R233" s="215">
        <f>Q233*H233</f>
        <v>0.0025999999999999999</v>
      </c>
      <c r="S233" s="215">
        <v>0</v>
      </c>
      <c r="T233" s="216">
        <f>S233*H233</f>
        <v>0</v>
      </c>
      <c r="U233" s="40"/>
      <c r="V233" s="40"/>
      <c r="W233" s="40"/>
      <c r="X233" s="40"/>
      <c r="Y233" s="40"/>
      <c r="Z233" s="40"/>
      <c r="AA233" s="40"/>
      <c r="AB233" s="40"/>
      <c r="AC233" s="40"/>
      <c r="AD233" s="40"/>
      <c r="AE233" s="40"/>
      <c r="AR233" s="217" t="s">
        <v>171</v>
      </c>
      <c r="AT233" s="217" t="s">
        <v>254</v>
      </c>
      <c r="AU233" s="217" t="s">
        <v>79</v>
      </c>
      <c r="AY233" s="19" t="s">
        <v>150</v>
      </c>
      <c r="BE233" s="218">
        <f>IF(N233="základní",J233,0)</f>
        <v>0</v>
      </c>
      <c r="BF233" s="218">
        <f>IF(N233="snížená",J233,0)</f>
        <v>0</v>
      </c>
      <c r="BG233" s="218">
        <f>IF(N233="zákl. přenesená",J233,0)</f>
        <v>0</v>
      </c>
      <c r="BH233" s="218">
        <f>IF(N233="sníž. přenesená",J233,0)</f>
        <v>0</v>
      </c>
      <c r="BI233" s="218">
        <f>IF(N233="nulová",J233,0)</f>
        <v>0</v>
      </c>
      <c r="BJ233" s="19" t="s">
        <v>77</v>
      </c>
      <c r="BK233" s="218">
        <f>ROUND(I233*H233,2)</f>
        <v>0</v>
      </c>
      <c r="BL233" s="19" t="s">
        <v>158</v>
      </c>
      <c r="BM233" s="217" t="s">
        <v>1575</v>
      </c>
    </row>
    <row r="234" s="2" customFormat="1" ht="37.8" customHeight="1">
      <c r="A234" s="40"/>
      <c r="B234" s="41"/>
      <c r="C234" s="206" t="s">
        <v>337</v>
      </c>
      <c r="D234" s="206" t="s">
        <v>153</v>
      </c>
      <c r="E234" s="207" t="s">
        <v>1576</v>
      </c>
      <c r="F234" s="208" t="s">
        <v>1577</v>
      </c>
      <c r="G234" s="209" t="s">
        <v>252</v>
      </c>
      <c r="H234" s="210">
        <v>6</v>
      </c>
      <c r="I234" s="211"/>
      <c r="J234" s="212">
        <f>ROUND(I234*H234,2)</f>
        <v>0</v>
      </c>
      <c r="K234" s="208" t="s">
        <v>157</v>
      </c>
      <c r="L234" s="46"/>
      <c r="M234" s="213" t="s">
        <v>19</v>
      </c>
      <c r="N234" s="214" t="s">
        <v>40</v>
      </c>
      <c r="O234" s="86"/>
      <c r="P234" s="215">
        <f>O234*H234</f>
        <v>0</v>
      </c>
      <c r="Q234" s="215">
        <v>0</v>
      </c>
      <c r="R234" s="215">
        <f>Q234*H234</f>
        <v>0</v>
      </c>
      <c r="S234" s="215">
        <v>0</v>
      </c>
      <c r="T234" s="216">
        <f>S234*H234</f>
        <v>0</v>
      </c>
      <c r="U234" s="40"/>
      <c r="V234" s="40"/>
      <c r="W234" s="40"/>
      <c r="X234" s="40"/>
      <c r="Y234" s="40"/>
      <c r="Z234" s="40"/>
      <c r="AA234" s="40"/>
      <c r="AB234" s="40"/>
      <c r="AC234" s="40"/>
      <c r="AD234" s="40"/>
      <c r="AE234" s="40"/>
      <c r="AR234" s="217" t="s">
        <v>158</v>
      </c>
      <c r="AT234" s="217" t="s">
        <v>153</v>
      </c>
      <c r="AU234" s="217" t="s">
        <v>79</v>
      </c>
      <c r="AY234" s="19" t="s">
        <v>150</v>
      </c>
      <c r="BE234" s="218">
        <f>IF(N234="základní",J234,0)</f>
        <v>0</v>
      </c>
      <c r="BF234" s="218">
        <f>IF(N234="snížená",J234,0)</f>
        <v>0</v>
      </c>
      <c r="BG234" s="218">
        <f>IF(N234="zákl. přenesená",J234,0)</f>
        <v>0</v>
      </c>
      <c r="BH234" s="218">
        <f>IF(N234="sníž. přenesená",J234,0)</f>
        <v>0</v>
      </c>
      <c r="BI234" s="218">
        <f>IF(N234="nulová",J234,0)</f>
        <v>0</v>
      </c>
      <c r="BJ234" s="19" t="s">
        <v>77</v>
      </c>
      <c r="BK234" s="218">
        <f>ROUND(I234*H234,2)</f>
        <v>0</v>
      </c>
      <c r="BL234" s="19" t="s">
        <v>158</v>
      </c>
      <c r="BM234" s="217" t="s">
        <v>1578</v>
      </c>
    </row>
    <row r="235" s="2" customFormat="1">
      <c r="A235" s="40"/>
      <c r="B235" s="41"/>
      <c r="C235" s="42"/>
      <c r="D235" s="219" t="s">
        <v>159</v>
      </c>
      <c r="E235" s="42"/>
      <c r="F235" s="220" t="s">
        <v>1579</v>
      </c>
      <c r="G235" s="42"/>
      <c r="H235" s="42"/>
      <c r="I235" s="221"/>
      <c r="J235" s="42"/>
      <c r="K235" s="42"/>
      <c r="L235" s="46"/>
      <c r="M235" s="222"/>
      <c r="N235" s="223"/>
      <c r="O235" s="86"/>
      <c r="P235" s="86"/>
      <c r="Q235" s="86"/>
      <c r="R235" s="86"/>
      <c r="S235" s="86"/>
      <c r="T235" s="87"/>
      <c r="U235" s="40"/>
      <c r="V235" s="40"/>
      <c r="W235" s="40"/>
      <c r="X235" s="40"/>
      <c r="Y235" s="40"/>
      <c r="Z235" s="40"/>
      <c r="AA235" s="40"/>
      <c r="AB235" s="40"/>
      <c r="AC235" s="40"/>
      <c r="AD235" s="40"/>
      <c r="AE235" s="40"/>
      <c r="AT235" s="19" t="s">
        <v>159</v>
      </c>
      <c r="AU235" s="19" t="s">
        <v>79</v>
      </c>
    </row>
    <row r="236" s="13" customFormat="1">
      <c r="A236" s="13"/>
      <c r="B236" s="242"/>
      <c r="C236" s="243"/>
      <c r="D236" s="244" t="s">
        <v>593</v>
      </c>
      <c r="E236" s="245" t="s">
        <v>19</v>
      </c>
      <c r="F236" s="246" t="s">
        <v>1580</v>
      </c>
      <c r="G236" s="243"/>
      <c r="H236" s="247">
        <v>6</v>
      </c>
      <c r="I236" s="248"/>
      <c r="J236" s="243"/>
      <c r="K236" s="243"/>
      <c r="L236" s="249"/>
      <c r="M236" s="250"/>
      <c r="N236" s="251"/>
      <c r="O236" s="251"/>
      <c r="P236" s="251"/>
      <c r="Q236" s="251"/>
      <c r="R236" s="251"/>
      <c r="S236" s="251"/>
      <c r="T236" s="252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T236" s="253" t="s">
        <v>593</v>
      </c>
      <c r="AU236" s="253" t="s">
        <v>79</v>
      </c>
      <c r="AV236" s="13" t="s">
        <v>79</v>
      </c>
      <c r="AW236" s="13" t="s">
        <v>31</v>
      </c>
      <c r="AX236" s="13" t="s">
        <v>69</v>
      </c>
      <c r="AY236" s="253" t="s">
        <v>150</v>
      </c>
    </row>
    <row r="237" s="14" customFormat="1">
      <c r="A237" s="14"/>
      <c r="B237" s="254"/>
      <c r="C237" s="255"/>
      <c r="D237" s="244" t="s">
        <v>593</v>
      </c>
      <c r="E237" s="256" t="s">
        <v>19</v>
      </c>
      <c r="F237" s="257" t="s">
        <v>595</v>
      </c>
      <c r="G237" s="255"/>
      <c r="H237" s="258">
        <v>6</v>
      </c>
      <c r="I237" s="259"/>
      <c r="J237" s="255"/>
      <c r="K237" s="255"/>
      <c r="L237" s="260"/>
      <c r="M237" s="261"/>
      <c r="N237" s="262"/>
      <c r="O237" s="262"/>
      <c r="P237" s="262"/>
      <c r="Q237" s="262"/>
      <c r="R237" s="262"/>
      <c r="S237" s="262"/>
      <c r="T237" s="263"/>
      <c r="U237" s="14"/>
      <c r="V237" s="14"/>
      <c r="W237" s="14"/>
      <c r="X237" s="14"/>
      <c r="Y237" s="14"/>
      <c r="Z237" s="14"/>
      <c r="AA237" s="14"/>
      <c r="AB237" s="14"/>
      <c r="AC237" s="14"/>
      <c r="AD237" s="14"/>
      <c r="AE237" s="14"/>
      <c r="AT237" s="264" t="s">
        <v>593</v>
      </c>
      <c r="AU237" s="264" t="s">
        <v>79</v>
      </c>
      <c r="AV237" s="14" t="s">
        <v>158</v>
      </c>
      <c r="AW237" s="14" t="s">
        <v>31</v>
      </c>
      <c r="AX237" s="14" t="s">
        <v>77</v>
      </c>
      <c r="AY237" s="264" t="s">
        <v>150</v>
      </c>
    </row>
    <row r="238" s="2" customFormat="1" ht="24.15" customHeight="1">
      <c r="A238" s="40"/>
      <c r="B238" s="41"/>
      <c r="C238" s="228" t="s">
        <v>442</v>
      </c>
      <c r="D238" s="228" t="s">
        <v>254</v>
      </c>
      <c r="E238" s="229" t="s">
        <v>1581</v>
      </c>
      <c r="F238" s="230" t="s">
        <v>1582</v>
      </c>
      <c r="G238" s="231" t="s">
        <v>252</v>
      </c>
      <c r="H238" s="232">
        <v>8</v>
      </c>
      <c r="I238" s="233"/>
      <c r="J238" s="234">
        <f>ROUND(I238*H238,2)</f>
        <v>0</v>
      </c>
      <c r="K238" s="230" t="s">
        <v>157</v>
      </c>
      <c r="L238" s="235"/>
      <c r="M238" s="236" t="s">
        <v>19</v>
      </c>
      <c r="N238" s="237" t="s">
        <v>40</v>
      </c>
      <c r="O238" s="86"/>
      <c r="P238" s="215">
        <f>O238*H238</f>
        <v>0</v>
      </c>
      <c r="Q238" s="215">
        <v>0.00125</v>
      </c>
      <c r="R238" s="215">
        <f>Q238*H238</f>
        <v>0.01</v>
      </c>
      <c r="S238" s="215">
        <v>0</v>
      </c>
      <c r="T238" s="216">
        <f>S238*H238</f>
        <v>0</v>
      </c>
      <c r="U238" s="40"/>
      <c r="V238" s="40"/>
      <c r="W238" s="40"/>
      <c r="X238" s="40"/>
      <c r="Y238" s="40"/>
      <c r="Z238" s="40"/>
      <c r="AA238" s="40"/>
      <c r="AB238" s="40"/>
      <c r="AC238" s="40"/>
      <c r="AD238" s="40"/>
      <c r="AE238" s="40"/>
      <c r="AR238" s="217" t="s">
        <v>171</v>
      </c>
      <c r="AT238" s="217" t="s">
        <v>254</v>
      </c>
      <c r="AU238" s="217" t="s">
        <v>79</v>
      </c>
      <c r="AY238" s="19" t="s">
        <v>150</v>
      </c>
      <c r="BE238" s="218">
        <f>IF(N238="základní",J238,0)</f>
        <v>0</v>
      </c>
      <c r="BF238" s="218">
        <f>IF(N238="snížená",J238,0)</f>
        <v>0</v>
      </c>
      <c r="BG238" s="218">
        <f>IF(N238="zákl. přenesená",J238,0)</f>
        <v>0</v>
      </c>
      <c r="BH238" s="218">
        <f>IF(N238="sníž. přenesená",J238,0)</f>
        <v>0</v>
      </c>
      <c r="BI238" s="218">
        <f>IF(N238="nulová",J238,0)</f>
        <v>0</v>
      </c>
      <c r="BJ238" s="19" t="s">
        <v>77</v>
      </c>
      <c r="BK238" s="218">
        <f>ROUND(I238*H238,2)</f>
        <v>0</v>
      </c>
      <c r="BL238" s="19" t="s">
        <v>158</v>
      </c>
      <c r="BM238" s="217" t="s">
        <v>1583</v>
      </c>
    </row>
    <row r="239" s="2" customFormat="1" ht="37.8" customHeight="1">
      <c r="A239" s="40"/>
      <c r="B239" s="41"/>
      <c r="C239" s="206" t="s">
        <v>341</v>
      </c>
      <c r="D239" s="206" t="s">
        <v>153</v>
      </c>
      <c r="E239" s="207" t="s">
        <v>1584</v>
      </c>
      <c r="F239" s="208" t="s">
        <v>1585</v>
      </c>
      <c r="G239" s="209" t="s">
        <v>252</v>
      </c>
      <c r="H239" s="210">
        <v>14</v>
      </c>
      <c r="I239" s="211"/>
      <c r="J239" s="212">
        <f>ROUND(I239*H239,2)</f>
        <v>0</v>
      </c>
      <c r="K239" s="208" t="s">
        <v>157</v>
      </c>
      <c r="L239" s="46"/>
      <c r="M239" s="213" t="s">
        <v>19</v>
      </c>
      <c r="N239" s="214" t="s">
        <v>40</v>
      </c>
      <c r="O239" s="86"/>
      <c r="P239" s="215">
        <f>O239*H239</f>
        <v>0</v>
      </c>
      <c r="Q239" s="215">
        <v>0</v>
      </c>
      <c r="R239" s="215">
        <f>Q239*H239</f>
        <v>0</v>
      </c>
      <c r="S239" s="215">
        <v>0</v>
      </c>
      <c r="T239" s="216">
        <f>S239*H239</f>
        <v>0</v>
      </c>
      <c r="U239" s="40"/>
      <c r="V239" s="40"/>
      <c r="W239" s="40"/>
      <c r="X239" s="40"/>
      <c r="Y239" s="40"/>
      <c r="Z239" s="40"/>
      <c r="AA239" s="40"/>
      <c r="AB239" s="40"/>
      <c r="AC239" s="40"/>
      <c r="AD239" s="40"/>
      <c r="AE239" s="40"/>
      <c r="AR239" s="217" t="s">
        <v>158</v>
      </c>
      <c r="AT239" s="217" t="s">
        <v>153</v>
      </c>
      <c r="AU239" s="217" t="s">
        <v>79</v>
      </c>
      <c r="AY239" s="19" t="s">
        <v>150</v>
      </c>
      <c r="BE239" s="218">
        <f>IF(N239="základní",J239,0)</f>
        <v>0</v>
      </c>
      <c r="BF239" s="218">
        <f>IF(N239="snížená",J239,0)</f>
        <v>0</v>
      </c>
      <c r="BG239" s="218">
        <f>IF(N239="zákl. přenesená",J239,0)</f>
        <v>0</v>
      </c>
      <c r="BH239" s="218">
        <f>IF(N239="sníž. přenesená",J239,0)</f>
        <v>0</v>
      </c>
      <c r="BI239" s="218">
        <f>IF(N239="nulová",J239,0)</f>
        <v>0</v>
      </c>
      <c r="BJ239" s="19" t="s">
        <v>77</v>
      </c>
      <c r="BK239" s="218">
        <f>ROUND(I239*H239,2)</f>
        <v>0</v>
      </c>
      <c r="BL239" s="19" t="s">
        <v>158</v>
      </c>
      <c r="BM239" s="217" t="s">
        <v>1586</v>
      </c>
    </row>
    <row r="240" s="2" customFormat="1">
      <c r="A240" s="40"/>
      <c r="B240" s="41"/>
      <c r="C240" s="42"/>
      <c r="D240" s="219" t="s">
        <v>159</v>
      </c>
      <c r="E240" s="42"/>
      <c r="F240" s="220" t="s">
        <v>1587</v>
      </c>
      <c r="G240" s="42"/>
      <c r="H240" s="42"/>
      <c r="I240" s="221"/>
      <c r="J240" s="42"/>
      <c r="K240" s="42"/>
      <c r="L240" s="46"/>
      <c r="M240" s="222"/>
      <c r="N240" s="223"/>
      <c r="O240" s="86"/>
      <c r="P240" s="86"/>
      <c r="Q240" s="86"/>
      <c r="R240" s="86"/>
      <c r="S240" s="86"/>
      <c r="T240" s="87"/>
      <c r="U240" s="40"/>
      <c r="V240" s="40"/>
      <c r="W240" s="40"/>
      <c r="X240" s="40"/>
      <c r="Y240" s="40"/>
      <c r="Z240" s="40"/>
      <c r="AA240" s="40"/>
      <c r="AB240" s="40"/>
      <c r="AC240" s="40"/>
      <c r="AD240" s="40"/>
      <c r="AE240" s="40"/>
      <c r="AT240" s="19" t="s">
        <v>159</v>
      </c>
      <c r="AU240" s="19" t="s">
        <v>79</v>
      </c>
    </row>
    <row r="241" s="13" customFormat="1">
      <c r="A241" s="13"/>
      <c r="B241" s="242"/>
      <c r="C241" s="243"/>
      <c r="D241" s="244" t="s">
        <v>593</v>
      </c>
      <c r="E241" s="245" t="s">
        <v>19</v>
      </c>
      <c r="F241" s="246" t="s">
        <v>1588</v>
      </c>
      <c r="G241" s="243"/>
      <c r="H241" s="247">
        <v>14</v>
      </c>
      <c r="I241" s="248"/>
      <c r="J241" s="243"/>
      <c r="K241" s="243"/>
      <c r="L241" s="249"/>
      <c r="M241" s="250"/>
      <c r="N241" s="251"/>
      <c r="O241" s="251"/>
      <c r="P241" s="251"/>
      <c r="Q241" s="251"/>
      <c r="R241" s="251"/>
      <c r="S241" s="251"/>
      <c r="T241" s="252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T241" s="253" t="s">
        <v>593</v>
      </c>
      <c r="AU241" s="253" t="s">
        <v>79</v>
      </c>
      <c r="AV241" s="13" t="s">
        <v>79</v>
      </c>
      <c r="AW241" s="13" t="s">
        <v>31</v>
      </c>
      <c r="AX241" s="13" t="s">
        <v>69</v>
      </c>
      <c r="AY241" s="253" t="s">
        <v>150</v>
      </c>
    </row>
    <row r="242" s="14" customFormat="1">
      <c r="A242" s="14"/>
      <c r="B242" s="254"/>
      <c r="C242" s="255"/>
      <c r="D242" s="244" t="s">
        <v>593</v>
      </c>
      <c r="E242" s="256" t="s">
        <v>19</v>
      </c>
      <c r="F242" s="257" t="s">
        <v>595</v>
      </c>
      <c r="G242" s="255"/>
      <c r="H242" s="258">
        <v>14</v>
      </c>
      <c r="I242" s="259"/>
      <c r="J242" s="255"/>
      <c r="K242" s="255"/>
      <c r="L242" s="260"/>
      <c r="M242" s="261"/>
      <c r="N242" s="262"/>
      <c r="O242" s="262"/>
      <c r="P242" s="262"/>
      <c r="Q242" s="262"/>
      <c r="R242" s="262"/>
      <c r="S242" s="262"/>
      <c r="T242" s="263"/>
      <c r="U242" s="14"/>
      <c r="V242" s="14"/>
      <c r="W242" s="14"/>
      <c r="X242" s="14"/>
      <c r="Y242" s="14"/>
      <c r="Z242" s="14"/>
      <c r="AA242" s="14"/>
      <c r="AB242" s="14"/>
      <c r="AC242" s="14"/>
      <c r="AD242" s="14"/>
      <c r="AE242" s="14"/>
      <c r="AT242" s="264" t="s">
        <v>593</v>
      </c>
      <c r="AU242" s="264" t="s">
        <v>79</v>
      </c>
      <c r="AV242" s="14" t="s">
        <v>158</v>
      </c>
      <c r="AW242" s="14" t="s">
        <v>31</v>
      </c>
      <c r="AX242" s="14" t="s">
        <v>77</v>
      </c>
      <c r="AY242" s="264" t="s">
        <v>150</v>
      </c>
    </row>
    <row r="243" s="2" customFormat="1" ht="24.15" customHeight="1">
      <c r="A243" s="40"/>
      <c r="B243" s="41"/>
      <c r="C243" s="228" t="s">
        <v>450</v>
      </c>
      <c r="D243" s="228" t="s">
        <v>254</v>
      </c>
      <c r="E243" s="229" t="s">
        <v>1589</v>
      </c>
      <c r="F243" s="230" t="s">
        <v>1590</v>
      </c>
      <c r="G243" s="231" t="s">
        <v>252</v>
      </c>
      <c r="H243" s="232">
        <v>14</v>
      </c>
      <c r="I243" s="233"/>
      <c r="J243" s="234">
        <f>ROUND(I243*H243,2)</f>
        <v>0</v>
      </c>
      <c r="K243" s="230" t="s">
        <v>157</v>
      </c>
      <c r="L243" s="235"/>
      <c r="M243" s="236" t="s">
        <v>19</v>
      </c>
      <c r="N243" s="237" t="s">
        <v>40</v>
      </c>
      <c r="O243" s="86"/>
      <c r="P243" s="215">
        <f>O243*H243</f>
        <v>0</v>
      </c>
      <c r="Q243" s="215">
        <v>0.00059999999999999995</v>
      </c>
      <c r="R243" s="215">
        <f>Q243*H243</f>
        <v>0.0083999999999999995</v>
      </c>
      <c r="S243" s="215">
        <v>0</v>
      </c>
      <c r="T243" s="216">
        <f>S243*H243</f>
        <v>0</v>
      </c>
      <c r="U243" s="40"/>
      <c r="V243" s="40"/>
      <c r="W243" s="40"/>
      <c r="X243" s="40"/>
      <c r="Y243" s="40"/>
      <c r="Z243" s="40"/>
      <c r="AA243" s="40"/>
      <c r="AB243" s="40"/>
      <c r="AC243" s="40"/>
      <c r="AD243" s="40"/>
      <c r="AE243" s="40"/>
      <c r="AR243" s="217" t="s">
        <v>171</v>
      </c>
      <c r="AT243" s="217" t="s">
        <v>254</v>
      </c>
      <c r="AU243" s="217" t="s">
        <v>79</v>
      </c>
      <c r="AY243" s="19" t="s">
        <v>150</v>
      </c>
      <c r="BE243" s="218">
        <f>IF(N243="základní",J243,0)</f>
        <v>0</v>
      </c>
      <c r="BF243" s="218">
        <f>IF(N243="snížená",J243,0)</f>
        <v>0</v>
      </c>
      <c r="BG243" s="218">
        <f>IF(N243="zákl. přenesená",J243,0)</f>
        <v>0</v>
      </c>
      <c r="BH243" s="218">
        <f>IF(N243="sníž. přenesená",J243,0)</f>
        <v>0</v>
      </c>
      <c r="BI243" s="218">
        <f>IF(N243="nulová",J243,0)</f>
        <v>0</v>
      </c>
      <c r="BJ243" s="19" t="s">
        <v>77</v>
      </c>
      <c r="BK243" s="218">
        <f>ROUND(I243*H243,2)</f>
        <v>0</v>
      </c>
      <c r="BL243" s="19" t="s">
        <v>158</v>
      </c>
      <c r="BM243" s="217" t="s">
        <v>1591</v>
      </c>
    </row>
    <row r="244" s="2" customFormat="1" ht="21.75" customHeight="1">
      <c r="A244" s="40"/>
      <c r="B244" s="41"/>
      <c r="C244" s="206" t="s">
        <v>345</v>
      </c>
      <c r="D244" s="206" t="s">
        <v>153</v>
      </c>
      <c r="E244" s="207" t="s">
        <v>1592</v>
      </c>
      <c r="F244" s="208" t="s">
        <v>1593</v>
      </c>
      <c r="G244" s="209" t="s">
        <v>310</v>
      </c>
      <c r="H244" s="210">
        <v>55.600000000000001</v>
      </c>
      <c r="I244" s="211"/>
      <c r="J244" s="212">
        <f>ROUND(I244*H244,2)</f>
        <v>0</v>
      </c>
      <c r="K244" s="208" t="s">
        <v>157</v>
      </c>
      <c r="L244" s="46"/>
      <c r="M244" s="213" t="s">
        <v>19</v>
      </c>
      <c r="N244" s="214" t="s">
        <v>40</v>
      </c>
      <c r="O244" s="86"/>
      <c r="P244" s="215">
        <f>O244*H244</f>
        <v>0</v>
      </c>
      <c r="Q244" s="215">
        <v>0</v>
      </c>
      <c r="R244" s="215">
        <f>Q244*H244</f>
        <v>0</v>
      </c>
      <c r="S244" s="215">
        <v>0</v>
      </c>
      <c r="T244" s="216">
        <f>S244*H244</f>
        <v>0</v>
      </c>
      <c r="U244" s="40"/>
      <c r="V244" s="40"/>
      <c r="W244" s="40"/>
      <c r="X244" s="40"/>
      <c r="Y244" s="40"/>
      <c r="Z244" s="40"/>
      <c r="AA244" s="40"/>
      <c r="AB244" s="40"/>
      <c r="AC244" s="40"/>
      <c r="AD244" s="40"/>
      <c r="AE244" s="40"/>
      <c r="AR244" s="217" t="s">
        <v>158</v>
      </c>
      <c r="AT244" s="217" t="s">
        <v>153</v>
      </c>
      <c r="AU244" s="217" t="s">
        <v>79</v>
      </c>
      <c r="AY244" s="19" t="s">
        <v>150</v>
      </c>
      <c r="BE244" s="218">
        <f>IF(N244="základní",J244,0)</f>
        <v>0</v>
      </c>
      <c r="BF244" s="218">
        <f>IF(N244="snížená",J244,0)</f>
        <v>0</v>
      </c>
      <c r="BG244" s="218">
        <f>IF(N244="zákl. přenesená",J244,0)</f>
        <v>0</v>
      </c>
      <c r="BH244" s="218">
        <f>IF(N244="sníž. přenesená",J244,0)</f>
        <v>0</v>
      </c>
      <c r="BI244" s="218">
        <f>IF(N244="nulová",J244,0)</f>
        <v>0</v>
      </c>
      <c r="BJ244" s="19" t="s">
        <v>77</v>
      </c>
      <c r="BK244" s="218">
        <f>ROUND(I244*H244,2)</f>
        <v>0</v>
      </c>
      <c r="BL244" s="19" t="s">
        <v>158</v>
      </c>
      <c r="BM244" s="217" t="s">
        <v>1594</v>
      </c>
    </row>
    <row r="245" s="2" customFormat="1">
      <c r="A245" s="40"/>
      <c r="B245" s="41"/>
      <c r="C245" s="42"/>
      <c r="D245" s="219" t="s">
        <v>159</v>
      </c>
      <c r="E245" s="42"/>
      <c r="F245" s="220" t="s">
        <v>1595</v>
      </c>
      <c r="G245" s="42"/>
      <c r="H245" s="42"/>
      <c r="I245" s="221"/>
      <c r="J245" s="42"/>
      <c r="K245" s="42"/>
      <c r="L245" s="46"/>
      <c r="M245" s="222"/>
      <c r="N245" s="223"/>
      <c r="O245" s="86"/>
      <c r="P245" s="86"/>
      <c r="Q245" s="86"/>
      <c r="R245" s="86"/>
      <c r="S245" s="86"/>
      <c r="T245" s="87"/>
      <c r="U245" s="40"/>
      <c r="V245" s="40"/>
      <c r="W245" s="40"/>
      <c r="X245" s="40"/>
      <c r="Y245" s="40"/>
      <c r="Z245" s="40"/>
      <c r="AA245" s="40"/>
      <c r="AB245" s="40"/>
      <c r="AC245" s="40"/>
      <c r="AD245" s="40"/>
      <c r="AE245" s="40"/>
      <c r="AT245" s="19" t="s">
        <v>159</v>
      </c>
      <c r="AU245" s="19" t="s">
        <v>79</v>
      </c>
    </row>
    <row r="246" s="13" customFormat="1">
      <c r="A246" s="13"/>
      <c r="B246" s="242"/>
      <c r="C246" s="243"/>
      <c r="D246" s="244" t="s">
        <v>593</v>
      </c>
      <c r="E246" s="245" t="s">
        <v>19</v>
      </c>
      <c r="F246" s="246" t="s">
        <v>1596</v>
      </c>
      <c r="G246" s="243"/>
      <c r="H246" s="247">
        <v>55.600000000000001</v>
      </c>
      <c r="I246" s="248"/>
      <c r="J246" s="243"/>
      <c r="K246" s="243"/>
      <c r="L246" s="249"/>
      <c r="M246" s="250"/>
      <c r="N246" s="251"/>
      <c r="O246" s="251"/>
      <c r="P246" s="251"/>
      <c r="Q246" s="251"/>
      <c r="R246" s="251"/>
      <c r="S246" s="251"/>
      <c r="T246" s="252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T246" s="253" t="s">
        <v>593</v>
      </c>
      <c r="AU246" s="253" t="s">
        <v>79</v>
      </c>
      <c r="AV246" s="13" t="s">
        <v>79</v>
      </c>
      <c r="AW246" s="13" t="s">
        <v>31</v>
      </c>
      <c r="AX246" s="13" t="s">
        <v>69</v>
      </c>
      <c r="AY246" s="253" t="s">
        <v>150</v>
      </c>
    </row>
    <row r="247" s="14" customFormat="1">
      <c r="A247" s="14"/>
      <c r="B247" s="254"/>
      <c r="C247" s="255"/>
      <c r="D247" s="244" t="s">
        <v>593</v>
      </c>
      <c r="E247" s="256" t="s">
        <v>19</v>
      </c>
      <c r="F247" s="257" t="s">
        <v>595</v>
      </c>
      <c r="G247" s="255"/>
      <c r="H247" s="258">
        <v>55.600000000000001</v>
      </c>
      <c r="I247" s="259"/>
      <c r="J247" s="255"/>
      <c r="K247" s="255"/>
      <c r="L247" s="260"/>
      <c r="M247" s="261"/>
      <c r="N247" s="262"/>
      <c r="O247" s="262"/>
      <c r="P247" s="262"/>
      <c r="Q247" s="262"/>
      <c r="R247" s="262"/>
      <c r="S247" s="262"/>
      <c r="T247" s="263"/>
      <c r="U247" s="14"/>
      <c r="V247" s="14"/>
      <c r="W247" s="14"/>
      <c r="X247" s="14"/>
      <c r="Y247" s="14"/>
      <c r="Z247" s="14"/>
      <c r="AA247" s="14"/>
      <c r="AB247" s="14"/>
      <c r="AC247" s="14"/>
      <c r="AD247" s="14"/>
      <c r="AE247" s="14"/>
      <c r="AT247" s="264" t="s">
        <v>593</v>
      </c>
      <c r="AU247" s="264" t="s">
        <v>79</v>
      </c>
      <c r="AV247" s="14" t="s">
        <v>158</v>
      </c>
      <c r="AW247" s="14" t="s">
        <v>31</v>
      </c>
      <c r="AX247" s="14" t="s">
        <v>77</v>
      </c>
      <c r="AY247" s="264" t="s">
        <v>150</v>
      </c>
    </row>
    <row r="248" s="2" customFormat="1" ht="24.15" customHeight="1">
      <c r="A248" s="40"/>
      <c r="B248" s="41"/>
      <c r="C248" s="206" t="s">
        <v>457</v>
      </c>
      <c r="D248" s="206" t="s">
        <v>153</v>
      </c>
      <c r="E248" s="207" t="s">
        <v>1322</v>
      </c>
      <c r="F248" s="208" t="s">
        <v>1323</v>
      </c>
      <c r="G248" s="209" t="s">
        <v>252</v>
      </c>
      <c r="H248" s="210">
        <v>7</v>
      </c>
      <c r="I248" s="211"/>
      <c r="J248" s="212">
        <f>ROUND(I248*H248,2)</f>
        <v>0</v>
      </c>
      <c r="K248" s="208" t="s">
        <v>157</v>
      </c>
      <c r="L248" s="46"/>
      <c r="M248" s="213" t="s">
        <v>19</v>
      </c>
      <c r="N248" s="214" t="s">
        <v>40</v>
      </c>
      <c r="O248" s="86"/>
      <c r="P248" s="215">
        <f>O248*H248</f>
        <v>0</v>
      </c>
      <c r="Q248" s="215">
        <v>0.45937</v>
      </c>
      <c r="R248" s="215">
        <f>Q248*H248</f>
        <v>3.2155900000000002</v>
      </c>
      <c r="S248" s="215">
        <v>0</v>
      </c>
      <c r="T248" s="216">
        <f>S248*H248</f>
        <v>0</v>
      </c>
      <c r="U248" s="40"/>
      <c r="V248" s="40"/>
      <c r="W248" s="40"/>
      <c r="X248" s="40"/>
      <c r="Y248" s="40"/>
      <c r="Z248" s="40"/>
      <c r="AA248" s="40"/>
      <c r="AB248" s="40"/>
      <c r="AC248" s="40"/>
      <c r="AD248" s="40"/>
      <c r="AE248" s="40"/>
      <c r="AR248" s="217" t="s">
        <v>158</v>
      </c>
      <c r="AT248" s="217" t="s">
        <v>153</v>
      </c>
      <c r="AU248" s="217" t="s">
        <v>79</v>
      </c>
      <c r="AY248" s="19" t="s">
        <v>150</v>
      </c>
      <c r="BE248" s="218">
        <f>IF(N248="základní",J248,0)</f>
        <v>0</v>
      </c>
      <c r="BF248" s="218">
        <f>IF(N248="snížená",J248,0)</f>
        <v>0</v>
      </c>
      <c r="BG248" s="218">
        <f>IF(N248="zákl. přenesená",J248,0)</f>
        <v>0</v>
      </c>
      <c r="BH248" s="218">
        <f>IF(N248="sníž. přenesená",J248,0)</f>
        <v>0</v>
      </c>
      <c r="BI248" s="218">
        <f>IF(N248="nulová",J248,0)</f>
        <v>0</v>
      </c>
      <c r="BJ248" s="19" t="s">
        <v>77</v>
      </c>
      <c r="BK248" s="218">
        <f>ROUND(I248*H248,2)</f>
        <v>0</v>
      </c>
      <c r="BL248" s="19" t="s">
        <v>158</v>
      </c>
      <c r="BM248" s="217" t="s">
        <v>1597</v>
      </c>
    </row>
    <row r="249" s="2" customFormat="1">
      <c r="A249" s="40"/>
      <c r="B249" s="41"/>
      <c r="C249" s="42"/>
      <c r="D249" s="219" t="s">
        <v>159</v>
      </c>
      <c r="E249" s="42"/>
      <c r="F249" s="220" t="s">
        <v>1325</v>
      </c>
      <c r="G249" s="42"/>
      <c r="H249" s="42"/>
      <c r="I249" s="221"/>
      <c r="J249" s="42"/>
      <c r="K249" s="42"/>
      <c r="L249" s="46"/>
      <c r="M249" s="222"/>
      <c r="N249" s="223"/>
      <c r="O249" s="86"/>
      <c r="P249" s="86"/>
      <c r="Q249" s="86"/>
      <c r="R249" s="86"/>
      <c r="S249" s="86"/>
      <c r="T249" s="87"/>
      <c r="U249" s="40"/>
      <c r="V249" s="40"/>
      <c r="W249" s="40"/>
      <c r="X249" s="40"/>
      <c r="Y249" s="40"/>
      <c r="Z249" s="40"/>
      <c r="AA249" s="40"/>
      <c r="AB249" s="40"/>
      <c r="AC249" s="40"/>
      <c r="AD249" s="40"/>
      <c r="AE249" s="40"/>
      <c r="AT249" s="19" t="s">
        <v>159</v>
      </c>
      <c r="AU249" s="19" t="s">
        <v>79</v>
      </c>
    </row>
    <row r="250" s="2" customFormat="1">
      <c r="A250" s="40"/>
      <c r="B250" s="41"/>
      <c r="C250" s="42"/>
      <c r="D250" s="244" t="s">
        <v>1183</v>
      </c>
      <c r="E250" s="42"/>
      <c r="F250" s="278" t="s">
        <v>1598</v>
      </c>
      <c r="G250" s="42"/>
      <c r="H250" s="42"/>
      <c r="I250" s="221"/>
      <c r="J250" s="42"/>
      <c r="K250" s="42"/>
      <c r="L250" s="46"/>
      <c r="M250" s="222"/>
      <c r="N250" s="223"/>
      <c r="O250" s="86"/>
      <c r="P250" s="86"/>
      <c r="Q250" s="86"/>
      <c r="R250" s="86"/>
      <c r="S250" s="86"/>
      <c r="T250" s="87"/>
      <c r="U250" s="40"/>
      <c r="V250" s="40"/>
      <c r="W250" s="40"/>
      <c r="X250" s="40"/>
      <c r="Y250" s="40"/>
      <c r="Z250" s="40"/>
      <c r="AA250" s="40"/>
      <c r="AB250" s="40"/>
      <c r="AC250" s="40"/>
      <c r="AD250" s="40"/>
      <c r="AE250" s="40"/>
      <c r="AT250" s="19" t="s">
        <v>1183</v>
      </c>
      <c r="AU250" s="19" t="s">
        <v>79</v>
      </c>
    </row>
    <row r="251" s="2" customFormat="1" ht="16.5" customHeight="1">
      <c r="A251" s="40"/>
      <c r="B251" s="41"/>
      <c r="C251" s="206" t="s">
        <v>349</v>
      </c>
      <c r="D251" s="206" t="s">
        <v>153</v>
      </c>
      <c r="E251" s="207" t="s">
        <v>1599</v>
      </c>
      <c r="F251" s="208" t="s">
        <v>1600</v>
      </c>
      <c r="G251" s="209" t="s">
        <v>252</v>
      </c>
      <c r="H251" s="210">
        <v>7</v>
      </c>
      <c r="I251" s="211"/>
      <c r="J251" s="212">
        <f>ROUND(I251*H251,2)</f>
        <v>0</v>
      </c>
      <c r="K251" s="208" t="s">
        <v>19</v>
      </c>
      <c r="L251" s="46"/>
      <c r="M251" s="213" t="s">
        <v>19</v>
      </c>
      <c r="N251" s="214" t="s">
        <v>40</v>
      </c>
      <c r="O251" s="86"/>
      <c r="P251" s="215">
        <f>O251*H251</f>
        <v>0</v>
      </c>
      <c r="Q251" s="215">
        <v>0</v>
      </c>
      <c r="R251" s="215">
        <f>Q251*H251</f>
        <v>0</v>
      </c>
      <c r="S251" s="215">
        <v>0</v>
      </c>
      <c r="T251" s="216">
        <f>S251*H251</f>
        <v>0</v>
      </c>
      <c r="U251" s="40"/>
      <c r="V251" s="40"/>
      <c r="W251" s="40"/>
      <c r="X251" s="40"/>
      <c r="Y251" s="40"/>
      <c r="Z251" s="40"/>
      <c r="AA251" s="40"/>
      <c r="AB251" s="40"/>
      <c r="AC251" s="40"/>
      <c r="AD251" s="40"/>
      <c r="AE251" s="40"/>
      <c r="AR251" s="217" t="s">
        <v>158</v>
      </c>
      <c r="AT251" s="217" t="s">
        <v>153</v>
      </c>
      <c r="AU251" s="217" t="s">
        <v>79</v>
      </c>
      <c r="AY251" s="19" t="s">
        <v>150</v>
      </c>
      <c r="BE251" s="218">
        <f>IF(N251="základní",J251,0)</f>
        <v>0</v>
      </c>
      <c r="BF251" s="218">
        <f>IF(N251="snížená",J251,0)</f>
        <v>0</v>
      </c>
      <c r="BG251" s="218">
        <f>IF(N251="zákl. přenesená",J251,0)</f>
        <v>0</v>
      </c>
      <c r="BH251" s="218">
        <f>IF(N251="sníž. přenesená",J251,0)</f>
        <v>0</v>
      </c>
      <c r="BI251" s="218">
        <f>IF(N251="nulová",J251,0)</f>
        <v>0</v>
      </c>
      <c r="BJ251" s="19" t="s">
        <v>77</v>
      </c>
      <c r="BK251" s="218">
        <f>ROUND(I251*H251,2)</f>
        <v>0</v>
      </c>
      <c r="BL251" s="19" t="s">
        <v>158</v>
      </c>
      <c r="BM251" s="217" t="s">
        <v>1601</v>
      </c>
    </row>
    <row r="252" s="2" customFormat="1" ht="24.15" customHeight="1">
      <c r="A252" s="40"/>
      <c r="B252" s="41"/>
      <c r="C252" s="206" t="s">
        <v>463</v>
      </c>
      <c r="D252" s="206" t="s">
        <v>153</v>
      </c>
      <c r="E252" s="207" t="s">
        <v>1326</v>
      </c>
      <c r="F252" s="208" t="s">
        <v>1327</v>
      </c>
      <c r="G252" s="209" t="s">
        <v>310</v>
      </c>
      <c r="H252" s="210">
        <v>186.30000000000001</v>
      </c>
      <c r="I252" s="211"/>
      <c r="J252" s="212">
        <f>ROUND(I252*H252,2)</f>
        <v>0</v>
      </c>
      <c r="K252" s="208" t="s">
        <v>157</v>
      </c>
      <c r="L252" s="46"/>
      <c r="M252" s="213" t="s">
        <v>19</v>
      </c>
      <c r="N252" s="214" t="s">
        <v>40</v>
      </c>
      <c r="O252" s="86"/>
      <c r="P252" s="215">
        <f>O252*H252</f>
        <v>0</v>
      </c>
      <c r="Q252" s="215">
        <v>0</v>
      </c>
      <c r="R252" s="215">
        <f>Q252*H252</f>
        <v>0</v>
      </c>
      <c r="S252" s="215">
        <v>0</v>
      </c>
      <c r="T252" s="216">
        <f>S252*H252</f>
        <v>0</v>
      </c>
      <c r="U252" s="40"/>
      <c r="V252" s="40"/>
      <c r="W252" s="40"/>
      <c r="X252" s="40"/>
      <c r="Y252" s="40"/>
      <c r="Z252" s="40"/>
      <c r="AA252" s="40"/>
      <c r="AB252" s="40"/>
      <c r="AC252" s="40"/>
      <c r="AD252" s="40"/>
      <c r="AE252" s="40"/>
      <c r="AR252" s="217" t="s">
        <v>158</v>
      </c>
      <c r="AT252" s="217" t="s">
        <v>153</v>
      </c>
      <c r="AU252" s="217" t="s">
        <v>79</v>
      </c>
      <c r="AY252" s="19" t="s">
        <v>150</v>
      </c>
      <c r="BE252" s="218">
        <f>IF(N252="základní",J252,0)</f>
        <v>0</v>
      </c>
      <c r="BF252" s="218">
        <f>IF(N252="snížená",J252,0)</f>
        <v>0</v>
      </c>
      <c r="BG252" s="218">
        <f>IF(N252="zákl. přenesená",J252,0)</f>
        <v>0</v>
      </c>
      <c r="BH252" s="218">
        <f>IF(N252="sníž. přenesená",J252,0)</f>
        <v>0</v>
      </c>
      <c r="BI252" s="218">
        <f>IF(N252="nulová",J252,0)</f>
        <v>0</v>
      </c>
      <c r="BJ252" s="19" t="s">
        <v>77</v>
      </c>
      <c r="BK252" s="218">
        <f>ROUND(I252*H252,2)</f>
        <v>0</v>
      </c>
      <c r="BL252" s="19" t="s">
        <v>158</v>
      </c>
      <c r="BM252" s="217" t="s">
        <v>1602</v>
      </c>
    </row>
    <row r="253" s="2" customFormat="1">
      <c r="A253" s="40"/>
      <c r="B253" s="41"/>
      <c r="C253" s="42"/>
      <c r="D253" s="219" t="s">
        <v>159</v>
      </c>
      <c r="E253" s="42"/>
      <c r="F253" s="220" t="s">
        <v>1329</v>
      </c>
      <c r="G253" s="42"/>
      <c r="H253" s="42"/>
      <c r="I253" s="221"/>
      <c r="J253" s="42"/>
      <c r="K253" s="42"/>
      <c r="L253" s="46"/>
      <c r="M253" s="222"/>
      <c r="N253" s="223"/>
      <c r="O253" s="86"/>
      <c r="P253" s="86"/>
      <c r="Q253" s="86"/>
      <c r="R253" s="86"/>
      <c r="S253" s="86"/>
      <c r="T253" s="87"/>
      <c r="U253" s="40"/>
      <c r="V253" s="40"/>
      <c r="W253" s="40"/>
      <c r="X253" s="40"/>
      <c r="Y253" s="40"/>
      <c r="Z253" s="40"/>
      <c r="AA253" s="40"/>
      <c r="AB253" s="40"/>
      <c r="AC253" s="40"/>
      <c r="AD253" s="40"/>
      <c r="AE253" s="40"/>
      <c r="AT253" s="19" t="s">
        <v>159</v>
      </c>
      <c r="AU253" s="19" t="s">
        <v>79</v>
      </c>
    </row>
    <row r="254" s="13" customFormat="1">
      <c r="A254" s="13"/>
      <c r="B254" s="242"/>
      <c r="C254" s="243"/>
      <c r="D254" s="244" t="s">
        <v>593</v>
      </c>
      <c r="E254" s="245" t="s">
        <v>19</v>
      </c>
      <c r="F254" s="246" t="s">
        <v>1506</v>
      </c>
      <c r="G254" s="243"/>
      <c r="H254" s="247">
        <v>186.30000000000001</v>
      </c>
      <c r="I254" s="248"/>
      <c r="J254" s="243"/>
      <c r="K254" s="243"/>
      <c r="L254" s="249"/>
      <c r="M254" s="250"/>
      <c r="N254" s="251"/>
      <c r="O254" s="251"/>
      <c r="P254" s="251"/>
      <c r="Q254" s="251"/>
      <c r="R254" s="251"/>
      <c r="S254" s="251"/>
      <c r="T254" s="252"/>
      <c r="U254" s="13"/>
      <c r="V254" s="13"/>
      <c r="W254" s="13"/>
      <c r="X254" s="13"/>
      <c r="Y254" s="13"/>
      <c r="Z254" s="13"/>
      <c r="AA254" s="13"/>
      <c r="AB254" s="13"/>
      <c r="AC254" s="13"/>
      <c r="AD254" s="13"/>
      <c r="AE254" s="13"/>
      <c r="AT254" s="253" t="s">
        <v>593</v>
      </c>
      <c r="AU254" s="253" t="s">
        <v>79</v>
      </c>
      <c r="AV254" s="13" t="s">
        <v>79</v>
      </c>
      <c r="AW254" s="13" t="s">
        <v>31</v>
      </c>
      <c r="AX254" s="13" t="s">
        <v>69</v>
      </c>
      <c r="AY254" s="253" t="s">
        <v>150</v>
      </c>
    </row>
    <row r="255" s="14" customFormat="1">
      <c r="A255" s="14"/>
      <c r="B255" s="254"/>
      <c r="C255" s="255"/>
      <c r="D255" s="244" t="s">
        <v>593</v>
      </c>
      <c r="E255" s="256" t="s">
        <v>19</v>
      </c>
      <c r="F255" s="257" t="s">
        <v>595</v>
      </c>
      <c r="G255" s="255"/>
      <c r="H255" s="258">
        <v>186.30000000000001</v>
      </c>
      <c r="I255" s="259"/>
      <c r="J255" s="255"/>
      <c r="K255" s="255"/>
      <c r="L255" s="260"/>
      <c r="M255" s="261"/>
      <c r="N255" s="262"/>
      <c r="O255" s="262"/>
      <c r="P255" s="262"/>
      <c r="Q255" s="262"/>
      <c r="R255" s="262"/>
      <c r="S255" s="262"/>
      <c r="T255" s="263"/>
      <c r="U255" s="14"/>
      <c r="V255" s="14"/>
      <c r="W255" s="14"/>
      <c r="X255" s="14"/>
      <c r="Y255" s="14"/>
      <c r="Z255" s="14"/>
      <c r="AA255" s="14"/>
      <c r="AB255" s="14"/>
      <c r="AC255" s="14"/>
      <c r="AD255" s="14"/>
      <c r="AE255" s="14"/>
      <c r="AT255" s="264" t="s">
        <v>593</v>
      </c>
      <c r="AU255" s="264" t="s">
        <v>79</v>
      </c>
      <c r="AV255" s="14" t="s">
        <v>158</v>
      </c>
      <c r="AW255" s="14" t="s">
        <v>31</v>
      </c>
      <c r="AX255" s="14" t="s">
        <v>77</v>
      </c>
      <c r="AY255" s="264" t="s">
        <v>150</v>
      </c>
    </row>
    <row r="256" s="2" customFormat="1" ht="24.15" customHeight="1">
      <c r="A256" s="40"/>
      <c r="B256" s="41"/>
      <c r="C256" s="206" t="s">
        <v>352</v>
      </c>
      <c r="D256" s="206" t="s">
        <v>153</v>
      </c>
      <c r="E256" s="207" t="s">
        <v>1603</v>
      </c>
      <c r="F256" s="208" t="s">
        <v>1604</v>
      </c>
      <c r="G256" s="209" t="s">
        <v>252</v>
      </c>
      <c r="H256" s="210">
        <v>13</v>
      </c>
      <c r="I256" s="211"/>
      <c r="J256" s="212">
        <f>ROUND(I256*H256,2)</f>
        <v>0</v>
      </c>
      <c r="K256" s="208" t="s">
        <v>157</v>
      </c>
      <c r="L256" s="46"/>
      <c r="M256" s="213" t="s">
        <v>19</v>
      </c>
      <c r="N256" s="214" t="s">
        <v>40</v>
      </c>
      <c r="O256" s="86"/>
      <c r="P256" s="215">
        <f>O256*H256</f>
        <v>0</v>
      </c>
      <c r="Q256" s="215">
        <v>0.035749999999999997</v>
      </c>
      <c r="R256" s="215">
        <f>Q256*H256</f>
        <v>0.46474999999999994</v>
      </c>
      <c r="S256" s="215">
        <v>0</v>
      </c>
      <c r="T256" s="216">
        <f>S256*H256</f>
        <v>0</v>
      </c>
      <c r="U256" s="40"/>
      <c r="V256" s="40"/>
      <c r="W256" s="40"/>
      <c r="X256" s="40"/>
      <c r="Y256" s="40"/>
      <c r="Z256" s="40"/>
      <c r="AA256" s="40"/>
      <c r="AB256" s="40"/>
      <c r="AC256" s="40"/>
      <c r="AD256" s="40"/>
      <c r="AE256" s="40"/>
      <c r="AR256" s="217" t="s">
        <v>158</v>
      </c>
      <c r="AT256" s="217" t="s">
        <v>153</v>
      </c>
      <c r="AU256" s="217" t="s">
        <v>79</v>
      </c>
      <c r="AY256" s="19" t="s">
        <v>150</v>
      </c>
      <c r="BE256" s="218">
        <f>IF(N256="základní",J256,0)</f>
        <v>0</v>
      </c>
      <c r="BF256" s="218">
        <f>IF(N256="snížená",J256,0)</f>
        <v>0</v>
      </c>
      <c r="BG256" s="218">
        <f>IF(N256="zákl. přenesená",J256,0)</f>
        <v>0</v>
      </c>
      <c r="BH256" s="218">
        <f>IF(N256="sníž. přenesená",J256,0)</f>
        <v>0</v>
      </c>
      <c r="BI256" s="218">
        <f>IF(N256="nulová",J256,0)</f>
        <v>0</v>
      </c>
      <c r="BJ256" s="19" t="s">
        <v>77</v>
      </c>
      <c r="BK256" s="218">
        <f>ROUND(I256*H256,2)</f>
        <v>0</v>
      </c>
      <c r="BL256" s="19" t="s">
        <v>158</v>
      </c>
      <c r="BM256" s="217" t="s">
        <v>1605</v>
      </c>
    </row>
    <row r="257" s="2" customFormat="1">
      <c r="A257" s="40"/>
      <c r="B257" s="41"/>
      <c r="C257" s="42"/>
      <c r="D257" s="219" t="s">
        <v>159</v>
      </c>
      <c r="E257" s="42"/>
      <c r="F257" s="220" t="s">
        <v>1606</v>
      </c>
      <c r="G257" s="42"/>
      <c r="H257" s="42"/>
      <c r="I257" s="221"/>
      <c r="J257" s="42"/>
      <c r="K257" s="42"/>
      <c r="L257" s="46"/>
      <c r="M257" s="222"/>
      <c r="N257" s="223"/>
      <c r="O257" s="86"/>
      <c r="P257" s="86"/>
      <c r="Q257" s="86"/>
      <c r="R257" s="86"/>
      <c r="S257" s="86"/>
      <c r="T257" s="87"/>
      <c r="U257" s="40"/>
      <c r="V257" s="40"/>
      <c r="W257" s="40"/>
      <c r="X257" s="40"/>
      <c r="Y257" s="40"/>
      <c r="Z257" s="40"/>
      <c r="AA257" s="40"/>
      <c r="AB257" s="40"/>
      <c r="AC257" s="40"/>
      <c r="AD257" s="40"/>
      <c r="AE257" s="40"/>
      <c r="AT257" s="19" t="s">
        <v>159</v>
      </c>
      <c r="AU257" s="19" t="s">
        <v>79</v>
      </c>
    </row>
    <row r="258" s="2" customFormat="1" ht="44.25" customHeight="1">
      <c r="A258" s="40"/>
      <c r="B258" s="41"/>
      <c r="C258" s="206" t="s">
        <v>470</v>
      </c>
      <c r="D258" s="206" t="s">
        <v>153</v>
      </c>
      <c r="E258" s="207" t="s">
        <v>1607</v>
      </c>
      <c r="F258" s="208" t="s">
        <v>1608</v>
      </c>
      <c r="G258" s="209" t="s">
        <v>252</v>
      </c>
      <c r="H258" s="210">
        <v>7</v>
      </c>
      <c r="I258" s="211"/>
      <c r="J258" s="212">
        <f>ROUND(I258*H258,2)</f>
        <v>0</v>
      </c>
      <c r="K258" s="208" t="s">
        <v>157</v>
      </c>
      <c r="L258" s="46"/>
      <c r="M258" s="213" t="s">
        <v>19</v>
      </c>
      <c r="N258" s="214" t="s">
        <v>40</v>
      </c>
      <c r="O258" s="86"/>
      <c r="P258" s="215">
        <f>O258*H258</f>
        <v>0</v>
      </c>
      <c r="Q258" s="215">
        <v>2.1158700000000001</v>
      </c>
      <c r="R258" s="215">
        <f>Q258*H258</f>
        <v>14.81109</v>
      </c>
      <c r="S258" s="215">
        <v>0</v>
      </c>
      <c r="T258" s="216">
        <f>S258*H258</f>
        <v>0</v>
      </c>
      <c r="U258" s="40"/>
      <c r="V258" s="40"/>
      <c r="W258" s="40"/>
      <c r="X258" s="40"/>
      <c r="Y258" s="40"/>
      <c r="Z258" s="40"/>
      <c r="AA258" s="40"/>
      <c r="AB258" s="40"/>
      <c r="AC258" s="40"/>
      <c r="AD258" s="40"/>
      <c r="AE258" s="40"/>
      <c r="AR258" s="217" t="s">
        <v>158</v>
      </c>
      <c r="AT258" s="217" t="s">
        <v>153</v>
      </c>
      <c r="AU258" s="217" t="s">
        <v>79</v>
      </c>
      <c r="AY258" s="19" t="s">
        <v>150</v>
      </c>
      <c r="BE258" s="218">
        <f>IF(N258="základní",J258,0)</f>
        <v>0</v>
      </c>
      <c r="BF258" s="218">
        <f>IF(N258="snížená",J258,0)</f>
        <v>0</v>
      </c>
      <c r="BG258" s="218">
        <f>IF(N258="zákl. přenesená",J258,0)</f>
        <v>0</v>
      </c>
      <c r="BH258" s="218">
        <f>IF(N258="sníž. přenesená",J258,0)</f>
        <v>0</v>
      </c>
      <c r="BI258" s="218">
        <f>IF(N258="nulová",J258,0)</f>
        <v>0</v>
      </c>
      <c r="BJ258" s="19" t="s">
        <v>77</v>
      </c>
      <c r="BK258" s="218">
        <f>ROUND(I258*H258,2)</f>
        <v>0</v>
      </c>
      <c r="BL258" s="19" t="s">
        <v>158</v>
      </c>
      <c r="BM258" s="217" t="s">
        <v>1609</v>
      </c>
    </row>
    <row r="259" s="2" customFormat="1">
      <c r="A259" s="40"/>
      <c r="B259" s="41"/>
      <c r="C259" s="42"/>
      <c r="D259" s="219" t="s">
        <v>159</v>
      </c>
      <c r="E259" s="42"/>
      <c r="F259" s="220" t="s">
        <v>1610</v>
      </c>
      <c r="G259" s="42"/>
      <c r="H259" s="42"/>
      <c r="I259" s="221"/>
      <c r="J259" s="42"/>
      <c r="K259" s="42"/>
      <c r="L259" s="46"/>
      <c r="M259" s="222"/>
      <c r="N259" s="223"/>
      <c r="O259" s="86"/>
      <c r="P259" s="86"/>
      <c r="Q259" s="86"/>
      <c r="R259" s="86"/>
      <c r="S259" s="86"/>
      <c r="T259" s="87"/>
      <c r="U259" s="40"/>
      <c r="V259" s="40"/>
      <c r="W259" s="40"/>
      <c r="X259" s="40"/>
      <c r="Y259" s="40"/>
      <c r="Z259" s="40"/>
      <c r="AA259" s="40"/>
      <c r="AB259" s="40"/>
      <c r="AC259" s="40"/>
      <c r="AD259" s="40"/>
      <c r="AE259" s="40"/>
      <c r="AT259" s="19" t="s">
        <v>159</v>
      </c>
      <c r="AU259" s="19" t="s">
        <v>79</v>
      </c>
    </row>
    <row r="260" s="2" customFormat="1" ht="24.15" customHeight="1">
      <c r="A260" s="40"/>
      <c r="B260" s="41"/>
      <c r="C260" s="228" t="s">
        <v>358</v>
      </c>
      <c r="D260" s="228" t="s">
        <v>254</v>
      </c>
      <c r="E260" s="229" t="s">
        <v>1611</v>
      </c>
      <c r="F260" s="230" t="s">
        <v>1612</v>
      </c>
      <c r="G260" s="231" t="s">
        <v>252</v>
      </c>
      <c r="H260" s="232">
        <v>22</v>
      </c>
      <c r="I260" s="233"/>
      <c r="J260" s="234">
        <f>ROUND(I260*H260,2)</f>
        <v>0</v>
      </c>
      <c r="K260" s="230" t="s">
        <v>157</v>
      </c>
      <c r="L260" s="235"/>
      <c r="M260" s="236" t="s">
        <v>19</v>
      </c>
      <c r="N260" s="237" t="s">
        <v>40</v>
      </c>
      <c r="O260" s="86"/>
      <c r="P260" s="215">
        <f>O260*H260</f>
        <v>0</v>
      </c>
      <c r="Q260" s="215">
        <v>0.002</v>
      </c>
      <c r="R260" s="215">
        <f>Q260*H260</f>
        <v>0.043999999999999997</v>
      </c>
      <c r="S260" s="215">
        <v>0</v>
      </c>
      <c r="T260" s="216">
        <f>S260*H260</f>
        <v>0</v>
      </c>
      <c r="U260" s="40"/>
      <c r="V260" s="40"/>
      <c r="W260" s="40"/>
      <c r="X260" s="40"/>
      <c r="Y260" s="40"/>
      <c r="Z260" s="40"/>
      <c r="AA260" s="40"/>
      <c r="AB260" s="40"/>
      <c r="AC260" s="40"/>
      <c r="AD260" s="40"/>
      <c r="AE260" s="40"/>
      <c r="AR260" s="217" t="s">
        <v>171</v>
      </c>
      <c r="AT260" s="217" t="s">
        <v>254</v>
      </c>
      <c r="AU260" s="217" t="s">
        <v>79</v>
      </c>
      <c r="AY260" s="19" t="s">
        <v>150</v>
      </c>
      <c r="BE260" s="218">
        <f>IF(N260="základní",J260,0)</f>
        <v>0</v>
      </c>
      <c r="BF260" s="218">
        <f>IF(N260="snížená",J260,0)</f>
        <v>0</v>
      </c>
      <c r="BG260" s="218">
        <f>IF(N260="zákl. přenesená",J260,0)</f>
        <v>0</v>
      </c>
      <c r="BH260" s="218">
        <f>IF(N260="sníž. přenesená",J260,0)</f>
        <v>0</v>
      </c>
      <c r="BI260" s="218">
        <f>IF(N260="nulová",J260,0)</f>
        <v>0</v>
      </c>
      <c r="BJ260" s="19" t="s">
        <v>77</v>
      </c>
      <c r="BK260" s="218">
        <f>ROUND(I260*H260,2)</f>
        <v>0</v>
      </c>
      <c r="BL260" s="19" t="s">
        <v>158</v>
      </c>
      <c r="BM260" s="217" t="s">
        <v>1613</v>
      </c>
    </row>
    <row r="261" s="2" customFormat="1" ht="24.15" customHeight="1">
      <c r="A261" s="40"/>
      <c r="B261" s="41"/>
      <c r="C261" s="228" t="s">
        <v>789</v>
      </c>
      <c r="D261" s="228" t="s">
        <v>254</v>
      </c>
      <c r="E261" s="229" t="s">
        <v>1614</v>
      </c>
      <c r="F261" s="230" t="s">
        <v>1615</v>
      </c>
      <c r="G261" s="231" t="s">
        <v>252</v>
      </c>
      <c r="H261" s="232">
        <v>5</v>
      </c>
      <c r="I261" s="233"/>
      <c r="J261" s="234">
        <f>ROUND(I261*H261,2)</f>
        <v>0</v>
      </c>
      <c r="K261" s="230" t="s">
        <v>157</v>
      </c>
      <c r="L261" s="235"/>
      <c r="M261" s="236" t="s">
        <v>19</v>
      </c>
      <c r="N261" s="237" t="s">
        <v>40</v>
      </c>
      <c r="O261" s="86"/>
      <c r="P261" s="215">
        <f>O261*H261</f>
        <v>0</v>
      </c>
      <c r="Q261" s="215">
        <v>0.032000000000000001</v>
      </c>
      <c r="R261" s="215">
        <f>Q261*H261</f>
        <v>0.16</v>
      </c>
      <c r="S261" s="215">
        <v>0</v>
      </c>
      <c r="T261" s="216">
        <f>S261*H261</f>
        <v>0</v>
      </c>
      <c r="U261" s="40"/>
      <c r="V261" s="40"/>
      <c r="W261" s="40"/>
      <c r="X261" s="40"/>
      <c r="Y261" s="40"/>
      <c r="Z261" s="40"/>
      <c r="AA261" s="40"/>
      <c r="AB261" s="40"/>
      <c r="AC261" s="40"/>
      <c r="AD261" s="40"/>
      <c r="AE261" s="40"/>
      <c r="AR261" s="217" t="s">
        <v>171</v>
      </c>
      <c r="AT261" s="217" t="s">
        <v>254</v>
      </c>
      <c r="AU261" s="217" t="s">
        <v>79</v>
      </c>
      <c r="AY261" s="19" t="s">
        <v>150</v>
      </c>
      <c r="BE261" s="218">
        <f>IF(N261="základní",J261,0)</f>
        <v>0</v>
      </c>
      <c r="BF261" s="218">
        <f>IF(N261="snížená",J261,0)</f>
        <v>0</v>
      </c>
      <c r="BG261" s="218">
        <f>IF(N261="zákl. přenesená",J261,0)</f>
        <v>0</v>
      </c>
      <c r="BH261" s="218">
        <f>IF(N261="sníž. přenesená",J261,0)</f>
        <v>0</v>
      </c>
      <c r="BI261" s="218">
        <f>IF(N261="nulová",J261,0)</f>
        <v>0</v>
      </c>
      <c r="BJ261" s="19" t="s">
        <v>77</v>
      </c>
      <c r="BK261" s="218">
        <f>ROUND(I261*H261,2)</f>
        <v>0</v>
      </c>
      <c r="BL261" s="19" t="s">
        <v>158</v>
      </c>
      <c r="BM261" s="217" t="s">
        <v>1616</v>
      </c>
    </row>
    <row r="262" s="2" customFormat="1" ht="24.15" customHeight="1">
      <c r="A262" s="40"/>
      <c r="B262" s="41"/>
      <c r="C262" s="228" t="s">
        <v>362</v>
      </c>
      <c r="D262" s="228" t="s">
        <v>254</v>
      </c>
      <c r="E262" s="229" t="s">
        <v>1617</v>
      </c>
      <c r="F262" s="230" t="s">
        <v>1618</v>
      </c>
      <c r="G262" s="231" t="s">
        <v>252</v>
      </c>
      <c r="H262" s="232">
        <v>3</v>
      </c>
      <c r="I262" s="233"/>
      <c r="J262" s="234">
        <f>ROUND(I262*H262,2)</f>
        <v>0</v>
      </c>
      <c r="K262" s="230" t="s">
        <v>157</v>
      </c>
      <c r="L262" s="235"/>
      <c r="M262" s="236" t="s">
        <v>19</v>
      </c>
      <c r="N262" s="237" t="s">
        <v>40</v>
      </c>
      <c r="O262" s="86"/>
      <c r="P262" s="215">
        <f>O262*H262</f>
        <v>0</v>
      </c>
      <c r="Q262" s="215">
        <v>0.041000000000000002</v>
      </c>
      <c r="R262" s="215">
        <f>Q262*H262</f>
        <v>0.123</v>
      </c>
      <c r="S262" s="215">
        <v>0</v>
      </c>
      <c r="T262" s="216">
        <f>S262*H262</f>
        <v>0</v>
      </c>
      <c r="U262" s="40"/>
      <c r="V262" s="40"/>
      <c r="W262" s="40"/>
      <c r="X262" s="40"/>
      <c r="Y262" s="40"/>
      <c r="Z262" s="40"/>
      <c r="AA262" s="40"/>
      <c r="AB262" s="40"/>
      <c r="AC262" s="40"/>
      <c r="AD262" s="40"/>
      <c r="AE262" s="40"/>
      <c r="AR262" s="217" t="s">
        <v>171</v>
      </c>
      <c r="AT262" s="217" t="s">
        <v>254</v>
      </c>
      <c r="AU262" s="217" t="s">
        <v>79</v>
      </c>
      <c r="AY262" s="19" t="s">
        <v>150</v>
      </c>
      <c r="BE262" s="218">
        <f>IF(N262="základní",J262,0)</f>
        <v>0</v>
      </c>
      <c r="BF262" s="218">
        <f>IF(N262="snížená",J262,0)</f>
        <v>0</v>
      </c>
      <c r="BG262" s="218">
        <f>IF(N262="zákl. přenesená",J262,0)</f>
        <v>0</v>
      </c>
      <c r="BH262" s="218">
        <f>IF(N262="sníž. přenesená",J262,0)</f>
        <v>0</v>
      </c>
      <c r="BI262" s="218">
        <f>IF(N262="nulová",J262,0)</f>
        <v>0</v>
      </c>
      <c r="BJ262" s="19" t="s">
        <v>77</v>
      </c>
      <c r="BK262" s="218">
        <f>ROUND(I262*H262,2)</f>
        <v>0</v>
      </c>
      <c r="BL262" s="19" t="s">
        <v>158</v>
      </c>
      <c r="BM262" s="217" t="s">
        <v>1619</v>
      </c>
    </row>
    <row r="263" s="2" customFormat="1" ht="24.15" customHeight="1">
      <c r="A263" s="40"/>
      <c r="B263" s="41"/>
      <c r="C263" s="228" t="s">
        <v>800</v>
      </c>
      <c r="D263" s="228" t="s">
        <v>254</v>
      </c>
      <c r="E263" s="229" t="s">
        <v>1620</v>
      </c>
      <c r="F263" s="230" t="s">
        <v>1621</v>
      </c>
      <c r="G263" s="231" t="s">
        <v>252</v>
      </c>
      <c r="H263" s="232">
        <v>2</v>
      </c>
      <c r="I263" s="233"/>
      <c r="J263" s="234">
        <f>ROUND(I263*H263,2)</f>
        <v>0</v>
      </c>
      <c r="K263" s="230" t="s">
        <v>157</v>
      </c>
      <c r="L263" s="235"/>
      <c r="M263" s="236" t="s">
        <v>19</v>
      </c>
      <c r="N263" s="237" t="s">
        <v>40</v>
      </c>
      <c r="O263" s="86"/>
      <c r="P263" s="215">
        <f>O263*H263</f>
        <v>0</v>
      </c>
      <c r="Q263" s="215">
        <v>0.052999999999999998</v>
      </c>
      <c r="R263" s="215">
        <f>Q263*H263</f>
        <v>0.106</v>
      </c>
      <c r="S263" s="215">
        <v>0</v>
      </c>
      <c r="T263" s="216">
        <f>S263*H263</f>
        <v>0</v>
      </c>
      <c r="U263" s="40"/>
      <c r="V263" s="40"/>
      <c r="W263" s="40"/>
      <c r="X263" s="40"/>
      <c r="Y263" s="40"/>
      <c r="Z263" s="40"/>
      <c r="AA263" s="40"/>
      <c r="AB263" s="40"/>
      <c r="AC263" s="40"/>
      <c r="AD263" s="40"/>
      <c r="AE263" s="40"/>
      <c r="AR263" s="217" t="s">
        <v>171</v>
      </c>
      <c r="AT263" s="217" t="s">
        <v>254</v>
      </c>
      <c r="AU263" s="217" t="s">
        <v>79</v>
      </c>
      <c r="AY263" s="19" t="s">
        <v>150</v>
      </c>
      <c r="BE263" s="218">
        <f>IF(N263="základní",J263,0)</f>
        <v>0</v>
      </c>
      <c r="BF263" s="218">
        <f>IF(N263="snížená",J263,0)</f>
        <v>0</v>
      </c>
      <c r="BG263" s="218">
        <f>IF(N263="zákl. přenesená",J263,0)</f>
        <v>0</v>
      </c>
      <c r="BH263" s="218">
        <f>IF(N263="sníž. přenesená",J263,0)</f>
        <v>0</v>
      </c>
      <c r="BI263" s="218">
        <f>IF(N263="nulová",J263,0)</f>
        <v>0</v>
      </c>
      <c r="BJ263" s="19" t="s">
        <v>77</v>
      </c>
      <c r="BK263" s="218">
        <f>ROUND(I263*H263,2)</f>
        <v>0</v>
      </c>
      <c r="BL263" s="19" t="s">
        <v>158</v>
      </c>
      <c r="BM263" s="217" t="s">
        <v>1622</v>
      </c>
    </row>
    <row r="264" s="2" customFormat="1" ht="24.15" customHeight="1">
      <c r="A264" s="40"/>
      <c r="B264" s="41"/>
      <c r="C264" s="228" t="s">
        <v>366</v>
      </c>
      <c r="D264" s="228" t="s">
        <v>254</v>
      </c>
      <c r="E264" s="229" t="s">
        <v>1623</v>
      </c>
      <c r="F264" s="230" t="s">
        <v>1624</v>
      </c>
      <c r="G264" s="231" t="s">
        <v>252</v>
      </c>
      <c r="H264" s="232">
        <v>2</v>
      </c>
      <c r="I264" s="233"/>
      <c r="J264" s="234">
        <f>ROUND(I264*H264,2)</f>
        <v>0</v>
      </c>
      <c r="K264" s="230" t="s">
        <v>157</v>
      </c>
      <c r="L264" s="235"/>
      <c r="M264" s="236" t="s">
        <v>19</v>
      </c>
      <c r="N264" s="237" t="s">
        <v>40</v>
      </c>
      <c r="O264" s="86"/>
      <c r="P264" s="215">
        <f>O264*H264</f>
        <v>0</v>
      </c>
      <c r="Q264" s="215">
        <v>0.081000000000000003</v>
      </c>
      <c r="R264" s="215">
        <f>Q264*H264</f>
        <v>0.16200000000000001</v>
      </c>
      <c r="S264" s="215">
        <v>0</v>
      </c>
      <c r="T264" s="216">
        <f>S264*H264</f>
        <v>0</v>
      </c>
      <c r="U264" s="40"/>
      <c r="V264" s="40"/>
      <c r="W264" s="40"/>
      <c r="X264" s="40"/>
      <c r="Y264" s="40"/>
      <c r="Z264" s="40"/>
      <c r="AA264" s="40"/>
      <c r="AB264" s="40"/>
      <c r="AC264" s="40"/>
      <c r="AD264" s="40"/>
      <c r="AE264" s="40"/>
      <c r="AR264" s="217" t="s">
        <v>171</v>
      </c>
      <c r="AT264" s="217" t="s">
        <v>254</v>
      </c>
      <c r="AU264" s="217" t="s">
        <v>79</v>
      </c>
      <c r="AY264" s="19" t="s">
        <v>150</v>
      </c>
      <c r="BE264" s="218">
        <f>IF(N264="základní",J264,0)</f>
        <v>0</v>
      </c>
      <c r="BF264" s="218">
        <f>IF(N264="snížená",J264,0)</f>
        <v>0</v>
      </c>
      <c r="BG264" s="218">
        <f>IF(N264="zákl. přenesená",J264,0)</f>
        <v>0</v>
      </c>
      <c r="BH264" s="218">
        <f>IF(N264="sníž. přenesená",J264,0)</f>
        <v>0</v>
      </c>
      <c r="BI264" s="218">
        <f>IF(N264="nulová",J264,0)</f>
        <v>0</v>
      </c>
      <c r="BJ264" s="19" t="s">
        <v>77</v>
      </c>
      <c r="BK264" s="218">
        <f>ROUND(I264*H264,2)</f>
        <v>0</v>
      </c>
      <c r="BL264" s="19" t="s">
        <v>158</v>
      </c>
      <c r="BM264" s="217" t="s">
        <v>1625</v>
      </c>
    </row>
    <row r="265" s="2" customFormat="1" ht="24.15" customHeight="1">
      <c r="A265" s="40"/>
      <c r="B265" s="41"/>
      <c r="C265" s="228" t="s">
        <v>807</v>
      </c>
      <c r="D265" s="228" t="s">
        <v>254</v>
      </c>
      <c r="E265" s="229" t="s">
        <v>1626</v>
      </c>
      <c r="F265" s="230" t="s">
        <v>1627</v>
      </c>
      <c r="G265" s="231" t="s">
        <v>252</v>
      </c>
      <c r="H265" s="232">
        <v>7</v>
      </c>
      <c r="I265" s="233"/>
      <c r="J265" s="234">
        <f>ROUND(I265*H265,2)</f>
        <v>0</v>
      </c>
      <c r="K265" s="230" t="s">
        <v>157</v>
      </c>
      <c r="L265" s="235"/>
      <c r="M265" s="236" t="s">
        <v>19</v>
      </c>
      <c r="N265" s="237" t="s">
        <v>40</v>
      </c>
      <c r="O265" s="86"/>
      <c r="P265" s="215">
        <f>O265*H265</f>
        <v>0</v>
      </c>
      <c r="Q265" s="215">
        <v>0.58499999999999996</v>
      </c>
      <c r="R265" s="215">
        <f>Q265*H265</f>
        <v>4.0949999999999998</v>
      </c>
      <c r="S265" s="215">
        <v>0</v>
      </c>
      <c r="T265" s="216">
        <f>S265*H265</f>
        <v>0</v>
      </c>
      <c r="U265" s="40"/>
      <c r="V265" s="40"/>
      <c r="W265" s="40"/>
      <c r="X265" s="40"/>
      <c r="Y265" s="40"/>
      <c r="Z265" s="40"/>
      <c r="AA265" s="40"/>
      <c r="AB265" s="40"/>
      <c r="AC265" s="40"/>
      <c r="AD265" s="40"/>
      <c r="AE265" s="40"/>
      <c r="AR265" s="217" t="s">
        <v>171</v>
      </c>
      <c r="AT265" s="217" t="s">
        <v>254</v>
      </c>
      <c r="AU265" s="217" t="s">
        <v>79</v>
      </c>
      <c r="AY265" s="19" t="s">
        <v>150</v>
      </c>
      <c r="BE265" s="218">
        <f>IF(N265="základní",J265,0)</f>
        <v>0</v>
      </c>
      <c r="BF265" s="218">
        <f>IF(N265="snížená",J265,0)</f>
        <v>0</v>
      </c>
      <c r="BG265" s="218">
        <f>IF(N265="zákl. přenesená",J265,0)</f>
        <v>0</v>
      </c>
      <c r="BH265" s="218">
        <f>IF(N265="sníž. přenesená",J265,0)</f>
        <v>0</v>
      </c>
      <c r="BI265" s="218">
        <f>IF(N265="nulová",J265,0)</f>
        <v>0</v>
      </c>
      <c r="BJ265" s="19" t="s">
        <v>77</v>
      </c>
      <c r="BK265" s="218">
        <f>ROUND(I265*H265,2)</f>
        <v>0</v>
      </c>
      <c r="BL265" s="19" t="s">
        <v>158</v>
      </c>
      <c r="BM265" s="217" t="s">
        <v>1628</v>
      </c>
    </row>
    <row r="266" s="2" customFormat="1" ht="16.5" customHeight="1">
      <c r="A266" s="40"/>
      <c r="B266" s="41"/>
      <c r="C266" s="228" t="s">
        <v>259</v>
      </c>
      <c r="D266" s="228" t="s">
        <v>254</v>
      </c>
      <c r="E266" s="229" t="s">
        <v>1629</v>
      </c>
      <c r="F266" s="230" t="s">
        <v>1630</v>
      </c>
      <c r="G266" s="231" t="s">
        <v>252</v>
      </c>
      <c r="H266" s="232">
        <v>6</v>
      </c>
      <c r="I266" s="233"/>
      <c r="J266" s="234">
        <f>ROUND(I266*H266,2)</f>
        <v>0</v>
      </c>
      <c r="K266" s="230" t="s">
        <v>157</v>
      </c>
      <c r="L266" s="235"/>
      <c r="M266" s="236" t="s">
        <v>19</v>
      </c>
      <c r="N266" s="237" t="s">
        <v>40</v>
      </c>
      <c r="O266" s="86"/>
      <c r="P266" s="215">
        <f>O266*H266</f>
        <v>0</v>
      </c>
      <c r="Q266" s="215">
        <v>0.26200000000000001</v>
      </c>
      <c r="R266" s="215">
        <f>Q266*H266</f>
        <v>1.5720000000000001</v>
      </c>
      <c r="S266" s="215">
        <v>0</v>
      </c>
      <c r="T266" s="216">
        <f>S266*H266</f>
        <v>0</v>
      </c>
      <c r="U266" s="40"/>
      <c r="V266" s="40"/>
      <c r="W266" s="40"/>
      <c r="X266" s="40"/>
      <c r="Y266" s="40"/>
      <c r="Z266" s="40"/>
      <c r="AA266" s="40"/>
      <c r="AB266" s="40"/>
      <c r="AC266" s="40"/>
      <c r="AD266" s="40"/>
      <c r="AE266" s="40"/>
      <c r="AR266" s="217" t="s">
        <v>171</v>
      </c>
      <c r="AT266" s="217" t="s">
        <v>254</v>
      </c>
      <c r="AU266" s="217" t="s">
        <v>79</v>
      </c>
      <c r="AY266" s="19" t="s">
        <v>150</v>
      </c>
      <c r="BE266" s="218">
        <f>IF(N266="základní",J266,0)</f>
        <v>0</v>
      </c>
      <c r="BF266" s="218">
        <f>IF(N266="snížená",J266,0)</f>
        <v>0</v>
      </c>
      <c r="BG266" s="218">
        <f>IF(N266="zákl. přenesená",J266,0)</f>
        <v>0</v>
      </c>
      <c r="BH266" s="218">
        <f>IF(N266="sníž. přenesená",J266,0)</f>
        <v>0</v>
      </c>
      <c r="BI266" s="218">
        <f>IF(N266="nulová",J266,0)</f>
        <v>0</v>
      </c>
      <c r="BJ266" s="19" t="s">
        <v>77</v>
      </c>
      <c r="BK266" s="218">
        <f>ROUND(I266*H266,2)</f>
        <v>0</v>
      </c>
      <c r="BL266" s="19" t="s">
        <v>158</v>
      </c>
      <c r="BM266" s="217" t="s">
        <v>1631</v>
      </c>
    </row>
    <row r="267" s="2" customFormat="1" ht="16.5" customHeight="1">
      <c r="A267" s="40"/>
      <c r="B267" s="41"/>
      <c r="C267" s="228" t="s">
        <v>816</v>
      </c>
      <c r="D267" s="228" t="s">
        <v>254</v>
      </c>
      <c r="E267" s="229" t="s">
        <v>1632</v>
      </c>
      <c r="F267" s="230" t="s">
        <v>1633</v>
      </c>
      <c r="G267" s="231" t="s">
        <v>252</v>
      </c>
      <c r="H267" s="232">
        <v>6</v>
      </c>
      <c r="I267" s="233"/>
      <c r="J267" s="234">
        <f>ROUND(I267*H267,2)</f>
        <v>0</v>
      </c>
      <c r="K267" s="230" t="s">
        <v>157</v>
      </c>
      <c r="L267" s="235"/>
      <c r="M267" s="236" t="s">
        <v>19</v>
      </c>
      <c r="N267" s="237" t="s">
        <v>40</v>
      </c>
      <c r="O267" s="86"/>
      <c r="P267" s="215">
        <f>O267*H267</f>
        <v>0</v>
      </c>
      <c r="Q267" s="215">
        <v>0.52600000000000002</v>
      </c>
      <c r="R267" s="215">
        <f>Q267*H267</f>
        <v>3.1560000000000001</v>
      </c>
      <c r="S267" s="215">
        <v>0</v>
      </c>
      <c r="T267" s="216">
        <f>S267*H267</f>
        <v>0</v>
      </c>
      <c r="U267" s="40"/>
      <c r="V267" s="40"/>
      <c r="W267" s="40"/>
      <c r="X267" s="40"/>
      <c r="Y267" s="40"/>
      <c r="Z267" s="40"/>
      <c r="AA267" s="40"/>
      <c r="AB267" s="40"/>
      <c r="AC267" s="40"/>
      <c r="AD267" s="40"/>
      <c r="AE267" s="40"/>
      <c r="AR267" s="217" t="s">
        <v>171</v>
      </c>
      <c r="AT267" s="217" t="s">
        <v>254</v>
      </c>
      <c r="AU267" s="217" t="s">
        <v>79</v>
      </c>
      <c r="AY267" s="19" t="s">
        <v>150</v>
      </c>
      <c r="BE267" s="218">
        <f>IF(N267="základní",J267,0)</f>
        <v>0</v>
      </c>
      <c r="BF267" s="218">
        <f>IF(N267="snížená",J267,0)</f>
        <v>0</v>
      </c>
      <c r="BG267" s="218">
        <f>IF(N267="zákl. přenesená",J267,0)</f>
        <v>0</v>
      </c>
      <c r="BH267" s="218">
        <f>IF(N267="sníž. přenesená",J267,0)</f>
        <v>0</v>
      </c>
      <c r="BI267" s="218">
        <f>IF(N267="nulová",J267,0)</f>
        <v>0</v>
      </c>
      <c r="BJ267" s="19" t="s">
        <v>77</v>
      </c>
      <c r="BK267" s="218">
        <f>ROUND(I267*H267,2)</f>
        <v>0</v>
      </c>
      <c r="BL267" s="19" t="s">
        <v>158</v>
      </c>
      <c r="BM267" s="217" t="s">
        <v>1634</v>
      </c>
    </row>
    <row r="268" s="2" customFormat="1" ht="16.5" customHeight="1">
      <c r="A268" s="40"/>
      <c r="B268" s="41"/>
      <c r="C268" s="228" t="s">
        <v>376</v>
      </c>
      <c r="D268" s="228" t="s">
        <v>254</v>
      </c>
      <c r="E268" s="229" t="s">
        <v>1635</v>
      </c>
      <c r="F268" s="230" t="s">
        <v>1636</v>
      </c>
      <c r="G268" s="231" t="s">
        <v>252</v>
      </c>
      <c r="H268" s="232">
        <v>3</v>
      </c>
      <c r="I268" s="233"/>
      <c r="J268" s="234">
        <f>ROUND(I268*H268,2)</f>
        <v>0</v>
      </c>
      <c r="K268" s="230" t="s">
        <v>157</v>
      </c>
      <c r="L268" s="235"/>
      <c r="M268" s="236" t="s">
        <v>19</v>
      </c>
      <c r="N268" s="237" t="s">
        <v>40</v>
      </c>
      <c r="O268" s="86"/>
      <c r="P268" s="215">
        <f>O268*H268</f>
        <v>0</v>
      </c>
      <c r="Q268" s="215">
        <v>1.0540000000000001</v>
      </c>
      <c r="R268" s="215">
        <f>Q268*H268</f>
        <v>3.1619999999999999</v>
      </c>
      <c r="S268" s="215">
        <v>0</v>
      </c>
      <c r="T268" s="216">
        <f>S268*H268</f>
        <v>0</v>
      </c>
      <c r="U268" s="40"/>
      <c r="V268" s="40"/>
      <c r="W268" s="40"/>
      <c r="X268" s="40"/>
      <c r="Y268" s="40"/>
      <c r="Z268" s="40"/>
      <c r="AA268" s="40"/>
      <c r="AB268" s="40"/>
      <c r="AC268" s="40"/>
      <c r="AD268" s="40"/>
      <c r="AE268" s="40"/>
      <c r="AR268" s="217" t="s">
        <v>171</v>
      </c>
      <c r="AT268" s="217" t="s">
        <v>254</v>
      </c>
      <c r="AU268" s="217" t="s">
        <v>79</v>
      </c>
      <c r="AY268" s="19" t="s">
        <v>150</v>
      </c>
      <c r="BE268" s="218">
        <f>IF(N268="základní",J268,0)</f>
        <v>0</v>
      </c>
      <c r="BF268" s="218">
        <f>IF(N268="snížená",J268,0)</f>
        <v>0</v>
      </c>
      <c r="BG268" s="218">
        <f>IF(N268="zákl. přenesená",J268,0)</f>
        <v>0</v>
      </c>
      <c r="BH268" s="218">
        <f>IF(N268="sníž. přenesená",J268,0)</f>
        <v>0</v>
      </c>
      <c r="BI268" s="218">
        <f>IF(N268="nulová",J268,0)</f>
        <v>0</v>
      </c>
      <c r="BJ268" s="19" t="s">
        <v>77</v>
      </c>
      <c r="BK268" s="218">
        <f>ROUND(I268*H268,2)</f>
        <v>0</v>
      </c>
      <c r="BL268" s="19" t="s">
        <v>158</v>
      </c>
      <c r="BM268" s="217" t="s">
        <v>1637</v>
      </c>
    </row>
    <row r="269" s="2" customFormat="1" ht="24.15" customHeight="1">
      <c r="A269" s="40"/>
      <c r="B269" s="41"/>
      <c r="C269" s="228" t="s">
        <v>828</v>
      </c>
      <c r="D269" s="228" t="s">
        <v>254</v>
      </c>
      <c r="E269" s="229" t="s">
        <v>1638</v>
      </c>
      <c r="F269" s="230" t="s">
        <v>1639</v>
      </c>
      <c r="G269" s="231" t="s">
        <v>252</v>
      </c>
      <c r="H269" s="232">
        <v>7</v>
      </c>
      <c r="I269" s="233"/>
      <c r="J269" s="234">
        <f>ROUND(I269*H269,2)</f>
        <v>0</v>
      </c>
      <c r="K269" s="230" t="s">
        <v>19</v>
      </c>
      <c r="L269" s="235"/>
      <c r="M269" s="236" t="s">
        <v>19</v>
      </c>
      <c r="N269" s="237" t="s">
        <v>40</v>
      </c>
      <c r="O269" s="86"/>
      <c r="P269" s="215">
        <f>O269*H269</f>
        <v>0</v>
      </c>
      <c r="Q269" s="215">
        <v>1.6140000000000001</v>
      </c>
      <c r="R269" s="215">
        <f>Q269*H269</f>
        <v>11.298</v>
      </c>
      <c r="S269" s="215">
        <v>0</v>
      </c>
      <c r="T269" s="216">
        <f>S269*H269</f>
        <v>0</v>
      </c>
      <c r="U269" s="40"/>
      <c r="V269" s="40"/>
      <c r="W269" s="40"/>
      <c r="X269" s="40"/>
      <c r="Y269" s="40"/>
      <c r="Z269" s="40"/>
      <c r="AA269" s="40"/>
      <c r="AB269" s="40"/>
      <c r="AC269" s="40"/>
      <c r="AD269" s="40"/>
      <c r="AE269" s="40"/>
      <c r="AR269" s="217" t="s">
        <v>171</v>
      </c>
      <c r="AT269" s="217" t="s">
        <v>254</v>
      </c>
      <c r="AU269" s="217" t="s">
        <v>79</v>
      </c>
      <c r="AY269" s="19" t="s">
        <v>150</v>
      </c>
      <c r="BE269" s="218">
        <f>IF(N269="základní",J269,0)</f>
        <v>0</v>
      </c>
      <c r="BF269" s="218">
        <f>IF(N269="snížená",J269,0)</f>
        <v>0</v>
      </c>
      <c r="BG269" s="218">
        <f>IF(N269="zákl. přenesená",J269,0)</f>
        <v>0</v>
      </c>
      <c r="BH269" s="218">
        <f>IF(N269="sníž. přenesená",J269,0)</f>
        <v>0</v>
      </c>
      <c r="BI269" s="218">
        <f>IF(N269="nulová",J269,0)</f>
        <v>0</v>
      </c>
      <c r="BJ269" s="19" t="s">
        <v>77</v>
      </c>
      <c r="BK269" s="218">
        <f>ROUND(I269*H269,2)</f>
        <v>0</v>
      </c>
      <c r="BL269" s="19" t="s">
        <v>158</v>
      </c>
      <c r="BM269" s="217" t="s">
        <v>1640</v>
      </c>
    </row>
    <row r="270" s="2" customFormat="1">
      <c r="A270" s="40"/>
      <c r="B270" s="41"/>
      <c r="C270" s="42"/>
      <c r="D270" s="244" t="s">
        <v>1183</v>
      </c>
      <c r="E270" s="42"/>
      <c r="F270" s="278" t="s">
        <v>1641</v>
      </c>
      <c r="G270" s="42"/>
      <c r="H270" s="42"/>
      <c r="I270" s="221"/>
      <c r="J270" s="42"/>
      <c r="K270" s="42"/>
      <c r="L270" s="46"/>
      <c r="M270" s="222"/>
      <c r="N270" s="223"/>
      <c r="O270" s="86"/>
      <c r="P270" s="86"/>
      <c r="Q270" s="86"/>
      <c r="R270" s="86"/>
      <c r="S270" s="86"/>
      <c r="T270" s="87"/>
      <c r="U270" s="40"/>
      <c r="V270" s="40"/>
      <c r="W270" s="40"/>
      <c r="X270" s="40"/>
      <c r="Y270" s="40"/>
      <c r="Z270" s="40"/>
      <c r="AA270" s="40"/>
      <c r="AB270" s="40"/>
      <c r="AC270" s="40"/>
      <c r="AD270" s="40"/>
      <c r="AE270" s="40"/>
      <c r="AT270" s="19" t="s">
        <v>1183</v>
      </c>
      <c r="AU270" s="19" t="s">
        <v>79</v>
      </c>
    </row>
    <row r="271" s="2" customFormat="1" ht="37.8" customHeight="1">
      <c r="A271" s="40"/>
      <c r="B271" s="41"/>
      <c r="C271" s="206" t="s">
        <v>381</v>
      </c>
      <c r="D271" s="206" t="s">
        <v>153</v>
      </c>
      <c r="E271" s="207" t="s">
        <v>1642</v>
      </c>
      <c r="F271" s="208" t="s">
        <v>1643</v>
      </c>
      <c r="G271" s="209" t="s">
        <v>252</v>
      </c>
      <c r="H271" s="210">
        <v>7</v>
      </c>
      <c r="I271" s="211"/>
      <c r="J271" s="212">
        <f>ROUND(I271*H271,2)</f>
        <v>0</v>
      </c>
      <c r="K271" s="208" t="s">
        <v>157</v>
      </c>
      <c r="L271" s="46"/>
      <c r="M271" s="213" t="s">
        <v>19</v>
      </c>
      <c r="N271" s="214" t="s">
        <v>40</v>
      </c>
      <c r="O271" s="86"/>
      <c r="P271" s="215">
        <f>O271*H271</f>
        <v>0</v>
      </c>
      <c r="Q271" s="215">
        <v>0.089999999999999997</v>
      </c>
      <c r="R271" s="215">
        <f>Q271*H271</f>
        <v>0.63</v>
      </c>
      <c r="S271" s="215">
        <v>0</v>
      </c>
      <c r="T271" s="216">
        <f>S271*H271</f>
        <v>0</v>
      </c>
      <c r="U271" s="40"/>
      <c r="V271" s="40"/>
      <c r="W271" s="40"/>
      <c r="X271" s="40"/>
      <c r="Y271" s="40"/>
      <c r="Z271" s="40"/>
      <c r="AA271" s="40"/>
      <c r="AB271" s="40"/>
      <c r="AC271" s="40"/>
      <c r="AD271" s="40"/>
      <c r="AE271" s="40"/>
      <c r="AR271" s="217" t="s">
        <v>158</v>
      </c>
      <c r="AT271" s="217" t="s">
        <v>153</v>
      </c>
      <c r="AU271" s="217" t="s">
        <v>79</v>
      </c>
      <c r="AY271" s="19" t="s">
        <v>150</v>
      </c>
      <c r="BE271" s="218">
        <f>IF(N271="základní",J271,0)</f>
        <v>0</v>
      </c>
      <c r="BF271" s="218">
        <f>IF(N271="snížená",J271,0)</f>
        <v>0</v>
      </c>
      <c r="BG271" s="218">
        <f>IF(N271="zákl. přenesená",J271,0)</f>
        <v>0</v>
      </c>
      <c r="BH271" s="218">
        <f>IF(N271="sníž. přenesená",J271,0)</f>
        <v>0</v>
      </c>
      <c r="BI271" s="218">
        <f>IF(N271="nulová",J271,0)</f>
        <v>0</v>
      </c>
      <c r="BJ271" s="19" t="s">
        <v>77</v>
      </c>
      <c r="BK271" s="218">
        <f>ROUND(I271*H271,2)</f>
        <v>0</v>
      </c>
      <c r="BL271" s="19" t="s">
        <v>158</v>
      </c>
      <c r="BM271" s="217" t="s">
        <v>1644</v>
      </c>
    </row>
    <row r="272" s="2" customFormat="1">
      <c r="A272" s="40"/>
      <c r="B272" s="41"/>
      <c r="C272" s="42"/>
      <c r="D272" s="219" t="s">
        <v>159</v>
      </c>
      <c r="E272" s="42"/>
      <c r="F272" s="220" t="s">
        <v>1645</v>
      </c>
      <c r="G272" s="42"/>
      <c r="H272" s="42"/>
      <c r="I272" s="221"/>
      <c r="J272" s="42"/>
      <c r="K272" s="42"/>
      <c r="L272" s="46"/>
      <c r="M272" s="222"/>
      <c r="N272" s="223"/>
      <c r="O272" s="86"/>
      <c r="P272" s="86"/>
      <c r="Q272" s="86"/>
      <c r="R272" s="86"/>
      <c r="S272" s="86"/>
      <c r="T272" s="87"/>
      <c r="U272" s="40"/>
      <c r="V272" s="40"/>
      <c r="W272" s="40"/>
      <c r="X272" s="40"/>
      <c r="Y272" s="40"/>
      <c r="Z272" s="40"/>
      <c r="AA272" s="40"/>
      <c r="AB272" s="40"/>
      <c r="AC272" s="40"/>
      <c r="AD272" s="40"/>
      <c r="AE272" s="40"/>
      <c r="AT272" s="19" t="s">
        <v>159</v>
      </c>
      <c r="AU272" s="19" t="s">
        <v>79</v>
      </c>
    </row>
    <row r="273" s="2" customFormat="1" ht="21.75" customHeight="1">
      <c r="A273" s="40"/>
      <c r="B273" s="41"/>
      <c r="C273" s="228" t="s">
        <v>838</v>
      </c>
      <c r="D273" s="228" t="s">
        <v>254</v>
      </c>
      <c r="E273" s="229" t="s">
        <v>1646</v>
      </c>
      <c r="F273" s="230" t="s">
        <v>1647</v>
      </c>
      <c r="G273" s="231" t="s">
        <v>252</v>
      </c>
      <c r="H273" s="232">
        <v>7</v>
      </c>
      <c r="I273" s="233"/>
      <c r="J273" s="234">
        <f>ROUND(I273*H273,2)</f>
        <v>0</v>
      </c>
      <c r="K273" s="230" t="s">
        <v>157</v>
      </c>
      <c r="L273" s="235"/>
      <c r="M273" s="236" t="s">
        <v>19</v>
      </c>
      <c r="N273" s="237" t="s">
        <v>40</v>
      </c>
      <c r="O273" s="86"/>
      <c r="P273" s="215">
        <f>O273*H273</f>
        <v>0</v>
      </c>
      <c r="Q273" s="215">
        <v>0.19600000000000001</v>
      </c>
      <c r="R273" s="215">
        <f>Q273*H273</f>
        <v>1.3720000000000001</v>
      </c>
      <c r="S273" s="215">
        <v>0</v>
      </c>
      <c r="T273" s="216">
        <f>S273*H273</f>
        <v>0</v>
      </c>
      <c r="U273" s="40"/>
      <c r="V273" s="40"/>
      <c r="W273" s="40"/>
      <c r="X273" s="40"/>
      <c r="Y273" s="40"/>
      <c r="Z273" s="40"/>
      <c r="AA273" s="40"/>
      <c r="AB273" s="40"/>
      <c r="AC273" s="40"/>
      <c r="AD273" s="40"/>
      <c r="AE273" s="40"/>
      <c r="AR273" s="217" t="s">
        <v>171</v>
      </c>
      <c r="AT273" s="217" t="s">
        <v>254</v>
      </c>
      <c r="AU273" s="217" t="s">
        <v>79</v>
      </c>
      <c r="AY273" s="19" t="s">
        <v>150</v>
      </c>
      <c r="BE273" s="218">
        <f>IF(N273="základní",J273,0)</f>
        <v>0</v>
      </c>
      <c r="BF273" s="218">
        <f>IF(N273="snížená",J273,0)</f>
        <v>0</v>
      </c>
      <c r="BG273" s="218">
        <f>IF(N273="zákl. přenesená",J273,0)</f>
        <v>0</v>
      </c>
      <c r="BH273" s="218">
        <f>IF(N273="sníž. přenesená",J273,0)</f>
        <v>0</v>
      </c>
      <c r="BI273" s="218">
        <f>IF(N273="nulová",J273,0)</f>
        <v>0</v>
      </c>
      <c r="BJ273" s="19" t="s">
        <v>77</v>
      </c>
      <c r="BK273" s="218">
        <f>ROUND(I273*H273,2)</f>
        <v>0</v>
      </c>
      <c r="BL273" s="19" t="s">
        <v>158</v>
      </c>
      <c r="BM273" s="217" t="s">
        <v>1648</v>
      </c>
    </row>
    <row r="274" s="2" customFormat="1" ht="33" customHeight="1">
      <c r="A274" s="40"/>
      <c r="B274" s="41"/>
      <c r="C274" s="206" t="s">
        <v>385</v>
      </c>
      <c r="D274" s="206" t="s">
        <v>153</v>
      </c>
      <c r="E274" s="207" t="s">
        <v>1649</v>
      </c>
      <c r="F274" s="208" t="s">
        <v>1650</v>
      </c>
      <c r="G274" s="209" t="s">
        <v>375</v>
      </c>
      <c r="H274" s="210">
        <v>124.08799999999999</v>
      </c>
      <c r="I274" s="211"/>
      <c r="J274" s="212">
        <f>ROUND(I274*H274,2)</f>
        <v>0</v>
      </c>
      <c r="K274" s="208" t="s">
        <v>157</v>
      </c>
      <c r="L274" s="46"/>
      <c r="M274" s="213" t="s">
        <v>19</v>
      </c>
      <c r="N274" s="214" t="s">
        <v>40</v>
      </c>
      <c r="O274" s="86"/>
      <c r="P274" s="215">
        <f>O274*H274</f>
        <v>0</v>
      </c>
      <c r="Q274" s="215">
        <v>0</v>
      </c>
      <c r="R274" s="215">
        <f>Q274*H274</f>
        <v>0</v>
      </c>
      <c r="S274" s="215">
        <v>0</v>
      </c>
      <c r="T274" s="216">
        <f>S274*H274</f>
        <v>0</v>
      </c>
      <c r="U274" s="40"/>
      <c r="V274" s="40"/>
      <c r="W274" s="40"/>
      <c r="X274" s="40"/>
      <c r="Y274" s="40"/>
      <c r="Z274" s="40"/>
      <c r="AA274" s="40"/>
      <c r="AB274" s="40"/>
      <c r="AC274" s="40"/>
      <c r="AD274" s="40"/>
      <c r="AE274" s="40"/>
      <c r="AR274" s="217" t="s">
        <v>158</v>
      </c>
      <c r="AT274" s="217" t="s">
        <v>153</v>
      </c>
      <c r="AU274" s="217" t="s">
        <v>79</v>
      </c>
      <c r="AY274" s="19" t="s">
        <v>150</v>
      </c>
      <c r="BE274" s="218">
        <f>IF(N274="základní",J274,0)</f>
        <v>0</v>
      </c>
      <c r="BF274" s="218">
        <f>IF(N274="snížená",J274,0)</f>
        <v>0</v>
      </c>
      <c r="BG274" s="218">
        <f>IF(N274="zákl. přenesená",J274,0)</f>
        <v>0</v>
      </c>
      <c r="BH274" s="218">
        <f>IF(N274="sníž. přenesená",J274,0)</f>
        <v>0</v>
      </c>
      <c r="BI274" s="218">
        <f>IF(N274="nulová",J274,0)</f>
        <v>0</v>
      </c>
      <c r="BJ274" s="19" t="s">
        <v>77</v>
      </c>
      <c r="BK274" s="218">
        <f>ROUND(I274*H274,2)</f>
        <v>0</v>
      </c>
      <c r="BL274" s="19" t="s">
        <v>158</v>
      </c>
      <c r="BM274" s="217" t="s">
        <v>1651</v>
      </c>
    </row>
    <row r="275" s="2" customFormat="1">
      <c r="A275" s="40"/>
      <c r="B275" s="41"/>
      <c r="C275" s="42"/>
      <c r="D275" s="219" t="s">
        <v>159</v>
      </c>
      <c r="E275" s="42"/>
      <c r="F275" s="220" t="s">
        <v>1652</v>
      </c>
      <c r="G275" s="42"/>
      <c r="H275" s="42"/>
      <c r="I275" s="221"/>
      <c r="J275" s="42"/>
      <c r="K275" s="42"/>
      <c r="L275" s="46"/>
      <c r="M275" s="222"/>
      <c r="N275" s="223"/>
      <c r="O275" s="86"/>
      <c r="P275" s="86"/>
      <c r="Q275" s="86"/>
      <c r="R275" s="86"/>
      <c r="S275" s="86"/>
      <c r="T275" s="87"/>
      <c r="U275" s="40"/>
      <c r="V275" s="40"/>
      <c r="W275" s="40"/>
      <c r="X275" s="40"/>
      <c r="Y275" s="40"/>
      <c r="Z275" s="40"/>
      <c r="AA275" s="40"/>
      <c r="AB275" s="40"/>
      <c r="AC275" s="40"/>
      <c r="AD275" s="40"/>
      <c r="AE275" s="40"/>
      <c r="AT275" s="19" t="s">
        <v>159</v>
      </c>
      <c r="AU275" s="19" t="s">
        <v>79</v>
      </c>
    </row>
    <row r="276" s="13" customFormat="1">
      <c r="A276" s="13"/>
      <c r="B276" s="242"/>
      <c r="C276" s="243"/>
      <c r="D276" s="244" t="s">
        <v>593</v>
      </c>
      <c r="E276" s="245" t="s">
        <v>19</v>
      </c>
      <c r="F276" s="246" t="s">
        <v>1653</v>
      </c>
      <c r="G276" s="243"/>
      <c r="H276" s="247">
        <v>19.015000000000001</v>
      </c>
      <c r="I276" s="248"/>
      <c r="J276" s="243"/>
      <c r="K276" s="243"/>
      <c r="L276" s="249"/>
      <c r="M276" s="250"/>
      <c r="N276" s="251"/>
      <c r="O276" s="251"/>
      <c r="P276" s="251"/>
      <c r="Q276" s="251"/>
      <c r="R276" s="251"/>
      <c r="S276" s="251"/>
      <c r="T276" s="252"/>
      <c r="U276" s="13"/>
      <c r="V276" s="13"/>
      <c r="W276" s="13"/>
      <c r="X276" s="13"/>
      <c r="Y276" s="13"/>
      <c r="Z276" s="13"/>
      <c r="AA276" s="13"/>
      <c r="AB276" s="13"/>
      <c r="AC276" s="13"/>
      <c r="AD276" s="13"/>
      <c r="AE276" s="13"/>
      <c r="AT276" s="253" t="s">
        <v>593</v>
      </c>
      <c r="AU276" s="253" t="s">
        <v>79</v>
      </c>
      <c r="AV276" s="13" t="s">
        <v>79</v>
      </c>
      <c r="AW276" s="13" t="s">
        <v>31</v>
      </c>
      <c r="AX276" s="13" t="s">
        <v>69</v>
      </c>
      <c r="AY276" s="253" t="s">
        <v>150</v>
      </c>
    </row>
    <row r="277" s="13" customFormat="1">
      <c r="A277" s="13"/>
      <c r="B277" s="242"/>
      <c r="C277" s="243"/>
      <c r="D277" s="244" t="s">
        <v>593</v>
      </c>
      <c r="E277" s="245" t="s">
        <v>19</v>
      </c>
      <c r="F277" s="246" t="s">
        <v>1654</v>
      </c>
      <c r="G277" s="243"/>
      <c r="H277" s="247">
        <v>105.07299999999999</v>
      </c>
      <c r="I277" s="248"/>
      <c r="J277" s="243"/>
      <c r="K277" s="243"/>
      <c r="L277" s="249"/>
      <c r="M277" s="250"/>
      <c r="N277" s="251"/>
      <c r="O277" s="251"/>
      <c r="P277" s="251"/>
      <c r="Q277" s="251"/>
      <c r="R277" s="251"/>
      <c r="S277" s="251"/>
      <c r="T277" s="252"/>
      <c r="U277" s="13"/>
      <c r="V277" s="13"/>
      <c r="W277" s="13"/>
      <c r="X277" s="13"/>
      <c r="Y277" s="13"/>
      <c r="Z277" s="13"/>
      <c r="AA277" s="13"/>
      <c r="AB277" s="13"/>
      <c r="AC277" s="13"/>
      <c r="AD277" s="13"/>
      <c r="AE277" s="13"/>
      <c r="AT277" s="253" t="s">
        <v>593</v>
      </c>
      <c r="AU277" s="253" t="s">
        <v>79</v>
      </c>
      <c r="AV277" s="13" t="s">
        <v>79</v>
      </c>
      <c r="AW277" s="13" t="s">
        <v>31</v>
      </c>
      <c r="AX277" s="13" t="s">
        <v>69</v>
      </c>
      <c r="AY277" s="253" t="s">
        <v>150</v>
      </c>
    </row>
    <row r="278" s="14" customFormat="1">
      <c r="A278" s="14"/>
      <c r="B278" s="254"/>
      <c r="C278" s="255"/>
      <c r="D278" s="244" t="s">
        <v>593</v>
      </c>
      <c r="E278" s="256" t="s">
        <v>19</v>
      </c>
      <c r="F278" s="257" t="s">
        <v>595</v>
      </c>
      <c r="G278" s="255"/>
      <c r="H278" s="258">
        <v>124.08799999999999</v>
      </c>
      <c r="I278" s="259"/>
      <c r="J278" s="255"/>
      <c r="K278" s="255"/>
      <c r="L278" s="260"/>
      <c r="M278" s="261"/>
      <c r="N278" s="262"/>
      <c r="O278" s="262"/>
      <c r="P278" s="262"/>
      <c r="Q278" s="262"/>
      <c r="R278" s="262"/>
      <c r="S278" s="262"/>
      <c r="T278" s="263"/>
      <c r="U278" s="14"/>
      <c r="V278" s="14"/>
      <c r="W278" s="14"/>
      <c r="X278" s="14"/>
      <c r="Y278" s="14"/>
      <c r="Z278" s="14"/>
      <c r="AA278" s="14"/>
      <c r="AB278" s="14"/>
      <c r="AC278" s="14"/>
      <c r="AD278" s="14"/>
      <c r="AE278" s="14"/>
      <c r="AT278" s="264" t="s">
        <v>593</v>
      </c>
      <c r="AU278" s="264" t="s">
        <v>79</v>
      </c>
      <c r="AV278" s="14" t="s">
        <v>158</v>
      </c>
      <c r="AW278" s="14" t="s">
        <v>31</v>
      </c>
      <c r="AX278" s="14" t="s">
        <v>77</v>
      </c>
      <c r="AY278" s="264" t="s">
        <v>150</v>
      </c>
    </row>
    <row r="279" s="12" customFormat="1" ht="22.8" customHeight="1">
      <c r="A279" s="12"/>
      <c r="B279" s="190"/>
      <c r="C279" s="191"/>
      <c r="D279" s="192" t="s">
        <v>68</v>
      </c>
      <c r="E279" s="204" t="s">
        <v>190</v>
      </c>
      <c r="F279" s="204" t="s">
        <v>879</v>
      </c>
      <c r="G279" s="191"/>
      <c r="H279" s="191"/>
      <c r="I279" s="194"/>
      <c r="J279" s="205">
        <f>BK279</f>
        <v>0</v>
      </c>
      <c r="K279" s="191"/>
      <c r="L279" s="196"/>
      <c r="M279" s="197"/>
      <c r="N279" s="198"/>
      <c r="O279" s="198"/>
      <c r="P279" s="199">
        <f>SUM(P280:P294)</f>
        <v>0</v>
      </c>
      <c r="Q279" s="198"/>
      <c r="R279" s="199">
        <f>SUM(R280:R294)</f>
        <v>2.0642145000000003</v>
      </c>
      <c r="S279" s="198"/>
      <c r="T279" s="200">
        <f>SUM(T280:T294)</f>
        <v>0.39200000000000002</v>
      </c>
      <c r="U279" s="12"/>
      <c r="V279" s="12"/>
      <c r="W279" s="12"/>
      <c r="X279" s="12"/>
      <c r="Y279" s="12"/>
      <c r="Z279" s="12"/>
      <c r="AA279" s="12"/>
      <c r="AB279" s="12"/>
      <c r="AC279" s="12"/>
      <c r="AD279" s="12"/>
      <c r="AE279" s="12"/>
      <c r="AR279" s="201" t="s">
        <v>77</v>
      </c>
      <c r="AT279" s="202" t="s">
        <v>68</v>
      </c>
      <c r="AU279" s="202" t="s">
        <v>77</v>
      </c>
      <c r="AY279" s="201" t="s">
        <v>150</v>
      </c>
      <c r="BK279" s="203">
        <f>SUM(BK280:BK294)</f>
        <v>0</v>
      </c>
    </row>
    <row r="280" s="2" customFormat="1" ht="55.5" customHeight="1">
      <c r="A280" s="40"/>
      <c r="B280" s="41"/>
      <c r="C280" s="206" t="s">
        <v>847</v>
      </c>
      <c r="D280" s="206" t="s">
        <v>153</v>
      </c>
      <c r="E280" s="207" t="s">
        <v>1377</v>
      </c>
      <c r="F280" s="208" t="s">
        <v>1378</v>
      </c>
      <c r="G280" s="209" t="s">
        <v>310</v>
      </c>
      <c r="H280" s="210">
        <v>27.254999999999999</v>
      </c>
      <c r="I280" s="211"/>
      <c r="J280" s="212">
        <f>ROUND(I280*H280,2)</f>
        <v>0</v>
      </c>
      <c r="K280" s="208" t="s">
        <v>157</v>
      </c>
      <c r="L280" s="46"/>
      <c r="M280" s="213" t="s">
        <v>19</v>
      </c>
      <c r="N280" s="214" t="s">
        <v>40</v>
      </c>
      <c r="O280" s="86"/>
      <c r="P280" s="215">
        <f>O280*H280</f>
        <v>0</v>
      </c>
      <c r="Q280" s="215">
        <v>0.071900000000000006</v>
      </c>
      <c r="R280" s="215">
        <f>Q280*H280</f>
        <v>1.9596345000000002</v>
      </c>
      <c r="S280" s="215">
        <v>0</v>
      </c>
      <c r="T280" s="216">
        <f>S280*H280</f>
        <v>0</v>
      </c>
      <c r="U280" s="40"/>
      <c r="V280" s="40"/>
      <c r="W280" s="40"/>
      <c r="X280" s="40"/>
      <c r="Y280" s="40"/>
      <c r="Z280" s="40"/>
      <c r="AA280" s="40"/>
      <c r="AB280" s="40"/>
      <c r="AC280" s="40"/>
      <c r="AD280" s="40"/>
      <c r="AE280" s="40"/>
      <c r="AR280" s="217" t="s">
        <v>158</v>
      </c>
      <c r="AT280" s="217" t="s">
        <v>153</v>
      </c>
      <c r="AU280" s="217" t="s">
        <v>79</v>
      </c>
      <c r="AY280" s="19" t="s">
        <v>150</v>
      </c>
      <c r="BE280" s="218">
        <f>IF(N280="základní",J280,0)</f>
        <v>0</v>
      </c>
      <c r="BF280" s="218">
        <f>IF(N280="snížená",J280,0)</f>
        <v>0</v>
      </c>
      <c r="BG280" s="218">
        <f>IF(N280="zákl. přenesená",J280,0)</f>
        <v>0</v>
      </c>
      <c r="BH280" s="218">
        <f>IF(N280="sníž. přenesená",J280,0)</f>
        <v>0</v>
      </c>
      <c r="BI280" s="218">
        <f>IF(N280="nulová",J280,0)</f>
        <v>0</v>
      </c>
      <c r="BJ280" s="19" t="s">
        <v>77</v>
      </c>
      <c r="BK280" s="218">
        <f>ROUND(I280*H280,2)</f>
        <v>0</v>
      </c>
      <c r="BL280" s="19" t="s">
        <v>158</v>
      </c>
      <c r="BM280" s="217" t="s">
        <v>1655</v>
      </c>
    </row>
    <row r="281" s="2" customFormat="1">
      <c r="A281" s="40"/>
      <c r="B281" s="41"/>
      <c r="C281" s="42"/>
      <c r="D281" s="219" t="s">
        <v>159</v>
      </c>
      <c r="E281" s="42"/>
      <c r="F281" s="220" t="s">
        <v>1380</v>
      </c>
      <c r="G281" s="42"/>
      <c r="H281" s="42"/>
      <c r="I281" s="221"/>
      <c r="J281" s="42"/>
      <c r="K281" s="42"/>
      <c r="L281" s="46"/>
      <c r="M281" s="222"/>
      <c r="N281" s="223"/>
      <c r="O281" s="86"/>
      <c r="P281" s="86"/>
      <c r="Q281" s="86"/>
      <c r="R281" s="86"/>
      <c r="S281" s="86"/>
      <c r="T281" s="87"/>
      <c r="U281" s="40"/>
      <c r="V281" s="40"/>
      <c r="W281" s="40"/>
      <c r="X281" s="40"/>
      <c r="Y281" s="40"/>
      <c r="Z281" s="40"/>
      <c r="AA281" s="40"/>
      <c r="AB281" s="40"/>
      <c r="AC281" s="40"/>
      <c r="AD281" s="40"/>
      <c r="AE281" s="40"/>
      <c r="AT281" s="19" t="s">
        <v>159</v>
      </c>
      <c r="AU281" s="19" t="s">
        <v>79</v>
      </c>
    </row>
    <row r="282" s="13" customFormat="1">
      <c r="A282" s="13"/>
      <c r="B282" s="242"/>
      <c r="C282" s="243"/>
      <c r="D282" s="244" t="s">
        <v>593</v>
      </c>
      <c r="E282" s="245" t="s">
        <v>19</v>
      </c>
      <c r="F282" s="246" t="s">
        <v>1656</v>
      </c>
      <c r="G282" s="243"/>
      <c r="H282" s="247">
        <v>27.254999999999999</v>
      </c>
      <c r="I282" s="248"/>
      <c r="J282" s="243"/>
      <c r="K282" s="243"/>
      <c r="L282" s="249"/>
      <c r="M282" s="250"/>
      <c r="N282" s="251"/>
      <c r="O282" s="251"/>
      <c r="P282" s="251"/>
      <c r="Q282" s="251"/>
      <c r="R282" s="251"/>
      <c r="S282" s="251"/>
      <c r="T282" s="252"/>
      <c r="U282" s="13"/>
      <c r="V282" s="13"/>
      <c r="W282" s="13"/>
      <c r="X282" s="13"/>
      <c r="Y282" s="13"/>
      <c r="Z282" s="13"/>
      <c r="AA282" s="13"/>
      <c r="AB282" s="13"/>
      <c r="AC282" s="13"/>
      <c r="AD282" s="13"/>
      <c r="AE282" s="13"/>
      <c r="AT282" s="253" t="s">
        <v>593</v>
      </c>
      <c r="AU282" s="253" t="s">
        <v>79</v>
      </c>
      <c r="AV282" s="13" t="s">
        <v>79</v>
      </c>
      <c r="AW282" s="13" t="s">
        <v>31</v>
      </c>
      <c r="AX282" s="13" t="s">
        <v>69</v>
      </c>
      <c r="AY282" s="253" t="s">
        <v>150</v>
      </c>
    </row>
    <row r="283" s="14" customFormat="1">
      <c r="A283" s="14"/>
      <c r="B283" s="254"/>
      <c r="C283" s="255"/>
      <c r="D283" s="244" t="s">
        <v>593</v>
      </c>
      <c r="E283" s="256" t="s">
        <v>19</v>
      </c>
      <c r="F283" s="257" t="s">
        <v>595</v>
      </c>
      <c r="G283" s="255"/>
      <c r="H283" s="258">
        <v>27.254999999999999</v>
      </c>
      <c r="I283" s="259"/>
      <c r="J283" s="255"/>
      <c r="K283" s="255"/>
      <c r="L283" s="260"/>
      <c r="M283" s="261"/>
      <c r="N283" s="262"/>
      <c r="O283" s="262"/>
      <c r="P283" s="262"/>
      <c r="Q283" s="262"/>
      <c r="R283" s="262"/>
      <c r="S283" s="262"/>
      <c r="T283" s="263"/>
      <c r="U283" s="14"/>
      <c r="V283" s="14"/>
      <c r="W283" s="14"/>
      <c r="X283" s="14"/>
      <c r="Y283" s="14"/>
      <c r="Z283" s="14"/>
      <c r="AA283" s="14"/>
      <c r="AB283" s="14"/>
      <c r="AC283" s="14"/>
      <c r="AD283" s="14"/>
      <c r="AE283" s="14"/>
      <c r="AT283" s="264" t="s">
        <v>593</v>
      </c>
      <c r="AU283" s="264" t="s">
        <v>79</v>
      </c>
      <c r="AV283" s="14" t="s">
        <v>158</v>
      </c>
      <c r="AW283" s="14" t="s">
        <v>31</v>
      </c>
      <c r="AX283" s="14" t="s">
        <v>77</v>
      </c>
      <c r="AY283" s="264" t="s">
        <v>150</v>
      </c>
    </row>
    <row r="284" s="2" customFormat="1" ht="16.5" customHeight="1">
      <c r="A284" s="40"/>
      <c r="B284" s="41"/>
      <c r="C284" s="228" t="s">
        <v>388</v>
      </c>
      <c r="D284" s="228" t="s">
        <v>254</v>
      </c>
      <c r="E284" s="229" t="s">
        <v>1383</v>
      </c>
      <c r="F284" s="230" t="s">
        <v>1384</v>
      </c>
      <c r="G284" s="231" t="s">
        <v>258</v>
      </c>
      <c r="H284" s="232">
        <v>0.40999999999999998</v>
      </c>
      <c r="I284" s="233"/>
      <c r="J284" s="234">
        <f>ROUND(I284*H284,2)</f>
        <v>0</v>
      </c>
      <c r="K284" s="230" t="s">
        <v>19</v>
      </c>
      <c r="L284" s="235"/>
      <c r="M284" s="236" t="s">
        <v>19</v>
      </c>
      <c r="N284" s="237" t="s">
        <v>40</v>
      </c>
      <c r="O284" s="86"/>
      <c r="P284" s="215">
        <f>O284*H284</f>
        <v>0</v>
      </c>
      <c r="Q284" s="215">
        <v>0.222</v>
      </c>
      <c r="R284" s="215">
        <f>Q284*H284</f>
        <v>0.09101999999999999</v>
      </c>
      <c r="S284" s="215">
        <v>0</v>
      </c>
      <c r="T284" s="216">
        <f>S284*H284</f>
        <v>0</v>
      </c>
      <c r="U284" s="40"/>
      <c r="V284" s="40"/>
      <c r="W284" s="40"/>
      <c r="X284" s="40"/>
      <c r="Y284" s="40"/>
      <c r="Z284" s="40"/>
      <c r="AA284" s="40"/>
      <c r="AB284" s="40"/>
      <c r="AC284" s="40"/>
      <c r="AD284" s="40"/>
      <c r="AE284" s="40"/>
      <c r="AR284" s="217" t="s">
        <v>171</v>
      </c>
      <c r="AT284" s="217" t="s">
        <v>254</v>
      </c>
      <c r="AU284" s="217" t="s">
        <v>79</v>
      </c>
      <c r="AY284" s="19" t="s">
        <v>150</v>
      </c>
      <c r="BE284" s="218">
        <f>IF(N284="základní",J284,0)</f>
        <v>0</v>
      </c>
      <c r="BF284" s="218">
        <f>IF(N284="snížená",J284,0)</f>
        <v>0</v>
      </c>
      <c r="BG284" s="218">
        <f>IF(N284="zákl. přenesená",J284,0)</f>
        <v>0</v>
      </c>
      <c r="BH284" s="218">
        <f>IF(N284="sníž. přenesená",J284,0)</f>
        <v>0</v>
      </c>
      <c r="BI284" s="218">
        <f>IF(N284="nulová",J284,0)</f>
        <v>0</v>
      </c>
      <c r="BJ284" s="19" t="s">
        <v>77</v>
      </c>
      <c r="BK284" s="218">
        <f>ROUND(I284*H284,2)</f>
        <v>0</v>
      </c>
      <c r="BL284" s="19" t="s">
        <v>158</v>
      </c>
      <c r="BM284" s="217" t="s">
        <v>1657</v>
      </c>
    </row>
    <row r="285" s="2" customFormat="1" ht="37.8" customHeight="1">
      <c r="A285" s="40"/>
      <c r="B285" s="41"/>
      <c r="C285" s="206" t="s">
        <v>856</v>
      </c>
      <c r="D285" s="206" t="s">
        <v>153</v>
      </c>
      <c r="E285" s="207" t="s">
        <v>1658</v>
      </c>
      <c r="F285" s="208" t="s">
        <v>1659</v>
      </c>
      <c r="G285" s="209" t="s">
        <v>310</v>
      </c>
      <c r="H285" s="210">
        <v>7</v>
      </c>
      <c r="I285" s="211"/>
      <c r="J285" s="212">
        <f>ROUND(I285*H285,2)</f>
        <v>0</v>
      </c>
      <c r="K285" s="208" t="s">
        <v>157</v>
      </c>
      <c r="L285" s="46"/>
      <c r="M285" s="213" t="s">
        <v>19</v>
      </c>
      <c r="N285" s="214" t="s">
        <v>40</v>
      </c>
      <c r="O285" s="86"/>
      <c r="P285" s="215">
        <f>O285*H285</f>
        <v>0</v>
      </c>
      <c r="Q285" s="215">
        <v>0</v>
      </c>
      <c r="R285" s="215">
        <f>Q285*H285</f>
        <v>0</v>
      </c>
      <c r="S285" s="215">
        <v>0</v>
      </c>
      <c r="T285" s="216">
        <f>S285*H285</f>
        <v>0</v>
      </c>
      <c r="U285" s="40"/>
      <c r="V285" s="40"/>
      <c r="W285" s="40"/>
      <c r="X285" s="40"/>
      <c r="Y285" s="40"/>
      <c r="Z285" s="40"/>
      <c r="AA285" s="40"/>
      <c r="AB285" s="40"/>
      <c r="AC285" s="40"/>
      <c r="AD285" s="40"/>
      <c r="AE285" s="40"/>
      <c r="AR285" s="217" t="s">
        <v>158</v>
      </c>
      <c r="AT285" s="217" t="s">
        <v>153</v>
      </c>
      <c r="AU285" s="217" t="s">
        <v>79</v>
      </c>
      <c r="AY285" s="19" t="s">
        <v>150</v>
      </c>
      <c r="BE285" s="218">
        <f>IF(N285="základní",J285,0)</f>
        <v>0</v>
      </c>
      <c r="BF285" s="218">
        <f>IF(N285="snížená",J285,0)</f>
        <v>0</v>
      </c>
      <c r="BG285" s="218">
        <f>IF(N285="zákl. přenesená",J285,0)</f>
        <v>0</v>
      </c>
      <c r="BH285" s="218">
        <f>IF(N285="sníž. přenesená",J285,0)</f>
        <v>0</v>
      </c>
      <c r="BI285" s="218">
        <f>IF(N285="nulová",J285,0)</f>
        <v>0</v>
      </c>
      <c r="BJ285" s="19" t="s">
        <v>77</v>
      </c>
      <c r="BK285" s="218">
        <f>ROUND(I285*H285,2)</f>
        <v>0</v>
      </c>
      <c r="BL285" s="19" t="s">
        <v>158</v>
      </c>
      <c r="BM285" s="217" t="s">
        <v>1660</v>
      </c>
    </row>
    <row r="286" s="2" customFormat="1">
      <c r="A286" s="40"/>
      <c r="B286" s="41"/>
      <c r="C286" s="42"/>
      <c r="D286" s="219" t="s">
        <v>159</v>
      </c>
      <c r="E286" s="42"/>
      <c r="F286" s="220" t="s">
        <v>1661</v>
      </c>
      <c r="G286" s="42"/>
      <c r="H286" s="42"/>
      <c r="I286" s="221"/>
      <c r="J286" s="42"/>
      <c r="K286" s="42"/>
      <c r="L286" s="46"/>
      <c r="M286" s="222"/>
      <c r="N286" s="223"/>
      <c r="O286" s="86"/>
      <c r="P286" s="86"/>
      <c r="Q286" s="86"/>
      <c r="R286" s="86"/>
      <c r="S286" s="86"/>
      <c r="T286" s="87"/>
      <c r="U286" s="40"/>
      <c r="V286" s="40"/>
      <c r="W286" s="40"/>
      <c r="X286" s="40"/>
      <c r="Y286" s="40"/>
      <c r="Z286" s="40"/>
      <c r="AA286" s="40"/>
      <c r="AB286" s="40"/>
      <c r="AC286" s="40"/>
      <c r="AD286" s="40"/>
      <c r="AE286" s="40"/>
      <c r="AT286" s="19" t="s">
        <v>159</v>
      </c>
      <c r="AU286" s="19" t="s">
        <v>79</v>
      </c>
    </row>
    <row r="287" s="13" customFormat="1">
      <c r="A287" s="13"/>
      <c r="B287" s="242"/>
      <c r="C287" s="243"/>
      <c r="D287" s="244" t="s">
        <v>593</v>
      </c>
      <c r="E287" s="245" t="s">
        <v>19</v>
      </c>
      <c r="F287" s="246" t="s">
        <v>1662</v>
      </c>
      <c r="G287" s="243"/>
      <c r="H287" s="247">
        <v>7</v>
      </c>
      <c r="I287" s="248"/>
      <c r="J287" s="243"/>
      <c r="K287" s="243"/>
      <c r="L287" s="249"/>
      <c r="M287" s="250"/>
      <c r="N287" s="251"/>
      <c r="O287" s="251"/>
      <c r="P287" s="251"/>
      <c r="Q287" s="251"/>
      <c r="R287" s="251"/>
      <c r="S287" s="251"/>
      <c r="T287" s="252"/>
      <c r="U287" s="13"/>
      <c r="V287" s="13"/>
      <c r="W287" s="13"/>
      <c r="X287" s="13"/>
      <c r="Y287" s="13"/>
      <c r="Z287" s="13"/>
      <c r="AA287" s="13"/>
      <c r="AB287" s="13"/>
      <c r="AC287" s="13"/>
      <c r="AD287" s="13"/>
      <c r="AE287" s="13"/>
      <c r="AT287" s="253" t="s">
        <v>593</v>
      </c>
      <c r="AU287" s="253" t="s">
        <v>79</v>
      </c>
      <c r="AV287" s="13" t="s">
        <v>79</v>
      </c>
      <c r="AW287" s="13" t="s">
        <v>31</v>
      </c>
      <c r="AX287" s="13" t="s">
        <v>69</v>
      </c>
      <c r="AY287" s="253" t="s">
        <v>150</v>
      </c>
    </row>
    <row r="288" s="14" customFormat="1">
      <c r="A288" s="14"/>
      <c r="B288" s="254"/>
      <c r="C288" s="255"/>
      <c r="D288" s="244" t="s">
        <v>593</v>
      </c>
      <c r="E288" s="256" t="s">
        <v>19</v>
      </c>
      <c r="F288" s="257" t="s">
        <v>595</v>
      </c>
      <c r="G288" s="255"/>
      <c r="H288" s="258">
        <v>7</v>
      </c>
      <c r="I288" s="259"/>
      <c r="J288" s="255"/>
      <c r="K288" s="255"/>
      <c r="L288" s="260"/>
      <c r="M288" s="261"/>
      <c r="N288" s="262"/>
      <c r="O288" s="262"/>
      <c r="P288" s="262"/>
      <c r="Q288" s="262"/>
      <c r="R288" s="262"/>
      <c r="S288" s="262"/>
      <c r="T288" s="263"/>
      <c r="U288" s="14"/>
      <c r="V288" s="14"/>
      <c r="W288" s="14"/>
      <c r="X288" s="14"/>
      <c r="Y288" s="14"/>
      <c r="Z288" s="14"/>
      <c r="AA288" s="14"/>
      <c r="AB288" s="14"/>
      <c r="AC288" s="14"/>
      <c r="AD288" s="14"/>
      <c r="AE288" s="14"/>
      <c r="AT288" s="264" t="s">
        <v>593</v>
      </c>
      <c r="AU288" s="264" t="s">
        <v>79</v>
      </c>
      <c r="AV288" s="14" t="s">
        <v>158</v>
      </c>
      <c r="AW288" s="14" t="s">
        <v>31</v>
      </c>
      <c r="AX288" s="14" t="s">
        <v>77</v>
      </c>
      <c r="AY288" s="264" t="s">
        <v>150</v>
      </c>
    </row>
    <row r="289" s="2" customFormat="1" ht="44.25" customHeight="1">
      <c r="A289" s="40"/>
      <c r="B289" s="41"/>
      <c r="C289" s="206" t="s">
        <v>393</v>
      </c>
      <c r="D289" s="206" t="s">
        <v>153</v>
      </c>
      <c r="E289" s="207" t="s">
        <v>1663</v>
      </c>
      <c r="F289" s="208" t="s">
        <v>1664</v>
      </c>
      <c r="G289" s="209" t="s">
        <v>310</v>
      </c>
      <c r="H289" s="210">
        <v>8</v>
      </c>
      <c r="I289" s="211"/>
      <c r="J289" s="212">
        <f>ROUND(I289*H289,2)</f>
        <v>0</v>
      </c>
      <c r="K289" s="208" t="s">
        <v>157</v>
      </c>
      <c r="L289" s="46"/>
      <c r="M289" s="213" t="s">
        <v>19</v>
      </c>
      <c r="N289" s="214" t="s">
        <v>40</v>
      </c>
      <c r="O289" s="86"/>
      <c r="P289" s="215">
        <f>O289*H289</f>
        <v>0</v>
      </c>
      <c r="Q289" s="215">
        <v>0.00147</v>
      </c>
      <c r="R289" s="215">
        <f>Q289*H289</f>
        <v>0.01176</v>
      </c>
      <c r="S289" s="215">
        <v>0.039</v>
      </c>
      <c r="T289" s="216">
        <f>S289*H289</f>
        <v>0.312</v>
      </c>
      <c r="U289" s="40"/>
      <c r="V289" s="40"/>
      <c r="W289" s="40"/>
      <c r="X289" s="40"/>
      <c r="Y289" s="40"/>
      <c r="Z289" s="40"/>
      <c r="AA289" s="40"/>
      <c r="AB289" s="40"/>
      <c r="AC289" s="40"/>
      <c r="AD289" s="40"/>
      <c r="AE289" s="40"/>
      <c r="AR289" s="217" t="s">
        <v>158</v>
      </c>
      <c r="AT289" s="217" t="s">
        <v>153</v>
      </c>
      <c r="AU289" s="217" t="s">
        <v>79</v>
      </c>
      <c r="AY289" s="19" t="s">
        <v>150</v>
      </c>
      <c r="BE289" s="218">
        <f>IF(N289="základní",J289,0)</f>
        <v>0</v>
      </c>
      <c r="BF289" s="218">
        <f>IF(N289="snížená",J289,0)</f>
        <v>0</v>
      </c>
      <c r="BG289" s="218">
        <f>IF(N289="zákl. přenesená",J289,0)</f>
        <v>0</v>
      </c>
      <c r="BH289" s="218">
        <f>IF(N289="sníž. přenesená",J289,0)</f>
        <v>0</v>
      </c>
      <c r="BI289" s="218">
        <f>IF(N289="nulová",J289,0)</f>
        <v>0</v>
      </c>
      <c r="BJ289" s="19" t="s">
        <v>77</v>
      </c>
      <c r="BK289" s="218">
        <f>ROUND(I289*H289,2)</f>
        <v>0</v>
      </c>
      <c r="BL289" s="19" t="s">
        <v>158</v>
      </c>
      <c r="BM289" s="217" t="s">
        <v>1665</v>
      </c>
    </row>
    <row r="290" s="2" customFormat="1">
      <c r="A290" s="40"/>
      <c r="B290" s="41"/>
      <c r="C290" s="42"/>
      <c r="D290" s="219" t="s">
        <v>159</v>
      </c>
      <c r="E290" s="42"/>
      <c r="F290" s="220" t="s">
        <v>1666</v>
      </c>
      <c r="G290" s="42"/>
      <c r="H290" s="42"/>
      <c r="I290" s="221"/>
      <c r="J290" s="42"/>
      <c r="K290" s="42"/>
      <c r="L290" s="46"/>
      <c r="M290" s="222"/>
      <c r="N290" s="223"/>
      <c r="O290" s="86"/>
      <c r="P290" s="86"/>
      <c r="Q290" s="86"/>
      <c r="R290" s="86"/>
      <c r="S290" s="86"/>
      <c r="T290" s="87"/>
      <c r="U290" s="40"/>
      <c r="V290" s="40"/>
      <c r="W290" s="40"/>
      <c r="X290" s="40"/>
      <c r="Y290" s="40"/>
      <c r="Z290" s="40"/>
      <c r="AA290" s="40"/>
      <c r="AB290" s="40"/>
      <c r="AC290" s="40"/>
      <c r="AD290" s="40"/>
      <c r="AE290" s="40"/>
      <c r="AT290" s="19" t="s">
        <v>159</v>
      </c>
      <c r="AU290" s="19" t="s">
        <v>79</v>
      </c>
    </row>
    <row r="291" s="13" customFormat="1">
      <c r="A291" s="13"/>
      <c r="B291" s="242"/>
      <c r="C291" s="243"/>
      <c r="D291" s="244" t="s">
        <v>593</v>
      </c>
      <c r="E291" s="245" t="s">
        <v>19</v>
      </c>
      <c r="F291" s="246" t="s">
        <v>1667</v>
      </c>
      <c r="G291" s="243"/>
      <c r="H291" s="247">
        <v>8</v>
      </c>
      <c r="I291" s="248"/>
      <c r="J291" s="243"/>
      <c r="K291" s="243"/>
      <c r="L291" s="249"/>
      <c r="M291" s="250"/>
      <c r="N291" s="251"/>
      <c r="O291" s="251"/>
      <c r="P291" s="251"/>
      <c r="Q291" s="251"/>
      <c r="R291" s="251"/>
      <c r="S291" s="251"/>
      <c r="T291" s="252"/>
      <c r="U291" s="13"/>
      <c r="V291" s="13"/>
      <c r="W291" s="13"/>
      <c r="X291" s="13"/>
      <c r="Y291" s="13"/>
      <c r="Z291" s="13"/>
      <c r="AA291" s="13"/>
      <c r="AB291" s="13"/>
      <c r="AC291" s="13"/>
      <c r="AD291" s="13"/>
      <c r="AE291" s="13"/>
      <c r="AT291" s="253" t="s">
        <v>593</v>
      </c>
      <c r="AU291" s="253" t="s">
        <v>79</v>
      </c>
      <c r="AV291" s="13" t="s">
        <v>79</v>
      </c>
      <c r="AW291" s="13" t="s">
        <v>31</v>
      </c>
      <c r="AX291" s="13" t="s">
        <v>69</v>
      </c>
      <c r="AY291" s="253" t="s">
        <v>150</v>
      </c>
    </row>
    <row r="292" s="14" customFormat="1">
      <c r="A292" s="14"/>
      <c r="B292" s="254"/>
      <c r="C292" s="255"/>
      <c r="D292" s="244" t="s">
        <v>593</v>
      </c>
      <c r="E292" s="256" t="s">
        <v>19</v>
      </c>
      <c r="F292" s="257" t="s">
        <v>595</v>
      </c>
      <c r="G292" s="255"/>
      <c r="H292" s="258">
        <v>8</v>
      </c>
      <c r="I292" s="259"/>
      <c r="J292" s="255"/>
      <c r="K292" s="255"/>
      <c r="L292" s="260"/>
      <c r="M292" s="261"/>
      <c r="N292" s="262"/>
      <c r="O292" s="262"/>
      <c r="P292" s="262"/>
      <c r="Q292" s="262"/>
      <c r="R292" s="262"/>
      <c r="S292" s="262"/>
      <c r="T292" s="263"/>
      <c r="U292" s="14"/>
      <c r="V292" s="14"/>
      <c r="W292" s="14"/>
      <c r="X292" s="14"/>
      <c r="Y292" s="14"/>
      <c r="Z292" s="14"/>
      <c r="AA292" s="14"/>
      <c r="AB292" s="14"/>
      <c r="AC292" s="14"/>
      <c r="AD292" s="14"/>
      <c r="AE292" s="14"/>
      <c r="AT292" s="264" t="s">
        <v>593</v>
      </c>
      <c r="AU292" s="264" t="s">
        <v>79</v>
      </c>
      <c r="AV292" s="14" t="s">
        <v>158</v>
      </c>
      <c r="AW292" s="14" t="s">
        <v>31</v>
      </c>
      <c r="AX292" s="14" t="s">
        <v>77</v>
      </c>
      <c r="AY292" s="264" t="s">
        <v>150</v>
      </c>
    </row>
    <row r="293" s="2" customFormat="1" ht="44.25" customHeight="1">
      <c r="A293" s="40"/>
      <c r="B293" s="41"/>
      <c r="C293" s="206" t="s">
        <v>866</v>
      </c>
      <c r="D293" s="206" t="s">
        <v>153</v>
      </c>
      <c r="E293" s="207" t="s">
        <v>1668</v>
      </c>
      <c r="F293" s="208" t="s">
        <v>1669</v>
      </c>
      <c r="G293" s="209" t="s">
        <v>310</v>
      </c>
      <c r="H293" s="210">
        <v>0.5</v>
      </c>
      <c r="I293" s="211"/>
      <c r="J293" s="212">
        <f>ROUND(I293*H293,2)</f>
        <v>0</v>
      </c>
      <c r="K293" s="208" t="s">
        <v>157</v>
      </c>
      <c r="L293" s="46"/>
      <c r="M293" s="213" t="s">
        <v>19</v>
      </c>
      <c r="N293" s="214" t="s">
        <v>40</v>
      </c>
      <c r="O293" s="86"/>
      <c r="P293" s="215">
        <f>O293*H293</f>
        <v>0</v>
      </c>
      <c r="Q293" s="215">
        <v>0.0035999999999999999</v>
      </c>
      <c r="R293" s="215">
        <f>Q293*H293</f>
        <v>0.0018</v>
      </c>
      <c r="S293" s="215">
        <v>0.16</v>
      </c>
      <c r="T293" s="216">
        <f>S293*H293</f>
        <v>0.080000000000000002</v>
      </c>
      <c r="U293" s="40"/>
      <c r="V293" s="40"/>
      <c r="W293" s="40"/>
      <c r="X293" s="40"/>
      <c r="Y293" s="40"/>
      <c r="Z293" s="40"/>
      <c r="AA293" s="40"/>
      <c r="AB293" s="40"/>
      <c r="AC293" s="40"/>
      <c r="AD293" s="40"/>
      <c r="AE293" s="40"/>
      <c r="AR293" s="217" t="s">
        <v>158</v>
      </c>
      <c r="AT293" s="217" t="s">
        <v>153</v>
      </c>
      <c r="AU293" s="217" t="s">
        <v>79</v>
      </c>
      <c r="AY293" s="19" t="s">
        <v>150</v>
      </c>
      <c r="BE293" s="218">
        <f>IF(N293="základní",J293,0)</f>
        <v>0</v>
      </c>
      <c r="BF293" s="218">
        <f>IF(N293="snížená",J293,0)</f>
        <v>0</v>
      </c>
      <c r="BG293" s="218">
        <f>IF(N293="zákl. přenesená",J293,0)</f>
        <v>0</v>
      </c>
      <c r="BH293" s="218">
        <f>IF(N293="sníž. přenesená",J293,0)</f>
        <v>0</v>
      </c>
      <c r="BI293" s="218">
        <f>IF(N293="nulová",J293,0)</f>
        <v>0</v>
      </c>
      <c r="BJ293" s="19" t="s">
        <v>77</v>
      </c>
      <c r="BK293" s="218">
        <f>ROUND(I293*H293,2)</f>
        <v>0</v>
      </c>
      <c r="BL293" s="19" t="s">
        <v>158</v>
      </c>
      <c r="BM293" s="217" t="s">
        <v>1670</v>
      </c>
    </row>
    <row r="294" s="2" customFormat="1">
      <c r="A294" s="40"/>
      <c r="B294" s="41"/>
      <c r="C294" s="42"/>
      <c r="D294" s="219" t="s">
        <v>159</v>
      </c>
      <c r="E294" s="42"/>
      <c r="F294" s="220" t="s">
        <v>1671</v>
      </c>
      <c r="G294" s="42"/>
      <c r="H294" s="42"/>
      <c r="I294" s="221"/>
      <c r="J294" s="42"/>
      <c r="K294" s="42"/>
      <c r="L294" s="46"/>
      <c r="M294" s="222"/>
      <c r="N294" s="223"/>
      <c r="O294" s="86"/>
      <c r="P294" s="86"/>
      <c r="Q294" s="86"/>
      <c r="R294" s="86"/>
      <c r="S294" s="86"/>
      <c r="T294" s="87"/>
      <c r="U294" s="40"/>
      <c r="V294" s="40"/>
      <c r="W294" s="40"/>
      <c r="X294" s="40"/>
      <c r="Y294" s="40"/>
      <c r="Z294" s="40"/>
      <c r="AA294" s="40"/>
      <c r="AB294" s="40"/>
      <c r="AC294" s="40"/>
      <c r="AD294" s="40"/>
      <c r="AE294" s="40"/>
      <c r="AT294" s="19" t="s">
        <v>159</v>
      </c>
      <c r="AU294" s="19" t="s">
        <v>79</v>
      </c>
    </row>
    <row r="295" s="12" customFormat="1" ht="22.8" customHeight="1">
      <c r="A295" s="12"/>
      <c r="B295" s="190"/>
      <c r="C295" s="191"/>
      <c r="D295" s="192" t="s">
        <v>68</v>
      </c>
      <c r="E295" s="204" t="s">
        <v>244</v>
      </c>
      <c r="F295" s="204" t="s">
        <v>1386</v>
      </c>
      <c r="G295" s="191"/>
      <c r="H295" s="191"/>
      <c r="I295" s="194"/>
      <c r="J295" s="205">
        <f>BK295</f>
        <v>0</v>
      </c>
      <c r="K295" s="191"/>
      <c r="L295" s="196"/>
      <c r="M295" s="197"/>
      <c r="N295" s="198"/>
      <c r="O295" s="198"/>
      <c r="P295" s="199">
        <f>SUM(P296:P314)</f>
        <v>0</v>
      </c>
      <c r="Q295" s="198"/>
      <c r="R295" s="199">
        <f>SUM(R296:R314)</f>
        <v>0</v>
      </c>
      <c r="S295" s="198"/>
      <c r="T295" s="200">
        <f>SUM(T296:T314)</f>
        <v>0</v>
      </c>
      <c r="U295" s="12"/>
      <c r="V295" s="12"/>
      <c r="W295" s="12"/>
      <c r="X295" s="12"/>
      <c r="Y295" s="12"/>
      <c r="Z295" s="12"/>
      <c r="AA295" s="12"/>
      <c r="AB295" s="12"/>
      <c r="AC295" s="12"/>
      <c r="AD295" s="12"/>
      <c r="AE295" s="12"/>
      <c r="AR295" s="201" t="s">
        <v>77</v>
      </c>
      <c r="AT295" s="202" t="s">
        <v>68</v>
      </c>
      <c r="AU295" s="202" t="s">
        <v>77</v>
      </c>
      <c r="AY295" s="201" t="s">
        <v>150</v>
      </c>
      <c r="BK295" s="203">
        <f>SUM(BK296:BK314)</f>
        <v>0</v>
      </c>
    </row>
    <row r="296" s="2" customFormat="1" ht="24.15" customHeight="1">
      <c r="A296" s="40"/>
      <c r="B296" s="41"/>
      <c r="C296" s="206" t="s">
        <v>397</v>
      </c>
      <c r="D296" s="206" t="s">
        <v>153</v>
      </c>
      <c r="E296" s="207" t="s">
        <v>1387</v>
      </c>
      <c r="F296" s="208" t="s">
        <v>1388</v>
      </c>
      <c r="G296" s="209" t="s">
        <v>258</v>
      </c>
      <c r="H296" s="210">
        <v>5.7000000000000002</v>
      </c>
      <c r="I296" s="211"/>
      <c r="J296" s="212">
        <f>ROUND(I296*H296,2)</f>
        <v>0</v>
      </c>
      <c r="K296" s="208" t="s">
        <v>157</v>
      </c>
      <c r="L296" s="46"/>
      <c r="M296" s="213" t="s">
        <v>19</v>
      </c>
      <c r="N296" s="214" t="s">
        <v>40</v>
      </c>
      <c r="O296" s="86"/>
      <c r="P296" s="215">
        <f>O296*H296</f>
        <v>0</v>
      </c>
      <c r="Q296" s="215">
        <v>0</v>
      </c>
      <c r="R296" s="215">
        <f>Q296*H296</f>
        <v>0</v>
      </c>
      <c r="S296" s="215">
        <v>0</v>
      </c>
      <c r="T296" s="216">
        <f>S296*H296</f>
        <v>0</v>
      </c>
      <c r="U296" s="40"/>
      <c r="V296" s="40"/>
      <c r="W296" s="40"/>
      <c r="X296" s="40"/>
      <c r="Y296" s="40"/>
      <c r="Z296" s="40"/>
      <c r="AA296" s="40"/>
      <c r="AB296" s="40"/>
      <c r="AC296" s="40"/>
      <c r="AD296" s="40"/>
      <c r="AE296" s="40"/>
      <c r="AR296" s="217" t="s">
        <v>158</v>
      </c>
      <c r="AT296" s="217" t="s">
        <v>153</v>
      </c>
      <c r="AU296" s="217" t="s">
        <v>79</v>
      </c>
      <c r="AY296" s="19" t="s">
        <v>150</v>
      </c>
      <c r="BE296" s="218">
        <f>IF(N296="základní",J296,0)</f>
        <v>0</v>
      </c>
      <c r="BF296" s="218">
        <f>IF(N296="snížená",J296,0)</f>
        <v>0</v>
      </c>
      <c r="BG296" s="218">
        <f>IF(N296="zákl. přenesená",J296,0)</f>
        <v>0</v>
      </c>
      <c r="BH296" s="218">
        <f>IF(N296="sníž. přenesená",J296,0)</f>
        <v>0</v>
      </c>
      <c r="BI296" s="218">
        <f>IF(N296="nulová",J296,0)</f>
        <v>0</v>
      </c>
      <c r="BJ296" s="19" t="s">
        <v>77</v>
      </c>
      <c r="BK296" s="218">
        <f>ROUND(I296*H296,2)</f>
        <v>0</v>
      </c>
      <c r="BL296" s="19" t="s">
        <v>158</v>
      </c>
      <c r="BM296" s="217" t="s">
        <v>1672</v>
      </c>
    </row>
    <row r="297" s="2" customFormat="1">
      <c r="A297" s="40"/>
      <c r="B297" s="41"/>
      <c r="C297" s="42"/>
      <c r="D297" s="219" t="s">
        <v>159</v>
      </c>
      <c r="E297" s="42"/>
      <c r="F297" s="220" t="s">
        <v>1390</v>
      </c>
      <c r="G297" s="42"/>
      <c r="H297" s="42"/>
      <c r="I297" s="221"/>
      <c r="J297" s="42"/>
      <c r="K297" s="42"/>
      <c r="L297" s="46"/>
      <c r="M297" s="222"/>
      <c r="N297" s="223"/>
      <c r="O297" s="86"/>
      <c r="P297" s="86"/>
      <c r="Q297" s="86"/>
      <c r="R297" s="86"/>
      <c r="S297" s="86"/>
      <c r="T297" s="87"/>
      <c r="U297" s="40"/>
      <c r="V297" s="40"/>
      <c r="W297" s="40"/>
      <c r="X297" s="40"/>
      <c r="Y297" s="40"/>
      <c r="Z297" s="40"/>
      <c r="AA297" s="40"/>
      <c r="AB297" s="40"/>
      <c r="AC297" s="40"/>
      <c r="AD297" s="40"/>
      <c r="AE297" s="40"/>
      <c r="AT297" s="19" t="s">
        <v>159</v>
      </c>
      <c r="AU297" s="19" t="s">
        <v>79</v>
      </c>
    </row>
    <row r="298" s="13" customFormat="1">
      <c r="A298" s="13"/>
      <c r="B298" s="242"/>
      <c r="C298" s="243"/>
      <c r="D298" s="244" t="s">
        <v>593</v>
      </c>
      <c r="E298" s="245" t="s">
        <v>19</v>
      </c>
      <c r="F298" s="246" t="s">
        <v>1673</v>
      </c>
      <c r="G298" s="243"/>
      <c r="H298" s="247">
        <v>5.7000000000000002</v>
      </c>
      <c r="I298" s="248"/>
      <c r="J298" s="243"/>
      <c r="K298" s="243"/>
      <c r="L298" s="249"/>
      <c r="M298" s="250"/>
      <c r="N298" s="251"/>
      <c r="O298" s="251"/>
      <c r="P298" s="251"/>
      <c r="Q298" s="251"/>
      <c r="R298" s="251"/>
      <c r="S298" s="251"/>
      <c r="T298" s="252"/>
      <c r="U298" s="13"/>
      <c r="V298" s="13"/>
      <c r="W298" s="13"/>
      <c r="X298" s="13"/>
      <c r="Y298" s="13"/>
      <c r="Z298" s="13"/>
      <c r="AA298" s="13"/>
      <c r="AB298" s="13"/>
      <c r="AC298" s="13"/>
      <c r="AD298" s="13"/>
      <c r="AE298" s="13"/>
      <c r="AT298" s="253" t="s">
        <v>593</v>
      </c>
      <c r="AU298" s="253" t="s">
        <v>79</v>
      </c>
      <c r="AV298" s="13" t="s">
        <v>79</v>
      </c>
      <c r="AW298" s="13" t="s">
        <v>31</v>
      </c>
      <c r="AX298" s="13" t="s">
        <v>69</v>
      </c>
      <c r="AY298" s="253" t="s">
        <v>150</v>
      </c>
    </row>
    <row r="299" s="14" customFormat="1">
      <c r="A299" s="14"/>
      <c r="B299" s="254"/>
      <c r="C299" s="255"/>
      <c r="D299" s="244" t="s">
        <v>593</v>
      </c>
      <c r="E299" s="256" t="s">
        <v>19</v>
      </c>
      <c r="F299" s="257" t="s">
        <v>595</v>
      </c>
      <c r="G299" s="255"/>
      <c r="H299" s="258">
        <v>5.7000000000000002</v>
      </c>
      <c r="I299" s="259"/>
      <c r="J299" s="255"/>
      <c r="K299" s="255"/>
      <c r="L299" s="260"/>
      <c r="M299" s="261"/>
      <c r="N299" s="262"/>
      <c r="O299" s="262"/>
      <c r="P299" s="262"/>
      <c r="Q299" s="262"/>
      <c r="R299" s="262"/>
      <c r="S299" s="262"/>
      <c r="T299" s="263"/>
      <c r="U299" s="14"/>
      <c r="V299" s="14"/>
      <c r="W299" s="14"/>
      <c r="X299" s="14"/>
      <c r="Y299" s="14"/>
      <c r="Z299" s="14"/>
      <c r="AA299" s="14"/>
      <c r="AB299" s="14"/>
      <c r="AC299" s="14"/>
      <c r="AD299" s="14"/>
      <c r="AE299" s="14"/>
      <c r="AT299" s="264" t="s">
        <v>593</v>
      </c>
      <c r="AU299" s="264" t="s">
        <v>79</v>
      </c>
      <c r="AV299" s="14" t="s">
        <v>158</v>
      </c>
      <c r="AW299" s="14" t="s">
        <v>31</v>
      </c>
      <c r="AX299" s="14" t="s">
        <v>77</v>
      </c>
      <c r="AY299" s="264" t="s">
        <v>150</v>
      </c>
    </row>
    <row r="300" s="2" customFormat="1" ht="33" customHeight="1">
      <c r="A300" s="40"/>
      <c r="B300" s="41"/>
      <c r="C300" s="206" t="s">
        <v>875</v>
      </c>
      <c r="D300" s="206" t="s">
        <v>153</v>
      </c>
      <c r="E300" s="207" t="s">
        <v>1391</v>
      </c>
      <c r="F300" s="208" t="s">
        <v>1392</v>
      </c>
      <c r="G300" s="209" t="s">
        <v>258</v>
      </c>
      <c r="H300" s="210">
        <v>5.7000000000000002</v>
      </c>
      <c r="I300" s="211"/>
      <c r="J300" s="212">
        <f>ROUND(I300*H300,2)</f>
        <v>0</v>
      </c>
      <c r="K300" s="208" t="s">
        <v>157</v>
      </c>
      <c r="L300" s="46"/>
      <c r="M300" s="213" t="s">
        <v>19</v>
      </c>
      <c r="N300" s="214" t="s">
        <v>40</v>
      </c>
      <c r="O300" s="86"/>
      <c r="P300" s="215">
        <f>O300*H300</f>
        <v>0</v>
      </c>
      <c r="Q300" s="215">
        <v>0</v>
      </c>
      <c r="R300" s="215">
        <f>Q300*H300</f>
        <v>0</v>
      </c>
      <c r="S300" s="215">
        <v>0</v>
      </c>
      <c r="T300" s="216">
        <f>S300*H300</f>
        <v>0</v>
      </c>
      <c r="U300" s="40"/>
      <c r="V300" s="40"/>
      <c r="W300" s="40"/>
      <c r="X300" s="40"/>
      <c r="Y300" s="40"/>
      <c r="Z300" s="40"/>
      <c r="AA300" s="40"/>
      <c r="AB300" s="40"/>
      <c r="AC300" s="40"/>
      <c r="AD300" s="40"/>
      <c r="AE300" s="40"/>
      <c r="AR300" s="217" t="s">
        <v>158</v>
      </c>
      <c r="AT300" s="217" t="s">
        <v>153</v>
      </c>
      <c r="AU300" s="217" t="s">
        <v>79</v>
      </c>
      <c r="AY300" s="19" t="s">
        <v>150</v>
      </c>
      <c r="BE300" s="218">
        <f>IF(N300="základní",J300,0)</f>
        <v>0</v>
      </c>
      <c r="BF300" s="218">
        <f>IF(N300="snížená",J300,0)</f>
        <v>0</v>
      </c>
      <c r="BG300" s="218">
        <f>IF(N300="zákl. přenesená",J300,0)</f>
        <v>0</v>
      </c>
      <c r="BH300" s="218">
        <f>IF(N300="sníž. přenesená",J300,0)</f>
        <v>0</v>
      </c>
      <c r="BI300" s="218">
        <f>IF(N300="nulová",J300,0)</f>
        <v>0</v>
      </c>
      <c r="BJ300" s="19" t="s">
        <v>77</v>
      </c>
      <c r="BK300" s="218">
        <f>ROUND(I300*H300,2)</f>
        <v>0</v>
      </c>
      <c r="BL300" s="19" t="s">
        <v>158</v>
      </c>
      <c r="BM300" s="217" t="s">
        <v>1674</v>
      </c>
    </row>
    <row r="301" s="2" customFormat="1">
      <c r="A301" s="40"/>
      <c r="B301" s="41"/>
      <c r="C301" s="42"/>
      <c r="D301" s="219" t="s">
        <v>159</v>
      </c>
      <c r="E301" s="42"/>
      <c r="F301" s="220" t="s">
        <v>1394</v>
      </c>
      <c r="G301" s="42"/>
      <c r="H301" s="42"/>
      <c r="I301" s="221"/>
      <c r="J301" s="42"/>
      <c r="K301" s="42"/>
      <c r="L301" s="46"/>
      <c r="M301" s="222"/>
      <c r="N301" s="223"/>
      <c r="O301" s="86"/>
      <c r="P301" s="86"/>
      <c r="Q301" s="86"/>
      <c r="R301" s="86"/>
      <c r="S301" s="86"/>
      <c r="T301" s="87"/>
      <c r="U301" s="40"/>
      <c r="V301" s="40"/>
      <c r="W301" s="40"/>
      <c r="X301" s="40"/>
      <c r="Y301" s="40"/>
      <c r="Z301" s="40"/>
      <c r="AA301" s="40"/>
      <c r="AB301" s="40"/>
      <c r="AC301" s="40"/>
      <c r="AD301" s="40"/>
      <c r="AE301" s="40"/>
      <c r="AT301" s="19" t="s">
        <v>159</v>
      </c>
      <c r="AU301" s="19" t="s">
        <v>79</v>
      </c>
    </row>
    <row r="302" s="2" customFormat="1" ht="24.15" customHeight="1">
      <c r="A302" s="40"/>
      <c r="B302" s="41"/>
      <c r="C302" s="206" t="s">
        <v>402</v>
      </c>
      <c r="D302" s="206" t="s">
        <v>153</v>
      </c>
      <c r="E302" s="207" t="s">
        <v>1395</v>
      </c>
      <c r="F302" s="208" t="s">
        <v>1396</v>
      </c>
      <c r="G302" s="209" t="s">
        <v>258</v>
      </c>
      <c r="H302" s="210">
        <v>51.299999999999997</v>
      </c>
      <c r="I302" s="211"/>
      <c r="J302" s="212">
        <f>ROUND(I302*H302,2)</f>
        <v>0</v>
      </c>
      <c r="K302" s="208" t="s">
        <v>157</v>
      </c>
      <c r="L302" s="46"/>
      <c r="M302" s="213" t="s">
        <v>19</v>
      </c>
      <c r="N302" s="214" t="s">
        <v>40</v>
      </c>
      <c r="O302" s="86"/>
      <c r="P302" s="215">
        <f>O302*H302</f>
        <v>0</v>
      </c>
      <c r="Q302" s="215">
        <v>0</v>
      </c>
      <c r="R302" s="215">
        <f>Q302*H302</f>
        <v>0</v>
      </c>
      <c r="S302" s="215">
        <v>0</v>
      </c>
      <c r="T302" s="216">
        <f>S302*H302</f>
        <v>0</v>
      </c>
      <c r="U302" s="40"/>
      <c r="V302" s="40"/>
      <c r="W302" s="40"/>
      <c r="X302" s="40"/>
      <c r="Y302" s="40"/>
      <c r="Z302" s="40"/>
      <c r="AA302" s="40"/>
      <c r="AB302" s="40"/>
      <c r="AC302" s="40"/>
      <c r="AD302" s="40"/>
      <c r="AE302" s="40"/>
      <c r="AR302" s="217" t="s">
        <v>158</v>
      </c>
      <c r="AT302" s="217" t="s">
        <v>153</v>
      </c>
      <c r="AU302" s="217" t="s">
        <v>79</v>
      </c>
      <c r="AY302" s="19" t="s">
        <v>150</v>
      </c>
      <c r="BE302" s="218">
        <f>IF(N302="základní",J302,0)</f>
        <v>0</v>
      </c>
      <c r="BF302" s="218">
        <f>IF(N302="snížená",J302,0)</f>
        <v>0</v>
      </c>
      <c r="BG302" s="218">
        <f>IF(N302="zákl. přenesená",J302,0)</f>
        <v>0</v>
      </c>
      <c r="BH302" s="218">
        <f>IF(N302="sníž. přenesená",J302,0)</f>
        <v>0</v>
      </c>
      <c r="BI302" s="218">
        <f>IF(N302="nulová",J302,0)</f>
        <v>0</v>
      </c>
      <c r="BJ302" s="19" t="s">
        <v>77</v>
      </c>
      <c r="BK302" s="218">
        <f>ROUND(I302*H302,2)</f>
        <v>0</v>
      </c>
      <c r="BL302" s="19" t="s">
        <v>158</v>
      </c>
      <c r="BM302" s="217" t="s">
        <v>1675</v>
      </c>
    </row>
    <row r="303" s="2" customFormat="1">
      <c r="A303" s="40"/>
      <c r="B303" s="41"/>
      <c r="C303" s="42"/>
      <c r="D303" s="219" t="s">
        <v>159</v>
      </c>
      <c r="E303" s="42"/>
      <c r="F303" s="220" t="s">
        <v>1398</v>
      </c>
      <c r="G303" s="42"/>
      <c r="H303" s="42"/>
      <c r="I303" s="221"/>
      <c r="J303" s="42"/>
      <c r="K303" s="42"/>
      <c r="L303" s="46"/>
      <c r="M303" s="222"/>
      <c r="N303" s="223"/>
      <c r="O303" s="86"/>
      <c r="P303" s="86"/>
      <c r="Q303" s="86"/>
      <c r="R303" s="86"/>
      <c r="S303" s="86"/>
      <c r="T303" s="87"/>
      <c r="U303" s="40"/>
      <c r="V303" s="40"/>
      <c r="W303" s="40"/>
      <c r="X303" s="40"/>
      <c r="Y303" s="40"/>
      <c r="Z303" s="40"/>
      <c r="AA303" s="40"/>
      <c r="AB303" s="40"/>
      <c r="AC303" s="40"/>
      <c r="AD303" s="40"/>
      <c r="AE303" s="40"/>
      <c r="AT303" s="19" t="s">
        <v>159</v>
      </c>
      <c r="AU303" s="19" t="s">
        <v>79</v>
      </c>
    </row>
    <row r="304" s="13" customFormat="1">
      <c r="A304" s="13"/>
      <c r="B304" s="242"/>
      <c r="C304" s="243"/>
      <c r="D304" s="244" t="s">
        <v>593</v>
      </c>
      <c r="E304" s="243"/>
      <c r="F304" s="246" t="s">
        <v>1676</v>
      </c>
      <c r="G304" s="243"/>
      <c r="H304" s="247">
        <v>51.299999999999997</v>
      </c>
      <c r="I304" s="248"/>
      <c r="J304" s="243"/>
      <c r="K304" s="243"/>
      <c r="L304" s="249"/>
      <c r="M304" s="250"/>
      <c r="N304" s="251"/>
      <c r="O304" s="251"/>
      <c r="P304" s="251"/>
      <c r="Q304" s="251"/>
      <c r="R304" s="251"/>
      <c r="S304" s="251"/>
      <c r="T304" s="252"/>
      <c r="U304" s="13"/>
      <c r="V304" s="13"/>
      <c r="W304" s="13"/>
      <c r="X304" s="13"/>
      <c r="Y304" s="13"/>
      <c r="Z304" s="13"/>
      <c r="AA304" s="13"/>
      <c r="AB304" s="13"/>
      <c r="AC304" s="13"/>
      <c r="AD304" s="13"/>
      <c r="AE304" s="13"/>
      <c r="AT304" s="253" t="s">
        <v>593</v>
      </c>
      <c r="AU304" s="253" t="s">
        <v>79</v>
      </c>
      <c r="AV304" s="13" t="s">
        <v>79</v>
      </c>
      <c r="AW304" s="13" t="s">
        <v>4</v>
      </c>
      <c r="AX304" s="13" t="s">
        <v>77</v>
      </c>
      <c r="AY304" s="253" t="s">
        <v>150</v>
      </c>
    </row>
    <row r="305" s="2" customFormat="1" ht="24.15" customHeight="1">
      <c r="A305" s="40"/>
      <c r="B305" s="41"/>
      <c r="C305" s="206" t="s">
        <v>886</v>
      </c>
      <c r="D305" s="206" t="s">
        <v>153</v>
      </c>
      <c r="E305" s="207" t="s">
        <v>1015</v>
      </c>
      <c r="F305" s="208" t="s">
        <v>1016</v>
      </c>
      <c r="G305" s="209" t="s">
        <v>258</v>
      </c>
      <c r="H305" s="210">
        <v>5.7000000000000002</v>
      </c>
      <c r="I305" s="211"/>
      <c r="J305" s="212">
        <f>ROUND(I305*H305,2)</f>
        <v>0</v>
      </c>
      <c r="K305" s="208" t="s">
        <v>157</v>
      </c>
      <c r="L305" s="46"/>
      <c r="M305" s="213" t="s">
        <v>19</v>
      </c>
      <c r="N305" s="214" t="s">
        <v>40</v>
      </c>
      <c r="O305" s="86"/>
      <c r="P305" s="215">
        <f>O305*H305</f>
        <v>0</v>
      </c>
      <c r="Q305" s="215">
        <v>0</v>
      </c>
      <c r="R305" s="215">
        <f>Q305*H305</f>
        <v>0</v>
      </c>
      <c r="S305" s="215">
        <v>0</v>
      </c>
      <c r="T305" s="216">
        <f>S305*H305</f>
        <v>0</v>
      </c>
      <c r="U305" s="40"/>
      <c r="V305" s="40"/>
      <c r="W305" s="40"/>
      <c r="X305" s="40"/>
      <c r="Y305" s="40"/>
      <c r="Z305" s="40"/>
      <c r="AA305" s="40"/>
      <c r="AB305" s="40"/>
      <c r="AC305" s="40"/>
      <c r="AD305" s="40"/>
      <c r="AE305" s="40"/>
      <c r="AR305" s="217" t="s">
        <v>158</v>
      </c>
      <c r="AT305" s="217" t="s">
        <v>153</v>
      </c>
      <c r="AU305" s="217" t="s">
        <v>79</v>
      </c>
      <c r="AY305" s="19" t="s">
        <v>150</v>
      </c>
      <c r="BE305" s="218">
        <f>IF(N305="základní",J305,0)</f>
        <v>0</v>
      </c>
      <c r="BF305" s="218">
        <f>IF(N305="snížená",J305,0)</f>
        <v>0</v>
      </c>
      <c r="BG305" s="218">
        <f>IF(N305="zákl. přenesená",J305,0)</f>
        <v>0</v>
      </c>
      <c r="BH305" s="218">
        <f>IF(N305="sníž. přenesená",J305,0)</f>
        <v>0</v>
      </c>
      <c r="BI305" s="218">
        <f>IF(N305="nulová",J305,0)</f>
        <v>0</v>
      </c>
      <c r="BJ305" s="19" t="s">
        <v>77</v>
      </c>
      <c r="BK305" s="218">
        <f>ROUND(I305*H305,2)</f>
        <v>0</v>
      </c>
      <c r="BL305" s="19" t="s">
        <v>158</v>
      </c>
      <c r="BM305" s="217" t="s">
        <v>1677</v>
      </c>
    </row>
    <row r="306" s="2" customFormat="1">
      <c r="A306" s="40"/>
      <c r="B306" s="41"/>
      <c r="C306" s="42"/>
      <c r="D306" s="219" t="s">
        <v>159</v>
      </c>
      <c r="E306" s="42"/>
      <c r="F306" s="220" t="s">
        <v>1018</v>
      </c>
      <c r="G306" s="42"/>
      <c r="H306" s="42"/>
      <c r="I306" s="221"/>
      <c r="J306" s="42"/>
      <c r="K306" s="42"/>
      <c r="L306" s="46"/>
      <c r="M306" s="222"/>
      <c r="N306" s="223"/>
      <c r="O306" s="86"/>
      <c r="P306" s="86"/>
      <c r="Q306" s="86"/>
      <c r="R306" s="86"/>
      <c r="S306" s="86"/>
      <c r="T306" s="87"/>
      <c r="U306" s="40"/>
      <c r="V306" s="40"/>
      <c r="W306" s="40"/>
      <c r="X306" s="40"/>
      <c r="Y306" s="40"/>
      <c r="Z306" s="40"/>
      <c r="AA306" s="40"/>
      <c r="AB306" s="40"/>
      <c r="AC306" s="40"/>
      <c r="AD306" s="40"/>
      <c r="AE306" s="40"/>
      <c r="AT306" s="19" t="s">
        <v>159</v>
      </c>
      <c r="AU306" s="19" t="s">
        <v>79</v>
      </c>
    </row>
    <row r="307" s="2" customFormat="1" ht="44.25" customHeight="1">
      <c r="A307" s="40"/>
      <c r="B307" s="41"/>
      <c r="C307" s="206" t="s">
        <v>406</v>
      </c>
      <c r="D307" s="206" t="s">
        <v>153</v>
      </c>
      <c r="E307" s="207" t="s">
        <v>264</v>
      </c>
      <c r="F307" s="208" t="s">
        <v>726</v>
      </c>
      <c r="G307" s="209" t="s">
        <v>258</v>
      </c>
      <c r="H307" s="210">
        <v>4.734</v>
      </c>
      <c r="I307" s="211"/>
      <c r="J307" s="212">
        <f>ROUND(I307*H307,2)</f>
        <v>0</v>
      </c>
      <c r="K307" s="208" t="s">
        <v>157</v>
      </c>
      <c r="L307" s="46"/>
      <c r="M307" s="213" t="s">
        <v>19</v>
      </c>
      <c r="N307" s="214" t="s">
        <v>40</v>
      </c>
      <c r="O307" s="86"/>
      <c r="P307" s="215">
        <f>O307*H307</f>
        <v>0</v>
      </c>
      <c r="Q307" s="215">
        <v>0</v>
      </c>
      <c r="R307" s="215">
        <f>Q307*H307</f>
        <v>0</v>
      </c>
      <c r="S307" s="215">
        <v>0</v>
      </c>
      <c r="T307" s="216">
        <f>S307*H307</f>
        <v>0</v>
      </c>
      <c r="U307" s="40"/>
      <c r="V307" s="40"/>
      <c r="W307" s="40"/>
      <c r="X307" s="40"/>
      <c r="Y307" s="40"/>
      <c r="Z307" s="40"/>
      <c r="AA307" s="40"/>
      <c r="AB307" s="40"/>
      <c r="AC307" s="40"/>
      <c r="AD307" s="40"/>
      <c r="AE307" s="40"/>
      <c r="AR307" s="217" t="s">
        <v>158</v>
      </c>
      <c r="AT307" s="217" t="s">
        <v>153</v>
      </c>
      <c r="AU307" s="217" t="s">
        <v>79</v>
      </c>
      <c r="AY307" s="19" t="s">
        <v>150</v>
      </c>
      <c r="BE307" s="218">
        <f>IF(N307="základní",J307,0)</f>
        <v>0</v>
      </c>
      <c r="BF307" s="218">
        <f>IF(N307="snížená",J307,0)</f>
        <v>0</v>
      </c>
      <c r="BG307" s="218">
        <f>IF(N307="zákl. přenesená",J307,0)</f>
        <v>0</v>
      </c>
      <c r="BH307" s="218">
        <f>IF(N307="sníž. přenesená",J307,0)</f>
        <v>0</v>
      </c>
      <c r="BI307" s="218">
        <f>IF(N307="nulová",J307,0)</f>
        <v>0</v>
      </c>
      <c r="BJ307" s="19" t="s">
        <v>77</v>
      </c>
      <c r="BK307" s="218">
        <f>ROUND(I307*H307,2)</f>
        <v>0</v>
      </c>
      <c r="BL307" s="19" t="s">
        <v>158</v>
      </c>
      <c r="BM307" s="217" t="s">
        <v>1678</v>
      </c>
    </row>
    <row r="308" s="2" customFormat="1">
      <c r="A308" s="40"/>
      <c r="B308" s="41"/>
      <c r="C308" s="42"/>
      <c r="D308" s="219" t="s">
        <v>159</v>
      </c>
      <c r="E308" s="42"/>
      <c r="F308" s="220" t="s">
        <v>266</v>
      </c>
      <c r="G308" s="42"/>
      <c r="H308" s="42"/>
      <c r="I308" s="221"/>
      <c r="J308" s="42"/>
      <c r="K308" s="42"/>
      <c r="L308" s="46"/>
      <c r="M308" s="222"/>
      <c r="N308" s="223"/>
      <c r="O308" s="86"/>
      <c r="P308" s="86"/>
      <c r="Q308" s="86"/>
      <c r="R308" s="86"/>
      <c r="S308" s="86"/>
      <c r="T308" s="87"/>
      <c r="U308" s="40"/>
      <c r="V308" s="40"/>
      <c r="W308" s="40"/>
      <c r="X308" s="40"/>
      <c r="Y308" s="40"/>
      <c r="Z308" s="40"/>
      <c r="AA308" s="40"/>
      <c r="AB308" s="40"/>
      <c r="AC308" s="40"/>
      <c r="AD308" s="40"/>
      <c r="AE308" s="40"/>
      <c r="AT308" s="19" t="s">
        <v>159</v>
      </c>
      <c r="AU308" s="19" t="s">
        <v>79</v>
      </c>
    </row>
    <row r="309" s="13" customFormat="1">
      <c r="A309" s="13"/>
      <c r="B309" s="242"/>
      <c r="C309" s="243"/>
      <c r="D309" s="244" t="s">
        <v>593</v>
      </c>
      <c r="E309" s="245" t="s">
        <v>19</v>
      </c>
      <c r="F309" s="246" t="s">
        <v>1679</v>
      </c>
      <c r="G309" s="243"/>
      <c r="H309" s="247">
        <v>4.734</v>
      </c>
      <c r="I309" s="248"/>
      <c r="J309" s="243"/>
      <c r="K309" s="243"/>
      <c r="L309" s="249"/>
      <c r="M309" s="250"/>
      <c r="N309" s="251"/>
      <c r="O309" s="251"/>
      <c r="P309" s="251"/>
      <c r="Q309" s="251"/>
      <c r="R309" s="251"/>
      <c r="S309" s="251"/>
      <c r="T309" s="252"/>
      <c r="U309" s="13"/>
      <c r="V309" s="13"/>
      <c r="W309" s="13"/>
      <c r="X309" s="13"/>
      <c r="Y309" s="13"/>
      <c r="Z309" s="13"/>
      <c r="AA309" s="13"/>
      <c r="AB309" s="13"/>
      <c r="AC309" s="13"/>
      <c r="AD309" s="13"/>
      <c r="AE309" s="13"/>
      <c r="AT309" s="253" t="s">
        <v>593</v>
      </c>
      <c r="AU309" s="253" t="s">
        <v>79</v>
      </c>
      <c r="AV309" s="13" t="s">
        <v>79</v>
      </c>
      <c r="AW309" s="13" t="s">
        <v>31</v>
      </c>
      <c r="AX309" s="13" t="s">
        <v>69</v>
      </c>
      <c r="AY309" s="253" t="s">
        <v>150</v>
      </c>
    </row>
    <row r="310" s="14" customFormat="1">
      <c r="A310" s="14"/>
      <c r="B310" s="254"/>
      <c r="C310" s="255"/>
      <c r="D310" s="244" t="s">
        <v>593</v>
      </c>
      <c r="E310" s="256" t="s">
        <v>19</v>
      </c>
      <c r="F310" s="257" t="s">
        <v>595</v>
      </c>
      <c r="G310" s="255"/>
      <c r="H310" s="258">
        <v>4.734</v>
      </c>
      <c r="I310" s="259"/>
      <c r="J310" s="255"/>
      <c r="K310" s="255"/>
      <c r="L310" s="260"/>
      <c r="M310" s="261"/>
      <c r="N310" s="262"/>
      <c r="O310" s="262"/>
      <c r="P310" s="262"/>
      <c r="Q310" s="262"/>
      <c r="R310" s="262"/>
      <c r="S310" s="262"/>
      <c r="T310" s="263"/>
      <c r="U310" s="14"/>
      <c r="V310" s="14"/>
      <c r="W310" s="14"/>
      <c r="X310" s="14"/>
      <c r="Y310" s="14"/>
      <c r="Z310" s="14"/>
      <c r="AA310" s="14"/>
      <c r="AB310" s="14"/>
      <c r="AC310" s="14"/>
      <c r="AD310" s="14"/>
      <c r="AE310" s="14"/>
      <c r="AT310" s="264" t="s">
        <v>593</v>
      </c>
      <c r="AU310" s="264" t="s">
        <v>79</v>
      </c>
      <c r="AV310" s="14" t="s">
        <v>158</v>
      </c>
      <c r="AW310" s="14" t="s">
        <v>31</v>
      </c>
      <c r="AX310" s="14" t="s">
        <v>77</v>
      </c>
      <c r="AY310" s="264" t="s">
        <v>150</v>
      </c>
    </row>
    <row r="311" s="2" customFormat="1" ht="44.25" customHeight="1">
      <c r="A311" s="40"/>
      <c r="B311" s="41"/>
      <c r="C311" s="206" t="s">
        <v>894</v>
      </c>
      <c r="D311" s="206" t="s">
        <v>153</v>
      </c>
      <c r="E311" s="207" t="s">
        <v>1031</v>
      </c>
      <c r="F311" s="208" t="s">
        <v>1032</v>
      </c>
      <c r="G311" s="209" t="s">
        <v>258</v>
      </c>
      <c r="H311" s="210">
        <v>0.96599999999999997</v>
      </c>
      <c r="I311" s="211"/>
      <c r="J311" s="212">
        <f>ROUND(I311*H311,2)</f>
        <v>0</v>
      </c>
      <c r="K311" s="208" t="s">
        <v>157</v>
      </c>
      <c r="L311" s="46"/>
      <c r="M311" s="213" t="s">
        <v>19</v>
      </c>
      <c r="N311" s="214" t="s">
        <v>40</v>
      </c>
      <c r="O311" s="86"/>
      <c r="P311" s="215">
        <f>O311*H311</f>
        <v>0</v>
      </c>
      <c r="Q311" s="215">
        <v>0</v>
      </c>
      <c r="R311" s="215">
        <f>Q311*H311</f>
        <v>0</v>
      </c>
      <c r="S311" s="215">
        <v>0</v>
      </c>
      <c r="T311" s="216">
        <f>S311*H311</f>
        <v>0</v>
      </c>
      <c r="U311" s="40"/>
      <c r="V311" s="40"/>
      <c r="W311" s="40"/>
      <c r="X311" s="40"/>
      <c r="Y311" s="40"/>
      <c r="Z311" s="40"/>
      <c r="AA311" s="40"/>
      <c r="AB311" s="40"/>
      <c r="AC311" s="40"/>
      <c r="AD311" s="40"/>
      <c r="AE311" s="40"/>
      <c r="AR311" s="217" t="s">
        <v>158</v>
      </c>
      <c r="AT311" s="217" t="s">
        <v>153</v>
      </c>
      <c r="AU311" s="217" t="s">
        <v>79</v>
      </c>
      <c r="AY311" s="19" t="s">
        <v>150</v>
      </c>
      <c r="BE311" s="218">
        <f>IF(N311="základní",J311,0)</f>
        <v>0</v>
      </c>
      <c r="BF311" s="218">
        <f>IF(N311="snížená",J311,0)</f>
        <v>0</v>
      </c>
      <c r="BG311" s="218">
        <f>IF(N311="zákl. přenesená",J311,0)</f>
        <v>0</v>
      </c>
      <c r="BH311" s="218">
        <f>IF(N311="sníž. přenesená",J311,0)</f>
        <v>0</v>
      </c>
      <c r="BI311" s="218">
        <f>IF(N311="nulová",J311,0)</f>
        <v>0</v>
      </c>
      <c r="BJ311" s="19" t="s">
        <v>77</v>
      </c>
      <c r="BK311" s="218">
        <f>ROUND(I311*H311,2)</f>
        <v>0</v>
      </c>
      <c r="BL311" s="19" t="s">
        <v>158</v>
      </c>
      <c r="BM311" s="217" t="s">
        <v>1680</v>
      </c>
    </row>
    <row r="312" s="2" customFormat="1">
      <c r="A312" s="40"/>
      <c r="B312" s="41"/>
      <c r="C312" s="42"/>
      <c r="D312" s="219" t="s">
        <v>159</v>
      </c>
      <c r="E312" s="42"/>
      <c r="F312" s="220" t="s">
        <v>1034</v>
      </c>
      <c r="G312" s="42"/>
      <c r="H312" s="42"/>
      <c r="I312" s="221"/>
      <c r="J312" s="42"/>
      <c r="K312" s="42"/>
      <c r="L312" s="46"/>
      <c r="M312" s="222"/>
      <c r="N312" s="223"/>
      <c r="O312" s="86"/>
      <c r="P312" s="86"/>
      <c r="Q312" s="86"/>
      <c r="R312" s="86"/>
      <c r="S312" s="86"/>
      <c r="T312" s="87"/>
      <c r="U312" s="40"/>
      <c r="V312" s="40"/>
      <c r="W312" s="40"/>
      <c r="X312" s="40"/>
      <c r="Y312" s="40"/>
      <c r="Z312" s="40"/>
      <c r="AA312" s="40"/>
      <c r="AB312" s="40"/>
      <c r="AC312" s="40"/>
      <c r="AD312" s="40"/>
      <c r="AE312" s="40"/>
      <c r="AT312" s="19" t="s">
        <v>159</v>
      </c>
      <c r="AU312" s="19" t="s">
        <v>79</v>
      </c>
    </row>
    <row r="313" s="13" customFormat="1">
      <c r="A313" s="13"/>
      <c r="B313" s="242"/>
      <c r="C313" s="243"/>
      <c r="D313" s="244" t="s">
        <v>593</v>
      </c>
      <c r="E313" s="245" t="s">
        <v>19</v>
      </c>
      <c r="F313" s="246" t="s">
        <v>1681</v>
      </c>
      <c r="G313" s="243"/>
      <c r="H313" s="247">
        <v>0.96599999999999997</v>
      </c>
      <c r="I313" s="248"/>
      <c r="J313" s="243"/>
      <c r="K313" s="243"/>
      <c r="L313" s="249"/>
      <c r="M313" s="250"/>
      <c r="N313" s="251"/>
      <c r="O313" s="251"/>
      <c r="P313" s="251"/>
      <c r="Q313" s="251"/>
      <c r="R313" s="251"/>
      <c r="S313" s="251"/>
      <c r="T313" s="252"/>
      <c r="U313" s="13"/>
      <c r="V313" s="13"/>
      <c r="W313" s="13"/>
      <c r="X313" s="13"/>
      <c r="Y313" s="13"/>
      <c r="Z313" s="13"/>
      <c r="AA313" s="13"/>
      <c r="AB313" s="13"/>
      <c r="AC313" s="13"/>
      <c r="AD313" s="13"/>
      <c r="AE313" s="13"/>
      <c r="AT313" s="253" t="s">
        <v>593</v>
      </c>
      <c r="AU313" s="253" t="s">
        <v>79</v>
      </c>
      <c r="AV313" s="13" t="s">
        <v>79</v>
      </c>
      <c r="AW313" s="13" t="s">
        <v>31</v>
      </c>
      <c r="AX313" s="13" t="s">
        <v>69</v>
      </c>
      <c r="AY313" s="253" t="s">
        <v>150</v>
      </c>
    </row>
    <row r="314" s="14" customFormat="1">
      <c r="A314" s="14"/>
      <c r="B314" s="254"/>
      <c r="C314" s="255"/>
      <c r="D314" s="244" t="s">
        <v>593</v>
      </c>
      <c r="E314" s="256" t="s">
        <v>19</v>
      </c>
      <c r="F314" s="257" t="s">
        <v>595</v>
      </c>
      <c r="G314" s="255"/>
      <c r="H314" s="258">
        <v>0.96599999999999997</v>
      </c>
      <c r="I314" s="259"/>
      <c r="J314" s="255"/>
      <c r="K314" s="255"/>
      <c r="L314" s="260"/>
      <c r="M314" s="261"/>
      <c r="N314" s="262"/>
      <c r="O314" s="262"/>
      <c r="P314" s="262"/>
      <c r="Q314" s="262"/>
      <c r="R314" s="262"/>
      <c r="S314" s="262"/>
      <c r="T314" s="263"/>
      <c r="U314" s="14"/>
      <c r="V314" s="14"/>
      <c r="W314" s="14"/>
      <c r="X314" s="14"/>
      <c r="Y314" s="14"/>
      <c r="Z314" s="14"/>
      <c r="AA314" s="14"/>
      <c r="AB314" s="14"/>
      <c r="AC314" s="14"/>
      <c r="AD314" s="14"/>
      <c r="AE314" s="14"/>
      <c r="AT314" s="264" t="s">
        <v>593</v>
      </c>
      <c r="AU314" s="264" t="s">
        <v>79</v>
      </c>
      <c r="AV314" s="14" t="s">
        <v>158</v>
      </c>
      <c r="AW314" s="14" t="s">
        <v>31</v>
      </c>
      <c r="AX314" s="14" t="s">
        <v>77</v>
      </c>
      <c r="AY314" s="264" t="s">
        <v>150</v>
      </c>
    </row>
    <row r="315" s="12" customFormat="1" ht="22.8" customHeight="1">
      <c r="A315" s="12"/>
      <c r="B315" s="190"/>
      <c r="C315" s="191"/>
      <c r="D315" s="192" t="s">
        <v>68</v>
      </c>
      <c r="E315" s="204" t="s">
        <v>1035</v>
      </c>
      <c r="F315" s="204" t="s">
        <v>1036</v>
      </c>
      <c r="G315" s="191"/>
      <c r="H315" s="191"/>
      <c r="I315" s="194"/>
      <c r="J315" s="205">
        <f>BK315</f>
        <v>0</v>
      </c>
      <c r="K315" s="191"/>
      <c r="L315" s="196"/>
      <c r="M315" s="197"/>
      <c r="N315" s="198"/>
      <c r="O315" s="198"/>
      <c r="P315" s="199">
        <f>SUM(P316:P317)</f>
        <v>0</v>
      </c>
      <c r="Q315" s="198"/>
      <c r="R315" s="199">
        <f>SUM(R316:R317)</f>
        <v>0</v>
      </c>
      <c r="S315" s="198"/>
      <c r="T315" s="200">
        <f>SUM(T316:T317)</f>
        <v>0</v>
      </c>
      <c r="U315" s="12"/>
      <c r="V315" s="12"/>
      <c r="W315" s="12"/>
      <c r="X315" s="12"/>
      <c r="Y315" s="12"/>
      <c r="Z315" s="12"/>
      <c r="AA315" s="12"/>
      <c r="AB315" s="12"/>
      <c r="AC315" s="12"/>
      <c r="AD315" s="12"/>
      <c r="AE315" s="12"/>
      <c r="AR315" s="201" t="s">
        <v>77</v>
      </c>
      <c r="AT315" s="202" t="s">
        <v>68</v>
      </c>
      <c r="AU315" s="202" t="s">
        <v>77</v>
      </c>
      <c r="AY315" s="201" t="s">
        <v>150</v>
      </c>
      <c r="BK315" s="203">
        <f>SUM(BK316:BK317)</f>
        <v>0</v>
      </c>
    </row>
    <row r="316" s="2" customFormat="1" ht="37.8" customHeight="1">
      <c r="A316" s="40"/>
      <c r="B316" s="41"/>
      <c r="C316" s="206" t="s">
        <v>411</v>
      </c>
      <c r="D316" s="206" t="s">
        <v>153</v>
      </c>
      <c r="E316" s="207" t="s">
        <v>1682</v>
      </c>
      <c r="F316" s="208" t="s">
        <v>1683</v>
      </c>
      <c r="G316" s="209" t="s">
        <v>258</v>
      </c>
      <c r="H316" s="210">
        <v>1938.8199999999999</v>
      </c>
      <c r="I316" s="211"/>
      <c r="J316" s="212">
        <f>ROUND(I316*H316,2)</f>
        <v>0</v>
      </c>
      <c r="K316" s="208" t="s">
        <v>157</v>
      </c>
      <c r="L316" s="46"/>
      <c r="M316" s="213" t="s">
        <v>19</v>
      </c>
      <c r="N316" s="214" t="s">
        <v>40</v>
      </c>
      <c r="O316" s="86"/>
      <c r="P316" s="215">
        <f>O316*H316</f>
        <v>0</v>
      </c>
      <c r="Q316" s="215">
        <v>0</v>
      </c>
      <c r="R316" s="215">
        <f>Q316*H316</f>
        <v>0</v>
      </c>
      <c r="S316" s="215">
        <v>0</v>
      </c>
      <c r="T316" s="216">
        <f>S316*H316</f>
        <v>0</v>
      </c>
      <c r="U316" s="40"/>
      <c r="V316" s="40"/>
      <c r="W316" s="40"/>
      <c r="X316" s="40"/>
      <c r="Y316" s="40"/>
      <c r="Z316" s="40"/>
      <c r="AA316" s="40"/>
      <c r="AB316" s="40"/>
      <c r="AC316" s="40"/>
      <c r="AD316" s="40"/>
      <c r="AE316" s="40"/>
      <c r="AR316" s="217" t="s">
        <v>158</v>
      </c>
      <c r="AT316" s="217" t="s">
        <v>153</v>
      </c>
      <c r="AU316" s="217" t="s">
        <v>79</v>
      </c>
      <c r="AY316" s="19" t="s">
        <v>150</v>
      </c>
      <c r="BE316" s="218">
        <f>IF(N316="základní",J316,0)</f>
        <v>0</v>
      </c>
      <c r="BF316" s="218">
        <f>IF(N316="snížená",J316,0)</f>
        <v>0</v>
      </c>
      <c r="BG316" s="218">
        <f>IF(N316="zákl. přenesená",J316,0)</f>
        <v>0</v>
      </c>
      <c r="BH316" s="218">
        <f>IF(N316="sníž. přenesená",J316,0)</f>
        <v>0</v>
      </c>
      <c r="BI316" s="218">
        <f>IF(N316="nulová",J316,0)</f>
        <v>0</v>
      </c>
      <c r="BJ316" s="19" t="s">
        <v>77</v>
      </c>
      <c r="BK316" s="218">
        <f>ROUND(I316*H316,2)</f>
        <v>0</v>
      </c>
      <c r="BL316" s="19" t="s">
        <v>158</v>
      </c>
      <c r="BM316" s="217" t="s">
        <v>1684</v>
      </c>
    </row>
    <row r="317" s="2" customFormat="1">
      <c r="A317" s="40"/>
      <c r="B317" s="41"/>
      <c r="C317" s="42"/>
      <c r="D317" s="219" t="s">
        <v>159</v>
      </c>
      <c r="E317" s="42"/>
      <c r="F317" s="220" t="s">
        <v>1685</v>
      </c>
      <c r="G317" s="42"/>
      <c r="H317" s="42"/>
      <c r="I317" s="221"/>
      <c r="J317" s="42"/>
      <c r="K317" s="42"/>
      <c r="L317" s="46"/>
      <c r="M317" s="222"/>
      <c r="N317" s="223"/>
      <c r="O317" s="86"/>
      <c r="P317" s="86"/>
      <c r="Q317" s="86"/>
      <c r="R317" s="86"/>
      <c r="S317" s="86"/>
      <c r="T317" s="87"/>
      <c r="U317" s="40"/>
      <c r="V317" s="40"/>
      <c r="W317" s="40"/>
      <c r="X317" s="40"/>
      <c r="Y317" s="40"/>
      <c r="Z317" s="40"/>
      <c r="AA317" s="40"/>
      <c r="AB317" s="40"/>
      <c r="AC317" s="40"/>
      <c r="AD317" s="40"/>
      <c r="AE317" s="40"/>
      <c r="AT317" s="19" t="s">
        <v>159</v>
      </c>
      <c r="AU317" s="19" t="s">
        <v>79</v>
      </c>
    </row>
    <row r="318" s="12" customFormat="1" ht="25.92" customHeight="1">
      <c r="A318" s="12"/>
      <c r="B318" s="190"/>
      <c r="C318" s="191"/>
      <c r="D318" s="192" t="s">
        <v>68</v>
      </c>
      <c r="E318" s="193" t="s">
        <v>1686</v>
      </c>
      <c r="F318" s="193" t="s">
        <v>1687</v>
      </c>
      <c r="G318" s="191"/>
      <c r="H318" s="191"/>
      <c r="I318" s="194"/>
      <c r="J318" s="195">
        <f>BK318</f>
        <v>0</v>
      </c>
      <c r="K318" s="191"/>
      <c r="L318" s="196"/>
      <c r="M318" s="197"/>
      <c r="N318" s="198"/>
      <c r="O318" s="198"/>
      <c r="P318" s="199">
        <f>SUM(P319:P325)</f>
        <v>0</v>
      </c>
      <c r="Q318" s="198"/>
      <c r="R318" s="199">
        <f>SUM(R319:R325)</f>
        <v>0</v>
      </c>
      <c r="S318" s="198"/>
      <c r="T318" s="200">
        <f>SUM(T319:T325)</f>
        <v>0</v>
      </c>
      <c r="U318" s="12"/>
      <c r="V318" s="12"/>
      <c r="W318" s="12"/>
      <c r="X318" s="12"/>
      <c r="Y318" s="12"/>
      <c r="Z318" s="12"/>
      <c r="AA318" s="12"/>
      <c r="AB318" s="12"/>
      <c r="AC318" s="12"/>
      <c r="AD318" s="12"/>
      <c r="AE318" s="12"/>
      <c r="AR318" s="201" t="s">
        <v>77</v>
      </c>
      <c r="AT318" s="202" t="s">
        <v>68</v>
      </c>
      <c r="AU318" s="202" t="s">
        <v>69</v>
      </c>
      <c r="AY318" s="201" t="s">
        <v>150</v>
      </c>
      <c r="BK318" s="203">
        <f>SUM(BK319:BK325)</f>
        <v>0</v>
      </c>
    </row>
    <row r="319" s="2" customFormat="1" ht="24.15" customHeight="1">
      <c r="A319" s="40"/>
      <c r="B319" s="41"/>
      <c r="C319" s="206" t="s">
        <v>901</v>
      </c>
      <c r="D319" s="206" t="s">
        <v>153</v>
      </c>
      <c r="E319" s="207" t="s">
        <v>1416</v>
      </c>
      <c r="F319" s="208" t="s">
        <v>1417</v>
      </c>
      <c r="G319" s="209" t="s">
        <v>310</v>
      </c>
      <c r="H319" s="210">
        <v>485</v>
      </c>
      <c r="I319" s="211"/>
      <c r="J319" s="212">
        <f>ROUND(I319*H319,2)</f>
        <v>0</v>
      </c>
      <c r="K319" s="208" t="s">
        <v>19</v>
      </c>
      <c r="L319" s="46"/>
      <c r="M319" s="213" t="s">
        <v>19</v>
      </c>
      <c r="N319" s="214" t="s">
        <v>40</v>
      </c>
      <c r="O319" s="86"/>
      <c r="P319" s="215">
        <f>O319*H319</f>
        <v>0</v>
      </c>
      <c r="Q319" s="215">
        <v>0</v>
      </c>
      <c r="R319" s="215">
        <f>Q319*H319</f>
        <v>0</v>
      </c>
      <c r="S319" s="215">
        <v>0</v>
      </c>
      <c r="T319" s="216">
        <f>S319*H319</f>
        <v>0</v>
      </c>
      <c r="U319" s="40"/>
      <c r="V319" s="40"/>
      <c r="W319" s="40"/>
      <c r="X319" s="40"/>
      <c r="Y319" s="40"/>
      <c r="Z319" s="40"/>
      <c r="AA319" s="40"/>
      <c r="AB319" s="40"/>
      <c r="AC319" s="40"/>
      <c r="AD319" s="40"/>
      <c r="AE319" s="40"/>
      <c r="AR319" s="217" t="s">
        <v>158</v>
      </c>
      <c r="AT319" s="217" t="s">
        <v>153</v>
      </c>
      <c r="AU319" s="217" t="s">
        <v>77</v>
      </c>
      <c r="AY319" s="19" t="s">
        <v>150</v>
      </c>
      <c r="BE319" s="218">
        <f>IF(N319="základní",J319,0)</f>
        <v>0</v>
      </c>
      <c r="BF319" s="218">
        <f>IF(N319="snížená",J319,0)</f>
        <v>0</v>
      </c>
      <c r="BG319" s="218">
        <f>IF(N319="zákl. přenesená",J319,0)</f>
        <v>0</v>
      </c>
      <c r="BH319" s="218">
        <f>IF(N319="sníž. přenesená",J319,0)</f>
        <v>0</v>
      </c>
      <c r="BI319" s="218">
        <f>IF(N319="nulová",J319,0)</f>
        <v>0</v>
      </c>
      <c r="BJ319" s="19" t="s">
        <v>77</v>
      </c>
      <c r="BK319" s="218">
        <f>ROUND(I319*H319,2)</f>
        <v>0</v>
      </c>
      <c r="BL319" s="19" t="s">
        <v>158</v>
      </c>
      <c r="BM319" s="217" t="s">
        <v>803</v>
      </c>
    </row>
    <row r="320" s="2" customFormat="1">
      <c r="A320" s="40"/>
      <c r="B320" s="41"/>
      <c r="C320" s="42"/>
      <c r="D320" s="244" t="s">
        <v>1183</v>
      </c>
      <c r="E320" s="42"/>
      <c r="F320" s="278" t="s">
        <v>1688</v>
      </c>
      <c r="G320" s="42"/>
      <c r="H320" s="42"/>
      <c r="I320" s="221"/>
      <c r="J320" s="42"/>
      <c r="K320" s="42"/>
      <c r="L320" s="46"/>
      <c r="M320" s="222"/>
      <c r="N320" s="223"/>
      <c r="O320" s="86"/>
      <c r="P320" s="86"/>
      <c r="Q320" s="86"/>
      <c r="R320" s="86"/>
      <c r="S320" s="86"/>
      <c r="T320" s="87"/>
      <c r="U320" s="40"/>
      <c r="V320" s="40"/>
      <c r="W320" s="40"/>
      <c r="X320" s="40"/>
      <c r="Y320" s="40"/>
      <c r="Z320" s="40"/>
      <c r="AA320" s="40"/>
      <c r="AB320" s="40"/>
      <c r="AC320" s="40"/>
      <c r="AD320" s="40"/>
      <c r="AE320" s="40"/>
      <c r="AT320" s="19" t="s">
        <v>1183</v>
      </c>
      <c r="AU320" s="19" t="s">
        <v>77</v>
      </c>
    </row>
    <row r="321" s="13" customFormat="1">
      <c r="A321" s="13"/>
      <c r="B321" s="242"/>
      <c r="C321" s="243"/>
      <c r="D321" s="244" t="s">
        <v>593</v>
      </c>
      <c r="E321" s="245" t="s">
        <v>19</v>
      </c>
      <c r="F321" s="246" t="s">
        <v>1689</v>
      </c>
      <c r="G321" s="243"/>
      <c r="H321" s="247">
        <v>485</v>
      </c>
      <c r="I321" s="248"/>
      <c r="J321" s="243"/>
      <c r="K321" s="243"/>
      <c r="L321" s="249"/>
      <c r="M321" s="250"/>
      <c r="N321" s="251"/>
      <c r="O321" s="251"/>
      <c r="P321" s="251"/>
      <c r="Q321" s="251"/>
      <c r="R321" s="251"/>
      <c r="S321" s="251"/>
      <c r="T321" s="252"/>
      <c r="U321" s="13"/>
      <c r="V321" s="13"/>
      <c r="W321" s="13"/>
      <c r="X321" s="13"/>
      <c r="Y321" s="13"/>
      <c r="Z321" s="13"/>
      <c r="AA321" s="13"/>
      <c r="AB321" s="13"/>
      <c r="AC321" s="13"/>
      <c r="AD321" s="13"/>
      <c r="AE321" s="13"/>
      <c r="AT321" s="253" t="s">
        <v>593</v>
      </c>
      <c r="AU321" s="253" t="s">
        <v>77</v>
      </c>
      <c r="AV321" s="13" t="s">
        <v>79</v>
      </c>
      <c r="AW321" s="13" t="s">
        <v>31</v>
      </c>
      <c r="AX321" s="13" t="s">
        <v>69</v>
      </c>
      <c r="AY321" s="253" t="s">
        <v>150</v>
      </c>
    </row>
    <row r="322" s="14" customFormat="1">
      <c r="A322" s="14"/>
      <c r="B322" s="254"/>
      <c r="C322" s="255"/>
      <c r="D322" s="244" t="s">
        <v>593</v>
      </c>
      <c r="E322" s="256" t="s">
        <v>19</v>
      </c>
      <c r="F322" s="257" t="s">
        <v>595</v>
      </c>
      <c r="G322" s="255"/>
      <c r="H322" s="258">
        <v>485</v>
      </c>
      <c r="I322" s="259"/>
      <c r="J322" s="255"/>
      <c r="K322" s="255"/>
      <c r="L322" s="260"/>
      <c r="M322" s="261"/>
      <c r="N322" s="262"/>
      <c r="O322" s="262"/>
      <c r="P322" s="262"/>
      <c r="Q322" s="262"/>
      <c r="R322" s="262"/>
      <c r="S322" s="262"/>
      <c r="T322" s="263"/>
      <c r="U322" s="14"/>
      <c r="V322" s="14"/>
      <c r="W322" s="14"/>
      <c r="X322" s="14"/>
      <c r="Y322" s="14"/>
      <c r="Z322" s="14"/>
      <c r="AA322" s="14"/>
      <c r="AB322" s="14"/>
      <c r="AC322" s="14"/>
      <c r="AD322" s="14"/>
      <c r="AE322" s="14"/>
      <c r="AT322" s="264" t="s">
        <v>593</v>
      </c>
      <c r="AU322" s="264" t="s">
        <v>77</v>
      </c>
      <c r="AV322" s="14" t="s">
        <v>158</v>
      </c>
      <c r="AW322" s="14" t="s">
        <v>31</v>
      </c>
      <c r="AX322" s="14" t="s">
        <v>77</v>
      </c>
      <c r="AY322" s="264" t="s">
        <v>150</v>
      </c>
    </row>
    <row r="323" s="2" customFormat="1" ht="16.5" customHeight="1">
      <c r="A323" s="40"/>
      <c r="B323" s="41"/>
      <c r="C323" s="206" t="s">
        <v>415</v>
      </c>
      <c r="D323" s="206" t="s">
        <v>153</v>
      </c>
      <c r="E323" s="207" t="s">
        <v>1690</v>
      </c>
      <c r="F323" s="208" t="s">
        <v>1421</v>
      </c>
      <c r="G323" s="209" t="s">
        <v>310</v>
      </c>
      <c r="H323" s="210">
        <v>485</v>
      </c>
      <c r="I323" s="211"/>
      <c r="J323" s="212">
        <f>ROUND(I323*H323,2)</f>
        <v>0</v>
      </c>
      <c r="K323" s="208" t="s">
        <v>19</v>
      </c>
      <c r="L323" s="46"/>
      <c r="M323" s="213" t="s">
        <v>19</v>
      </c>
      <c r="N323" s="214" t="s">
        <v>40</v>
      </c>
      <c r="O323" s="86"/>
      <c r="P323" s="215">
        <f>O323*H323</f>
        <v>0</v>
      </c>
      <c r="Q323" s="215">
        <v>0</v>
      </c>
      <c r="R323" s="215">
        <f>Q323*H323</f>
        <v>0</v>
      </c>
      <c r="S323" s="215">
        <v>0</v>
      </c>
      <c r="T323" s="216">
        <f>S323*H323</f>
        <v>0</v>
      </c>
      <c r="U323" s="40"/>
      <c r="V323" s="40"/>
      <c r="W323" s="40"/>
      <c r="X323" s="40"/>
      <c r="Y323" s="40"/>
      <c r="Z323" s="40"/>
      <c r="AA323" s="40"/>
      <c r="AB323" s="40"/>
      <c r="AC323" s="40"/>
      <c r="AD323" s="40"/>
      <c r="AE323" s="40"/>
      <c r="AR323" s="217" t="s">
        <v>158</v>
      </c>
      <c r="AT323" s="217" t="s">
        <v>153</v>
      </c>
      <c r="AU323" s="217" t="s">
        <v>77</v>
      </c>
      <c r="AY323" s="19" t="s">
        <v>150</v>
      </c>
      <c r="BE323" s="218">
        <f>IF(N323="základní",J323,0)</f>
        <v>0</v>
      </c>
      <c r="BF323" s="218">
        <f>IF(N323="snížená",J323,0)</f>
        <v>0</v>
      </c>
      <c r="BG323" s="218">
        <f>IF(N323="zákl. přenesená",J323,0)</f>
        <v>0</v>
      </c>
      <c r="BH323" s="218">
        <f>IF(N323="sníž. přenesená",J323,0)</f>
        <v>0</v>
      </c>
      <c r="BI323" s="218">
        <f>IF(N323="nulová",J323,0)</f>
        <v>0</v>
      </c>
      <c r="BJ323" s="19" t="s">
        <v>77</v>
      </c>
      <c r="BK323" s="218">
        <f>ROUND(I323*H323,2)</f>
        <v>0</v>
      </c>
      <c r="BL323" s="19" t="s">
        <v>158</v>
      </c>
      <c r="BM323" s="217" t="s">
        <v>806</v>
      </c>
    </row>
    <row r="324" s="13" customFormat="1">
      <c r="A324" s="13"/>
      <c r="B324" s="242"/>
      <c r="C324" s="243"/>
      <c r="D324" s="244" t="s">
        <v>593</v>
      </c>
      <c r="E324" s="245" t="s">
        <v>19</v>
      </c>
      <c r="F324" s="246" t="s">
        <v>1691</v>
      </c>
      <c r="G324" s="243"/>
      <c r="H324" s="247">
        <v>485</v>
      </c>
      <c r="I324" s="248"/>
      <c r="J324" s="243"/>
      <c r="K324" s="243"/>
      <c r="L324" s="249"/>
      <c r="M324" s="250"/>
      <c r="N324" s="251"/>
      <c r="O324" s="251"/>
      <c r="P324" s="251"/>
      <c r="Q324" s="251"/>
      <c r="R324" s="251"/>
      <c r="S324" s="251"/>
      <c r="T324" s="252"/>
      <c r="U324" s="13"/>
      <c r="V324" s="13"/>
      <c r="W324" s="13"/>
      <c r="X324" s="13"/>
      <c r="Y324" s="13"/>
      <c r="Z324" s="13"/>
      <c r="AA324" s="13"/>
      <c r="AB324" s="13"/>
      <c r="AC324" s="13"/>
      <c r="AD324" s="13"/>
      <c r="AE324" s="13"/>
      <c r="AT324" s="253" t="s">
        <v>593</v>
      </c>
      <c r="AU324" s="253" t="s">
        <v>77</v>
      </c>
      <c r="AV324" s="13" t="s">
        <v>79</v>
      </c>
      <c r="AW324" s="13" t="s">
        <v>31</v>
      </c>
      <c r="AX324" s="13" t="s">
        <v>69</v>
      </c>
      <c r="AY324" s="253" t="s">
        <v>150</v>
      </c>
    </row>
    <row r="325" s="14" customFormat="1">
      <c r="A325" s="14"/>
      <c r="B325" s="254"/>
      <c r="C325" s="255"/>
      <c r="D325" s="244" t="s">
        <v>593</v>
      </c>
      <c r="E325" s="256" t="s">
        <v>19</v>
      </c>
      <c r="F325" s="257" t="s">
        <v>595</v>
      </c>
      <c r="G325" s="255"/>
      <c r="H325" s="258">
        <v>485</v>
      </c>
      <c r="I325" s="259"/>
      <c r="J325" s="255"/>
      <c r="K325" s="255"/>
      <c r="L325" s="260"/>
      <c r="M325" s="275"/>
      <c r="N325" s="276"/>
      <c r="O325" s="276"/>
      <c r="P325" s="276"/>
      <c r="Q325" s="276"/>
      <c r="R325" s="276"/>
      <c r="S325" s="276"/>
      <c r="T325" s="277"/>
      <c r="U325" s="14"/>
      <c r="V325" s="14"/>
      <c r="W325" s="14"/>
      <c r="X325" s="14"/>
      <c r="Y325" s="14"/>
      <c r="Z325" s="14"/>
      <c r="AA325" s="14"/>
      <c r="AB325" s="14"/>
      <c r="AC325" s="14"/>
      <c r="AD325" s="14"/>
      <c r="AE325" s="14"/>
      <c r="AT325" s="264" t="s">
        <v>593</v>
      </c>
      <c r="AU325" s="264" t="s">
        <v>77</v>
      </c>
      <c r="AV325" s="14" t="s">
        <v>158</v>
      </c>
      <c r="AW325" s="14" t="s">
        <v>31</v>
      </c>
      <c r="AX325" s="14" t="s">
        <v>77</v>
      </c>
      <c r="AY325" s="264" t="s">
        <v>150</v>
      </c>
    </row>
    <row r="326" s="2" customFormat="1" ht="6.96" customHeight="1">
      <c r="A326" s="40"/>
      <c r="B326" s="61"/>
      <c r="C326" s="62"/>
      <c r="D326" s="62"/>
      <c r="E326" s="62"/>
      <c r="F326" s="62"/>
      <c r="G326" s="62"/>
      <c r="H326" s="62"/>
      <c r="I326" s="62"/>
      <c r="J326" s="62"/>
      <c r="K326" s="62"/>
      <c r="L326" s="46"/>
      <c r="M326" s="40"/>
      <c r="O326" s="40"/>
      <c r="P326" s="40"/>
      <c r="Q326" s="40"/>
      <c r="R326" s="40"/>
      <c r="S326" s="40"/>
      <c r="T326" s="40"/>
      <c r="U326" s="40"/>
      <c r="V326" s="40"/>
      <c r="W326" s="40"/>
      <c r="X326" s="40"/>
      <c r="Y326" s="40"/>
      <c r="Z326" s="40"/>
      <c r="AA326" s="40"/>
      <c r="AB326" s="40"/>
      <c r="AC326" s="40"/>
      <c r="AD326" s="40"/>
      <c r="AE326" s="40"/>
    </row>
  </sheetData>
  <sheetProtection sheet="1" autoFilter="0" formatColumns="0" formatRows="0" objects="1" scenarios="1" spinCount="100000" saltValue="NA0Q6IR5VYfe2i81VEULdhijqpdZxJOGcHPwaGHqTU8dDsmhNXA8xSkEGsvX3Nfuv5s4XWFXAhSetiajZRTEfA==" hashValue="32QrreBC1KroDOjecrHTEan25QUQaITc6ewZ4OLifG9Q4e3KED686tFAKgoMAus/e3SvmyrSmopluYOTfZYvQA==" algorithmName="SHA-512" password="CBF1"/>
  <autoFilter ref="C88:K325"/>
  <mergeCells count="9">
    <mergeCell ref="E7:H7"/>
    <mergeCell ref="E9:H9"/>
    <mergeCell ref="E18:H18"/>
    <mergeCell ref="E27:H27"/>
    <mergeCell ref="E48:H48"/>
    <mergeCell ref="E50:H50"/>
    <mergeCell ref="E79:H79"/>
    <mergeCell ref="E81:H81"/>
    <mergeCell ref="L2:V2"/>
  </mergeCells>
  <hyperlinks>
    <hyperlink ref="F93" r:id="rId1" display="https://podminky.urs.cz/item/CS_URS_2024_02/113107412"/>
    <hyperlink ref="F97" r:id="rId2" display="https://podminky.urs.cz/item/CS_URS_2024_02/113107423"/>
    <hyperlink ref="F101" r:id="rId3" display="https://podminky.urs.cz/item/CS_URS_2024_02/113107443"/>
    <hyperlink ref="F105" r:id="rId4" display="https://podminky.urs.cz/item/CS_URS_2024_02/115101201"/>
    <hyperlink ref="F109" r:id="rId5" display="https://podminky.urs.cz/item/CS_URS_2024_02/115101301"/>
    <hyperlink ref="F111" r:id="rId6" display="https://podminky.urs.cz/item/CS_URS_2024_02/119001402"/>
    <hyperlink ref="F116" r:id="rId7" display="https://podminky.urs.cz/item/CS_URS_2024_02/119001421"/>
    <hyperlink ref="F121" r:id="rId8" display="https://podminky.urs.cz/item/CS_URS_2024_02/132212132"/>
    <hyperlink ref="F123" r:id="rId9" display="https://podminky.urs.cz/item/CS_URS_2024_02/132254205"/>
    <hyperlink ref="F125" r:id="rId10" display="https://podminky.urs.cz/item/CS_URS_2024_02/132351253"/>
    <hyperlink ref="F127" r:id="rId11" display="https://podminky.urs.cz/item/CS_URS_2024_02/139001101"/>
    <hyperlink ref="F133" r:id="rId12" display="https://podminky.urs.cz/item/CS_URS_2024_02/139911123"/>
    <hyperlink ref="F138" r:id="rId13" display="https://podminky.urs.cz/item/CS_URS_2024_02/151101101"/>
    <hyperlink ref="F140" r:id="rId14" display="https://podminky.urs.cz/item/CS_URS_2024_02/151101102"/>
    <hyperlink ref="F142" r:id="rId15" display="https://podminky.urs.cz/item/CS_URS_2024_02/151101103"/>
    <hyperlink ref="F144" r:id="rId16" display="https://podminky.urs.cz/item/CS_URS_2024_02/151101111"/>
    <hyperlink ref="F146" r:id="rId17" display="https://podminky.urs.cz/item/CS_URS_2024_02/151101112"/>
    <hyperlink ref="F148" r:id="rId18" display="https://podminky.urs.cz/item/CS_URS_2024_02/151101113"/>
    <hyperlink ref="F150" r:id="rId19" display="https://podminky.urs.cz/item/CS_URS_2024_02/162751117"/>
    <hyperlink ref="F152" r:id="rId20" display="https://podminky.urs.cz/item/CS_URS_2024_02/167151111"/>
    <hyperlink ref="F154" r:id="rId21" display="https://podminky.urs.cz/item/CS_URS_2024_02/171201231"/>
    <hyperlink ref="F157" r:id="rId22" display="https://podminky.urs.cz/item/CS_URS_2024_02/174151101"/>
    <hyperlink ref="F161" r:id="rId23" display="https://podminky.urs.cz/item/CS_URS_2024_02/175151101"/>
    <hyperlink ref="F166" r:id="rId24" display="https://podminky.urs.cz/item/CS_URS_2024_02/359901111"/>
    <hyperlink ref="F173" r:id="rId25" display="https://podminky.urs.cz/item/CS_URS_2024_02/359901211"/>
    <hyperlink ref="F179" r:id="rId26" display="https://podminky.urs.cz/item/CS_URS_2024_02/451572111"/>
    <hyperlink ref="F181" r:id="rId27" display="https://podminky.urs.cz/item/CS_URS_2024_02/452351111"/>
    <hyperlink ref="F185" r:id="rId28" display="https://podminky.urs.cz/item/CS_URS_2024_02/452385111"/>
    <hyperlink ref="F191" r:id="rId29" display="https://podminky.urs.cz/item/CS_URS_2024_02/566901123"/>
    <hyperlink ref="F195" r:id="rId30" display="https://podminky.urs.cz/item/CS_URS_2024_02/566901162"/>
    <hyperlink ref="F199" r:id="rId31" display="https://podminky.urs.cz/item/CS_URS_2024_02/572350112"/>
    <hyperlink ref="F204" r:id="rId32" display="https://podminky.urs.cz/item/CS_URS_2024_02/831312121"/>
    <hyperlink ref="F210" r:id="rId33" display="https://podminky.urs.cz/item/CS_URS_2024_02/831372121"/>
    <hyperlink ref="F214" r:id="rId34" display="https://podminky.urs.cz/item/CS_URS_2024_02/837312221"/>
    <hyperlink ref="F219" r:id="rId35" display="https://podminky.urs.cz/item/CS_URS_2024_02/837371221"/>
    <hyperlink ref="F223" r:id="rId36" display="https://podminky.urs.cz/item/CS_URS_2024_02/871313121"/>
    <hyperlink ref="F228" r:id="rId37" display="https://podminky.urs.cz/item/CS_URS_2024_02/877310310"/>
    <hyperlink ref="F235" r:id="rId38" display="https://podminky.urs.cz/item/CS_URS_2024_02/877310320"/>
    <hyperlink ref="F240" r:id="rId39" display="https://podminky.urs.cz/item/CS_URS_2024_02/877310330"/>
    <hyperlink ref="F245" r:id="rId40" display="https://podminky.urs.cz/item/CS_URS_2024_02/892351111"/>
    <hyperlink ref="F249" r:id="rId41" display="https://podminky.urs.cz/item/CS_URS_2024_02/892372111"/>
    <hyperlink ref="F253" r:id="rId42" display="https://podminky.urs.cz/item/CS_URS_2024_02/892381111"/>
    <hyperlink ref="F257" r:id="rId43" display="https://podminky.urs.cz/item/CS_URS_2024_02/894118001"/>
    <hyperlink ref="F259" r:id="rId44" display="https://podminky.urs.cz/item/CS_URS_2024_02/894411121"/>
    <hyperlink ref="F272" r:id="rId45" display="https://podminky.urs.cz/item/CS_URS_2024_02/899103112"/>
    <hyperlink ref="F275" r:id="rId46" display="https://podminky.urs.cz/item/CS_URS_2024_02/899623141"/>
    <hyperlink ref="F281" r:id="rId47" display="https://podminky.urs.cz/item/CS_URS_2024_02/916111122"/>
    <hyperlink ref="F286" r:id="rId48" display="https://podminky.urs.cz/item/CS_URS_2024_02/919731122"/>
    <hyperlink ref="F290" r:id="rId49" display="https://podminky.urs.cz/item/CS_URS_2024_02/977151123"/>
    <hyperlink ref="F294" r:id="rId50" display="https://podminky.urs.cz/item/CS_URS_2024_02/977151128"/>
    <hyperlink ref="F297" r:id="rId51" display="https://podminky.urs.cz/item/CS_URS_2024_02/997006511"/>
    <hyperlink ref="F301" r:id="rId52" display="https://podminky.urs.cz/item/CS_URS_2024_02/997006512"/>
    <hyperlink ref="F303" r:id="rId53" display="https://podminky.urs.cz/item/CS_URS_2024_02/997006519"/>
    <hyperlink ref="F306" r:id="rId54" display="https://podminky.urs.cz/item/CS_URS_2024_02/997221611"/>
    <hyperlink ref="F308" r:id="rId55" display="https://podminky.urs.cz/item/CS_URS_2024_02/997221873"/>
    <hyperlink ref="F312" r:id="rId56" display="https://podminky.urs.cz/item/CS_URS_2024_02/997221875"/>
    <hyperlink ref="F317" r:id="rId57" display="https://podminky.urs.cz/item/CS_URS_2024_02/99827510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58"/>
</worksheet>
</file>

<file path=xl/worksheets/sheet9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100</v>
      </c>
    </row>
    <row r="3" s="1" customFormat="1" ht="6.96" customHeight="1">
      <c r="B3" s="130"/>
      <c r="C3" s="131"/>
      <c r="D3" s="131"/>
      <c r="E3" s="131"/>
      <c r="F3" s="131"/>
      <c r="G3" s="131"/>
      <c r="H3" s="131"/>
      <c r="I3" s="131"/>
      <c r="J3" s="131"/>
      <c r="K3" s="131"/>
      <c r="L3" s="22"/>
      <c r="AT3" s="19" t="s">
        <v>79</v>
      </c>
    </row>
    <row r="4" s="1" customFormat="1" ht="24.96" customHeight="1">
      <c r="B4" s="22"/>
      <c r="D4" s="132" t="s">
        <v>122</v>
      </c>
      <c r="L4" s="22"/>
      <c r="M4" s="13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34" t="s">
        <v>16</v>
      </c>
      <c r="L6" s="22"/>
    </row>
    <row r="7" s="1" customFormat="1" ht="26.25" customHeight="1">
      <c r="B7" s="22"/>
      <c r="E7" s="135" t="str">
        <f>'Rekapitulace stavby'!K6</f>
        <v>PŘESTAVBA ŽELEZNIČNÍHO UZLU BRNO - PRODLOUŽENÍ UL. KALOVÁ</v>
      </c>
      <c r="F7" s="134"/>
      <c r="G7" s="134"/>
      <c r="H7" s="134"/>
      <c r="L7" s="22"/>
    </row>
    <row r="8" s="2" customFormat="1" ht="12" customHeight="1">
      <c r="A8" s="40"/>
      <c r="B8" s="46"/>
      <c r="C8" s="40"/>
      <c r="D8" s="134" t="s">
        <v>123</v>
      </c>
      <c r="E8" s="40"/>
      <c r="F8" s="40"/>
      <c r="G8" s="40"/>
      <c r="H8" s="40"/>
      <c r="I8" s="40"/>
      <c r="J8" s="40"/>
      <c r="K8" s="40"/>
      <c r="L8" s="136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37" t="s">
        <v>1692</v>
      </c>
      <c r="F9" s="40"/>
      <c r="G9" s="40"/>
      <c r="H9" s="40"/>
      <c r="I9" s="40"/>
      <c r="J9" s="40"/>
      <c r="K9" s="40"/>
      <c r="L9" s="13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4" t="s">
        <v>18</v>
      </c>
      <c r="E11" s="40"/>
      <c r="F11" s="138" t="s">
        <v>19</v>
      </c>
      <c r="G11" s="40"/>
      <c r="H11" s="40"/>
      <c r="I11" s="134" t="s">
        <v>20</v>
      </c>
      <c r="J11" s="138" t="s">
        <v>19</v>
      </c>
      <c r="K11" s="40"/>
      <c r="L11" s="13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4" t="s">
        <v>21</v>
      </c>
      <c r="E12" s="40"/>
      <c r="F12" s="138" t="s">
        <v>22</v>
      </c>
      <c r="G12" s="40"/>
      <c r="H12" s="40"/>
      <c r="I12" s="134" t="s">
        <v>23</v>
      </c>
      <c r="J12" s="139" t="str">
        <f>'Rekapitulace stavby'!AN8</f>
        <v>3. 6. 2025</v>
      </c>
      <c r="K12" s="40"/>
      <c r="L12" s="13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4" t="s">
        <v>25</v>
      </c>
      <c r="E14" s="40"/>
      <c r="F14" s="40"/>
      <c r="G14" s="40"/>
      <c r="H14" s="40"/>
      <c r="I14" s="134" t="s">
        <v>26</v>
      </c>
      <c r="J14" s="138" t="str">
        <f>IF('Rekapitulace stavby'!AN10="","",'Rekapitulace stavby'!AN10)</f>
        <v/>
      </c>
      <c r="K14" s="40"/>
      <c r="L14" s="13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8" t="str">
        <f>IF('Rekapitulace stavby'!E11="","",'Rekapitulace stavby'!E11)</f>
        <v xml:space="preserve"> </v>
      </c>
      <c r="F15" s="40"/>
      <c r="G15" s="40"/>
      <c r="H15" s="40"/>
      <c r="I15" s="134" t="s">
        <v>27</v>
      </c>
      <c r="J15" s="138" t="str">
        <f>IF('Rekapitulace stavby'!AN11="","",'Rekapitulace stavby'!AN11)</f>
        <v/>
      </c>
      <c r="K15" s="40"/>
      <c r="L15" s="13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4" t="s">
        <v>28</v>
      </c>
      <c r="E17" s="40"/>
      <c r="F17" s="40"/>
      <c r="G17" s="40"/>
      <c r="H17" s="40"/>
      <c r="I17" s="134" t="s">
        <v>26</v>
      </c>
      <c r="J17" s="35" t="str">
        <f>'Rekapitulace stavby'!AN13</f>
        <v>Vyplň údaj</v>
      </c>
      <c r="K17" s="40"/>
      <c r="L17" s="13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8"/>
      <c r="G18" s="138"/>
      <c r="H18" s="138"/>
      <c r="I18" s="134" t="s">
        <v>27</v>
      </c>
      <c r="J18" s="35" t="str">
        <f>'Rekapitulace stavby'!AN14</f>
        <v>Vyplň údaj</v>
      </c>
      <c r="K18" s="40"/>
      <c r="L18" s="13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4" t="s">
        <v>30</v>
      </c>
      <c r="E20" s="40"/>
      <c r="F20" s="40"/>
      <c r="G20" s="40"/>
      <c r="H20" s="40"/>
      <c r="I20" s="134" t="s">
        <v>26</v>
      </c>
      <c r="J20" s="138" t="str">
        <f>IF('Rekapitulace stavby'!AN16="","",'Rekapitulace stavby'!AN16)</f>
        <v/>
      </c>
      <c r="K20" s="40"/>
      <c r="L20" s="13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8" t="str">
        <f>IF('Rekapitulace stavby'!E17="","",'Rekapitulace stavby'!E17)</f>
        <v xml:space="preserve"> </v>
      </c>
      <c r="F21" s="40"/>
      <c r="G21" s="40"/>
      <c r="H21" s="40"/>
      <c r="I21" s="134" t="s">
        <v>27</v>
      </c>
      <c r="J21" s="138" t="str">
        <f>IF('Rekapitulace stavby'!AN17="","",'Rekapitulace stavby'!AN17)</f>
        <v/>
      </c>
      <c r="K21" s="40"/>
      <c r="L21" s="13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4" t="s">
        <v>32</v>
      </c>
      <c r="E23" s="40"/>
      <c r="F23" s="40"/>
      <c r="G23" s="40"/>
      <c r="H23" s="40"/>
      <c r="I23" s="134" t="s">
        <v>26</v>
      </c>
      <c r="J23" s="138" t="str">
        <f>IF('Rekapitulace stavby'!AN19="","",'Rekapitulace stavby'!AN19)</f>
        <v/>
      </c>
      <c r="K23" s="40"/>
      <c r="L23" s="13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8" t="str">
        <f>IF('Rekapitulace stavby'!E20="","",'Rekapitulace stavby'!E20)</f>
        <v xml:space="preserve"> </v>
      </c>
      <c r="F24" s="40"/>
      <c r="G24" s="40"/>
      <c r="H24" s="40"/>
      <c r="I24" s="134" t="s">
        <v>27</v>
      </c>
      <c r="J24" s="138" t="str">
        <f>IF('Rekapitulace stavby'!AN20="","",'Rekapitulace stavby'!AN20)</f>
        <v/>
      </c>
      <c r="K24" s="40"/>
      <c r="L24" s="13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4" t="s">
        <v>33</v>
      </c>
      <c r="E26" s="40"/>
      <c r="F26" s="40"/>
      <c r="G26" s="40"/>
      <c r="H26" s="40"/>
      <c r="I26" s="40"/>
      <c r="J26" s="40"/>
      <c r="K26" s="40"/>
      <c r="L26" s="13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40"/>
      <c r="B27" s="141"/>
      <c r="C27" s="140"/>
      <c r="D27" s="140"/>
      <c r="E27" s="142" t="s">
        <v>19</v>
      </c>
      <c r="F27" s="142"/>
      <c r="G27" s="142"/>
      <c r="H27" s="142"/>
      <c r="I27" s="140"/>
      <c r="J27" s="140"/>
      <c r="K27" s="140"/>
      <c r="L27" s="143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4"/>
      <c r="E29" s="144"/>
      <c r="F29" s="144"/>
      <c r="G29" s="144"/>
      <c r="H29" s="144"/>
      <c r="I29" s="144"/>
      <c r="J29" s="144"/>
      <c r="K29" s="144"/>
      <c r="L29" s="136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5" t="s">
        <v>35</v>
      </c>
      <c r="E30" s="40"/>
      <c r="F30" s="40"/>
      <c r="G30" s="40"/>
      <c r="H30" s="40"/>
      <c r="I30" s="40"/>
      <c r="J30" s="146">
        <f>ROUND(J83, 2)</f>
        <v>0</v>
      </c>
      <c r="K30" s="40"/>
      <c r="L30" s="13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4"/>
      <c r="E31" s="144"/>
      <c r="F31" s="144"/>
      <c r="G31" s="144"/>
      <c r="H31" s="144"/>
      <c r="I31" s="144"/>
      <c r="J31" s="144"/>
      <c r="K31" s="144"/>
      <c r="L31" s="13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7" t="s">
        <v>37</v>
      </c>
      <c r="G32" s="40"/>
      <c r="H32" s="40"/>
      <c r="I32" s="147" t="s">
        <v>36</v>
      </c>
      <c r="J32" s="147" t="s">
        <v>38</v>
      </c>
      <c r="K32" s="40"/>
      <c r="L32" s="13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8" t="s">
        <v>39</v>
      </c>
      <c r="E33" s="134" t="s">
        <v>40</v>
      </c>
      <c r="F33" s="149">
        <f>ROUND((SUM(BE83:BE162)),  2)</f>
        <v>0</v>
      </c>
      <c r="G33" s="40"/>
      <c r="H33" s="40"/>
      <c r="I33" s="150">
        <v>0.20999999999999999</v>
      </c>
      <c r="J33" s="149">
        <f>ROUND(((SUM(BE83:BE162))*I33),  2)</f>
        <v>0</v>
      </c>
      <c r="K33" s="40"/>
      <c r="L33" s="13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4" t="s">
        <v>41</v>
      </c>
      <c r="F34" s="149">
        <f>ROUND((SUM(BF83:BF162)),  2)</f>
        <v>0</v>
      </c>
      <c r="G34" s="40"/>
      <c r="H34" s="40"/>
      <c r="I34" s="150">
        <v>0.12</v>
      </c>
      <c r="J34" s="149">
        <f>ROUND(((SUM(BF83:BF162))*I34),  2)</f>
        <v>0</v>
      </c>
      <c r="K34" s="40"/>
      <c r="L34" s="13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4" t="s">
        <v>42</v>
      </c>
      <c r="F35" s="149">
        <f>ROUND((SUM(BG83:BG162)),  2)</f>
        <v>0</v>
      </c>
      <c r="G35" s="40"/>
      <c r="H35" s="40"/>
      <c r="I35" s="150">
        <v>0.20999999999999999</v>
      </c>
      <c r="J35" s="149">
        <f>0</f>
        <v>0</v>
      </c>
      <c r="K35" s="40"/>
      <c r="L35" s="13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4" t="s">
        <v>43</v>
      </c>
      <c r="F36" s="149">
        <f>ROUND((SUM(BH83:BH162)),  2)</f>
        <v>0</v>
      </c>
      <c r="G36" s="40"/>
      <c r="H36" s="40"/>
      <c r="I36" s="150">
        <v>0.12</v>
      </c>
      <c r="J36" s="149">
        <f>0</f>
        <v>0</v>
      </c>
      <c r="K36" s="40"/>
      <c r="L36" s="13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4" t="s">
        <v>44</v>
      </c>
      <c r="F37" s="149">
        <f>ROUND((SUM(BI83:BI162)),  2)</f>
        <v>0</v>
      </c>
      <c r="G37" s="40"/>
      <c r="H37" s="40"/>
      <c r="I37" s="150">
        <v>0</v>
      </c>
      <c r="J37" s="149">
        <f>0</f>
        <v>0</v>
      </c>
      <c r="K37" s="40"/>
      <c r="L37" s="13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1"/>
      <c r="D39" s="152" t="s">
        <v>45</v>
      </c>
      <c r="E39" s="153"/>
      <c r="F39" s="153"/>
      <c r="G39" s="154" t="s">
        <v>46</v>
      </c>
      <c r="H39" s="155" t="s">
        <v>47</v>
      </c>
      <c r="I39" s="153"/>
      <c r="J39" s="156">
        <f>SUM(J30:J37)</f>
        <v>0</v>
      </c>
      <c r="K39" s="157"/>
      <c r="L39" s="13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8"/>
      <c r="C40" s="159"/>
      <c r="D40" s="159"/>
      <c r="E40" s="159"/>
      <c r="F40" s="159"/>
      <c r="G40" s="159"/>
      <c r="H40" s="159"/>
      <c r="I40" s="159"/>
      <c r="J40" s="159"/>
      <c r="K40" s="159"/>
      <c r="L40" s="13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0"/>
      <c r="C44" s="161"/>
      <c r="D44" s="161"/>
      <c r="E44" s="161"/>
      <c r="F44" s="161"/>
      <c r="G44" s="161"/>
      <c r="H44" s="161"/>
      <c r="I44" s="161"/>
      <c r="J44" s="161"/>
      <c r="K44" s="161"/>
      <c r="L44" s="136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125</v>
      </c>
      <c r="D45" s="42"/>
      <c r="E45" s="42"/>
      <c r="F45" s="42"/>
      <c r="G45" s="42"/>
      <c r="H45" s="42"/>
      <c r="I45" s="42"/>
      <c r="J45" s="42"/>
      <c r="K45" s="42"/>
      <c r="L45" s="136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3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26.25" customHeight="1">
      <c r="A48" s="40"/>
      <c r="B48" s="41"/>
      <c r="C48" s="42"/>
      <c r="D48" s="42"/>
      <c r="E48" s="162" t="str">
        <f>E7</f>
        <v>PŘESTAVBA ŽELEZNIČNÍHO UZLU BRNO - PRODLOUŽENÍ UL. KALOVÁ</v>
      </c>
      <c r="F48" s="34"/>
      <c r="G48" s="34"/>
      <c r="H48" s="34"/>
      <c r="I48" s="42"/>
      <c r="J48" s="42"/>
      <c r="K48" s="42"/>
      <c r="L48" s="13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123</v>
      </c>
      <c r="D49" s="42"/>
      <c r="E49" s="42"/>
      <c r="F49" s="42"/>
      <c r="G49" s="42"/>
      <c r="H49" s="42"/>
      <c r="I49" s="42"/>
      <c r="J49" s="42"/>
      <c r="K49" s="42"/>
      <c r="L49" s="13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SO 06-39-06 - Sadové úpravy - etapa 1B - výstavby</v>
      </c>
      <c r="F50" s="42"/>
      <c r="G50" s="42"/>
      <c r="H50" s="42"/>
      <c r="I50" s="42"/>
      <c r="J50" s="42"/>
      <c r="K50" s="42"/>
      <c r="L50" s="13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6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21</v>
      </c>
      <c r="D52" s="42"/>
      <c r="E52" s="42"/>
      <c r="F52" s="29" t="str">
        <f>F12</f>
        <v xml:space="preserve"> </v>
      </c>
      <c r="G52" s="42"/>
      <c r="H52" s="42"/>
      <c r="I52" s="34" t="s">
        <v>23</v>
      </c>
      <c r="J52" s="74" t="str">
        <f>IF(J12="","",J12)</f>
        <v>3. 6. 2025</v>
      </c>
      <c r="K52" s="42"/>
      <c r="L52" s="13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5.15" customHeight="1">
      <c r="A54" s="40"/>
      <c r="B54" s="41"/>
      <c r="C54" s="34" t="s">
        <v>25</v>
      </c>
      <c r="D54" s="42"/>
      <c r="E54" s="42"/>
      <c r="F54" s="29" t="str">
        <f>E15</f>
        <v xml:space="preserve"> </v>
      </c>
      <c r="G54" s="42"/>
      <c r="H54" s="42"/>
      <c r="I54" s="34" t="s">
        <v>30</v>
      </c>
      <c r="J54" s="38" t="str">
        <f>E21</f>
        <v xml:space="preserve"> </v>
      </c>
      <c r="K54" s="42"/>
      <c r="L54" s="13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28</v>
      </c>
      <c r="D55" s="42"/>
      <c r="E55" s="42"/>
      <c r="F55" s="29" t="str">
        <f>IF(E18="","",E18)</f>
        <v>Vyplň údaj</v>
      </c>
      <c r="G55" s="42"/>
      <c r="H55" s="42"/>
      <c r="I55" s="34" t="s">
        <v>32</v>
      </c>
      <c r="J55" s="38" t="str">
        <f>E24</f>
        <v xml:space="preserve"> </v>
      </c>
      <c r="K55" s="42"/>
      <c r="L55" s="13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63" t="s">
        <v>126</v>
      </c>
      <c r="D57" s="164"/>
      <c r="E57" s="164"/>
      <c r="F57" s="164"/>
      <c r="G57" s="164"/>
      <c r="H57" s="164"/>
      <c r="I57" s="164"/>
      <c r="J57" s="165" t="s">
        <v>127</v>
      </c>
      <c r="K57" s="164"/>
      <c r="L57" s="13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6" t="s">
        <v>67</v>
      </c>
      <c r="D59" s="42"/>
      <c r="E59" s="42"/>
      <c r="F59" s="42"/>
      <c r="G59" s="42"/>
      <c r="H59" s="42"/>
      <c r="I59" s="42"/>
      <c r="J59" s="104">
        <f>J83</f>
        <v>0</v>
      </c>
      <c r="K59" s="42"/>
      <c r="L59" s="13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128</v>
      </c>
    </row>
    <row r="60" s="9" customFormat="1" ht="24.96" customHeight="1">
      <c r="A60" s="9"/>
      <c r="B60" s="167"/>
      <c r="C60" s="168"/>
      <c r="D60" s="169" t="s">
        <v>233</v>
      </c>
      <c r="E60" s="170"/>
      <c r="F60" s="170"/>
      <c r="G60" s="170"/>
      <c r="H60" s="170"/>
      <c r="I60" s="170"/>
      <c r="J60" s="171">
        <f>J84</f>
        <v>0</v>
      </c>
      <c r="K60" s="168"/>
      <c r="L60" s="17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3"/>
      <c r="C61" s="174"/>
      <c r="D61" s="175" t="s">
        <v>567</v>
      </c>
      <c r="E61" s="176"/>
      <c r="F61" s="176"/>
      <c r="G61" s="176"/>
      <c r="H61" s="176"/>
      <c r="I61" s="176"/>
      <c r="J61" s="177">
        <f>J85</f>
        <v>0</v>
      </c>
      <c r="K61" s="174"/>
      <c r="L61" s="178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3"/>
      <c r="C62" s="174"/>
      <c r="D62" s="175" t="s">
        <v>573</v>
      </c>
      <c r="E62" s="176"/>
      <c r="F62" s="176"/>
      <c r="G62" s="176"/>
      <c r="H62" s="176"/>
      <c r="I62" s="176"/>
      <c r="J62" s="177">
        <f>J139</f>
        <v>0</v>
      </c>
      <c r="K62" s="174"/>
      <c r="L62" s="178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4.88" customHeight="1">
      <c r="A63" s="10"/>
      <c r="B63" s="173"/>
      <c r="C63" s="174"/>
      <c r="D63" s="175" t="s">
        <v>1693</v>
      </c>
      <c r="E63" s="176"/>
      <c r="F63" s="176"/>
      <c r="G63" s="176"/>
      <c r="H63" s="176"/>
      <c r="I63" s="176"/>
      <c r="J63" s="177">
        <f>J144</f>
        <v>0</v>
      </c>
      <c r="K63" s="174"/>
      <c r="L63" s="178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2" customFormat="1" ht="21.84" customHeight="1">
      <c r="A64" s="40"/>
      <c r="B64" s="41"/>
      <c r="C64" s="42"/>
      <c r="D64" s="42"/>
      <c r="E64" s="42"/>
      <c r="F64" s="42"/>
      <c r="G64" s="42"/>
      <c r="H64" s="42"/>
      <c r="I64" s="42"/>
      <c r="J64" s="42"/>
      <c r="K64" s="42"/>
      <c r="L64" s="136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</row>
    <row r="65" s="2" customFormat="1" ht="6.96" customHeight="1">
      <c r="A65" s="40"/>
      <c r="B65" s="61"/>
      <c r="C65" s="62"/>
      <c r="D65" s="62"/>
      <c r="E65" s="62"/>
      <c r="F65" s="62"/>
      <c r="G65" s="62"/>
      <c r="H65" s="62"/>
      <c r="I65" s="62"/>
      <c r="J65" s="62"/>
      <c r="K65" s="62"/>
      <c r="L65" s="136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</row>
    <row r="69" s="2" customFormat="1" ht="6.96" customHeight="1">
      <c r="A69" s="40"/>
      <c r="B69" s="63"/>
      <c r="C69" s="64"/>
      <c r="D69" s="64"/>
      <c r="E69" s="64"/>
      <c r="F69" s="64"/>
      <c r="G69" s="64"/>
      <c r="H69" s="64"/>
      <c r="I69" s="64"/>
      <c r="J69" s="64"/>
      <c r="K69" s="64"/>
      <c r="L69" s="136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</row>
    <row r="70" s="2" customFormat="1" ht="24.96" customHeight="1">
      <c r="A70" s="40"/>
      <c r="B70" s="41"/>
      <c r="C70" s="25" t="s">
        <v>135</v>
      </c>
      <c r="D70" s="42"/>
      <c r="E70" s="42"/>
      <c r="F70" s="42"/>
      <c r="G70" s="42"/>
      <c r="H70" s="42"/>
      <c r="I70" s="42"/>
      <c r="J70" s="42"/>
      <c r="K70" s="42"/>
      <c r="L70" s="136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</row>
    <row r="71" s="2" customFormat="1" ht="6.96" customHeight="1">
      <c r="A71" s="40"/>
      <c r="B71" s="41"/>
      <c r="C71" s="42"/>
      <c r="D71" s="42"/>
      <c r="E71" s="42"/>
      <c r="F71" s="42"/>
      <c r="G71" s="42"/>
      <c r="H71" s="42"/>
      <c r="I71" s="42"/>
      <c r="J71" s="42"/>
      <c r="K71" s="42"/>
      <c r="L71" s="136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</row>
    <row r="72" s="2" customFormat="1" ht="12" customHeight="1">
      <c r="A72" s="40"/>
      <c r="B72" s="41"/>
      <c r="C72" s="34" t="s">
        <v>16</v>
      </c>
      <c r="D72" s="42"/>
      <c r="E72" s="42"/>
      <c r="F72" s="42"/>
      <c r="G72" s="42"/>
      <c r="H72" s="42"/>
      <c r="I72" s="42"/>
      <c r="J72" s="42"/>
      <c r="K72" s="42"/>
      <c r="L72" s="136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3" s="2" customFormat="1" ht="26.25" customHeight="1">
      <c r="A73" s="40"/>
      <c r="B73" s="41"/>
      <c r="C73" s="42"/>
      <c r="D73" s="42"/>
      <c r="E73" s="162" t="str">
        <f>E7</f>
        <v>PŘESTAVBA ŽELEZNIČNÍHO UZLU BRNO - PRODLOUŽENÍ UL. KALOVÁ</v>
      </c>
      <c r="F73" s="34"/>
      <c r="G73" s="34"/>
      <c r="H73" s="34"/>
      <c r="I73" s="42"/>
      <c r="J73" s="42"/>
      <c r="K73" s="42"/>
      <c r="L73" s="136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2" customFormat="1" ht="12" customHeight="1">
      <c r="A74" s="40"/>
      <c r="B74" s="41"/>
      <c r="C74" s="34" t="s">
        <v>123</v>
      </c>
      <c r="D74" s="42"/>
      <c r="E74" s="42"/>
      <c r="F74" s="42"/>
      <c r="G74" s="42"/>
      <c r="H74" s="42"/>
      <c r="I74" s="42"/>
      <c r="J74" s="42"/>
      <c r="K74" s="42"/>
      <c r="L74" s="136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16.5" customHeight="1">
      <c r="A75" s="40"/>
      <c r="B75" s="41"/>
      <c r="C75" s="42"/>
      <c r="D75" s="42"/>
      <c r="E75" s="71" t="str">
        <f>E9</f>
        <v>SO 06-39-06 - Sadové úpravy - etapa 1B - výstavby</v>
      </c>
      <c r="F75" s="42"/>
      <c r="G75" s="42"/>
      <c r="H75" s="42"/>
      <c r="I75" s="42"/>
      <c r="J75" s="42"/>
      <c r="K75" s="42"/>
      <c r="L75" s="136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6.96" customHeight="1">
      <c r="A76" s="40"/>
      <c r="B76" s="41"/>
      <c r="C76" s="42"/>
      <c r="D76" s="42"/>
      <c r="E76" s="42"/>
      <c r="F76" s="42"/>
      <c r="G76" s="42"/>
      <c r="H76" s="42"/>
      <c r="I76" s="42"/>
      <c r="J76" s="42"/>
      <c r="K76" s="42"/>
      <c r="L76" s="136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12" customHeight="1">
      <c r="A77" s="40"/>
      <c r="B77" s="41"/>
      <c r="C77" s="34" t="s">
        <v>21</v>
      </c>
      <c r="D77" s="42"/>
      <c r="E77" s="42"/>
      <c r="F77" s="29" t="str">
        <f>F12</f>
        <v xml:space="preserve"> </v>
      </c>
      <c r="G77" s="42"/>
      <c r="H77" s="42"/>
      <c r="I77" s="34" t="s">
        <v>23</v>
      </c>
      <c r="J77" s="74" t="str">
        <f>IF(J12="","",J12)</f>
        <v>3. 6. 2025</v>
      </c>
      <c r="K77" s="42"/>
      <c r="L77" s="13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6.96" customHeight="1">
      <c r="A78" s="40"/>
      <c r="B78" s="41"/>
      <c r="C78" s="42"/>
      <c r="D78" s="42"/>
      <c r="E78" s="42"/>
      <c r="F78" s="42"/>
      <c r="G78" s="42"/>
      <c r="H78" s="42"/>
      <c r="I78" s="42"/>
      <c r="J78" s="42"/>
      <c r="K78" s="42"/>
      <c r="L78" s="13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15.15" customHeight="1">
      <c r="A79" s="40"/>
      <c r="B79" s="41"/>
      <c r="C79" s="34" t="s">
        <v>25</v>
      </c>
      <c r="D79" s="42"/>
      <c r="E79" s="42"/>
      <c r="F79" s="29" t="str">
        <f>E15</f>
        <v xml:space="preserve"> </v>
      </c>
      <c r="G79" s="42"/>
      <c r="H79" s="42"/>
      <c r="I79" s="34" t="s">
        <v>30</v>
      </c>
      <c r="J79" s="38" t="str">
        <f>E21</f>
        <v xml:space="preserve"> </v>
      </c>
      <c r="K79" s="42"/>
      <c r="L79" s="13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15.15" customHeight="1">
      <c r="A80" s="40"/>
      <c r="B80" s="41"/>
      <c r="C80" s="34" t="s">
        <v>28</v>
      </c>
      <c r="D80" s="42"/>
      <c r="E80" s="42"/>
      <c r="F80" s="29" t="str">
        <f>IF(E18="","",E18)</f>
        <v>Vyplň údaj</v>
      </c>
      <c r="G80" s="42"/>
      <c r="H80" s="42"/>
      <c r="I80" s="34" t="s">
        <v>32</v>
      </c>
      <c r="J80" s="38" t="str">
        <f>E24</f>
        <v xml:space="preserve"> </v>
      </c>
      <c r="K80" s="42"/>
      <c r="L80" s="13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10.32" customHeight="1">
      <c r="A81" s="40"/>
      <c r="B81" s="41"/>
      <c r="C81" s="42"/>
      <c r="D81" s="42"/>
      <c r="E81" s="42"/>
      <c r="F81" s="42"/>
      <c r="G81" s="42"/>
      <c r="H81" s="42"/>
      <c r="I81" s="42"/>
      <c r="J81" s="42"/>
      <c r="K81" s="42"/>
      <c r="L81" s="136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11" customFormat="1" ht="29.28" customHeight="1">
      <c r="A82" s="179"/>
      <c r="B82" s="180"/>
      <c r="C82" s="181" t="s">
        <v>136</v>
      </c>
      <c r="D82" s="182" t="s">
        <v>54</v>
      </c>
      <c r="E82" s="182" t="s">
        <v>50</v>
      </c>
      <c r="F82" s="182" t="s">
        <v>51</v>
      </c>
      <c r="G82" s="182" t="s">
        <v>137</v>
      </c>
      <c r="H82" s="182" t="s">
        <v>138</v>
      </c>
      <c r="I82" s="182" t="s">
        <v>139</v>
      </c>
      <c r="J82" s="182" t="s">
        <v>127</v>
      </c>
      <c r="K82" s="183" t="s">
        <v>140</v>
      </c>
      <c r="L82" s="184"/>
      <c r="M82" s="94" t="s">
        <v>19</v>
      </c>
      <c r="N82" s="95" t="s">
        <v>39</v>
      </c>
      <c r="O82" s="95" t="s">
        <v>141</v>
      </c>
      <c r="P82" s="95" t="s">
        <v>142</v>
      </c>
      <c r="Q82" s="95" t="s">
        <v>143</v>
      </c>
      <c r="R82" s="95" t="s">
        <v>144</v>
      </c>
      <c r="S82" s="95" t="s">
        <v>145</v>
      </c>
      <c r="T82" s="96" t="s">
        <v>146</v>
      </c>
      <c r="U82" s="179"/>
      <c r="V82" s="179"/>
      <c r="W82" s="179"/>
      <c r="X82" s="179"/>
      <c r="Y82" s="179"/>
      <c r="Z82" s="179"/>
      <c r="AA82" s="179"/>
      <c r="AB82" s="179"/>
      <c r="AC82" s="179"/>
      <c r="AD82" s="179"/>
      <c r="AE82" s="179"/>
    </row>
    <row r="83" s="2" customFormat="1" ht="22.8" customHeight="1">
      <c r="A83" s="40"/>
      <c r="B83" s="41"/>
      <c r="C83" s="101" t="s">
        <v>147</v>
      </c>
      <c r="D83" s="42"/>
      <c r="E83" s="42"/>
      <c r="F83" s="42"/>
      <c r="G83" s="42"/>
      <c r="H83" s="42"/>
      <c r="I83" s="42"/>
      <c r="J83" s="185">
        <f>BK83</f>
        <v>0</v>
      </c>
      <c r="K83" s="42"/>
      <c r="L83" s="46"/>
      <c r="M83" s="97"/>
      <c r="N83" s="186"/>
      <c r="O83" s="98"/>
      <c r="P83" s="187">
        <f>P84</f>
        <v>0</v>
      </c>
      <c r="Q83" s="98"/>
      <c r="R83" s="187">
        <f>R84</f>
        <v>0.00096000000000000002</v>
      </c>
      <c r="S83" s="98"/>
      <c r="T83" s="188">
        <f>T84</f>
        <v>0</v>
      </c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T83" s="19" t="s">
        <v>68</v>
      </c>
      <c r="AU83" s="19" t="s">
        <v>128</v>
      </c>
      <c r="BK83" s="189">
        <f>BK84</f>
        <v>0</v>
      </c>
    </row>
    <row r="84" s="12" customFormat="1" ht="25.92" customHeight="1">
      <c r="A84" s="12"/>
      <c r="B84" s="190"/>
      <c r="C84" s="191"/>
      <c r="D84" s="192" t="s">
        <v>68</v>
      </c>
      <c r="E84" s="193" t="s">
        <v>242</v>
      </c>
      <c r="F84" s="193" t="s">
        <v>243</v>
      </c>
      <c r="G84" s="191"/>
      <c r="H84" s="191"/>
      <c r="I84" s="194"/>
      <c r="J84" s="195">
        <f>BK84</f>
        <v>0</v>
      </c>
      <c r="K84" s="191"/>
      <c r="L84" s="196"/>
      <c r="M84" s="197"/>
      <c r="N84" s="198"/>
      <c r="O84" s="198"/>
      <c r="P84" s="199">
        <f>P85+P139</f>
        <v>0</v>
      </c>
      <c r="Q84" s="198"/>
      <c r="R84" s="199">
        <f>R85+R139</f>
        <v>0.00096000000000000002</v>
      </c>
      <c r="S84" s="198"/>
      <c r="T84" s="200">
        <f>T85+T139</f>
        <v>0</v>
      </c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R84" s="201" t="s">
        <v>77</v>
      </c>
      <c r="AT84" s="202" t="s">
        <v>68</v>
      </c>
      <c r="AU84" s="202" t="s">
        <v>69</v>
      </c>
      <c r="AY84" s="201" t="s">
        <v>150</v>
      </c>
      <c r="BK84" s="203">
        <f>BK85+BK139</f>
        <v>0</v>
      </c>
    </row>
    <row r="85" s="12" customFormat="1" ht="22.8" customHeight="1">
      <c r="A85" s="12"/>
      <c r="B85" s="190"/>
      <c r="C85" s="191"/>
      <c r="D85" s="192" t="s">
        <v>68</v>
      </c>
      <c r="E85" s="204" t="s">
        <v>77</v>
      </c>
      <c r="F85" s="204" t="s">
        <v>574</v>
      </c>
      <c r="G85" s="191"/>
      <c r="H85" s="191"/>
      <c r="I85" s="194"/>
      <c r="J85" s="205">
        <f>BK85</f>
        <v>0</v>
      </c>
      <c r="K85" s="191"/>
      <c r="L85" s="196"/>
      <c r="M85" s="197"/>
      <c r="N85" s="198"/>
      <c r="O85" s="198"/>
      <c r="P85" s="199">
        <f>SUM(P86:P138)</f>
        <v>0</v>
      </c>
      <c r="Q85" s="198"/>
      <c r="R85" s="199">
        <f>SUM(R86:R138)</f>
        <v>0.00096000000000000002</v>
      </c>
      <c r="S85" s="198"/>
      <c r="T85" s="200">
        <f>SUM(T86:T138)</f>
        <v>0</v>
      </c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R85" s="201" t="s">
        <v>77</v>
      </c>
      <c r="AT85" s="202" t="s">
        <v>68</v>
      </c>
      <c r="AU85" s="202" t="s">
        <v>77</v>
      </c>
      <c r="AY85" s="201" t="s">
        <v>150</v>
      </c>
      <c r="BK85" s="203">
        <f>SUM(BK86:BK138)</f>
        <v>0</v>
      </c>
    </row>
    <row r="86" s="2" customFormat="1" ht="37.8" customHeight="1">
      <c r="A86" s="40"/>
      <c r="B86" s="41"/>
      <c r="C86" s="206" t="s">
        <v>77</v>
      </c>
      <c r="D86" s="206" t="s">
        <v>153</v>
      </c>
      <c r="E86" s="207" t="s">
        <v>1694</v>
      </c>
      <c r="F86" s="208" t="s">
        <v>1695</v>
      </c>
      <c r="G86" s="209" t="s">
        <v>375</v>
      </c>
      <c r="H86" s="210">
        <v>965.25</v>
      </c>
      <c r="I86" s="211"/>
      <c r="J86" s="212">
        <f>ROUND(I86*H86,2)</f>
        <v>0</v>
      </c>
      <c r="K86" s="208" t="s">
        <v>157</v>
      </c>
      <c r="L86" s="46"/>
      <c r="M86" s="213" t="s">
        <v>19</v>
      </c>
      <c r="N86" s="214" t="s">
        <v>40</v>
      </c>
      <c r="O86" s="86"/>
      <c r="P86" s="215">
        <f>O86*H86</f>
        <v>0</v>
      </c>
      <c r="Q86" s="215">
        <v>0</v>
      </c>
      <c r="R86" s="215">
        <f>Q86*H86</f>
        <v>0</v>
      </c>
      <c r="S86" s="215">
        <v>0</v>
      </c>
      <c r="T86" s="216">
        <f>S86*H86</f>
        <v>0</v>
      </c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R86" s="217" t="s">
        <v>158</v>
      </c>
      <c r="AT86" s="217" t="s">
        <v>153</v>
      </c>
      <c r="AU86" s="217" t="s">
        <v>79</v>
      </c>
      <c r="AY86" s="19" t="s">
        <v>150</v>
      </c>
      <c r="BE86" s="218">
        <f>IF(N86="základní",J86,0)</f>
        <v>0</v>
      </c>
      <c r="BF86" s="218">
        <f>IF(N86="snížená",J86,0)</f>
        <v>0</v>
      </c>
      <c r="BG86" s="218">
        <f>IF(N86="zákl. přenesená",J86,0)</f>
        <v>0</v>
      </c>
      <c r="BH86" s="218">
        <f>IF(N86="sníž. přenesená",J86,0)</f>
        <v>0</v>
      </c>
      <c r="BI86" s="218">
        <f>IF(N86="nulová",J86,0)</f>
        <v>0</v>
      </c>
      <c r="BJ86" s="19" t="s">
        <v>77</v>
      </c>
      <c r="BK86" s="218">
        <f>ROUND(I86*H86,2)</f>
        <v>0</v>
      </c>
      <c r="BL86" s="19" t="s">
        <v>158</v>
      </c>
      <c r="BM86" s="217" t="s">
        <v>1696</v>
      </c>
    </row>
    <row r="87" s="2" customFormat="1">
      <c r="A87" s="40"/>
      <c r="B87" s="41"/>
      <c r="C87" s="42"/>
      <c r="D87" s="219" t="s">
        <v>159</v>
      </c>
      <c r="E87" s="42"/>
      <c r="F87" s="220" t="s">
        <v>1697</v>
      </c>
      <c r="G87" s="42"/>
      <c r="H87" s="42"/>
      <c r="I87" s="221"/>
      <c r="J87" s="42"/>
      <c r="K87" s="42"/>
      <c r="L87" s="46"/>
      <c r="M87" s="222"/>
      <c r="N87" s="223"/>
      <c r="O87" s="86"/>
      <c r="P87" s="86"/>
      <c r="Q87" s="86"/>
      <c r="R87" s="86"/>
      <c r="S87" s="86"/>
      <c r="T87" s="87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T87" s="19" t="s">
        <v>159</v>
      </c>
      <c r="AU87" s="19" t="s">
        <v>79</v>
      </c>
    </row>
    <row r="88" s="13" customFormat="1">
      <c r="A88" s="13"/>
      <c r="B88" s="242"/>
      <c r="C88" s="243"/>
      <c r="D88" s="244" t="s">
        <v>593</v>
      </c>
      <c r="E88" s="245" t="s">
        <v>19</v>
      </c>
      <c r="F88" s="246" t="s">
        <v>1698</v>
      </c>
      <c r="G88" s="243"/>
      <c r="H88" s="247">
        <v>965.25</v>
      </c>
      <c r="I88" s="248"/>
      <c r="J88" s="243"/>
      <c r="K88" s="243"/>
      <c r="L88" s="249"/>
      <c r="M88" s="250"/>
      <c r="N88" s="251"/>
      <c r="O88" s="251"/>
      <c r="P88" s="251"/>
      <c r="Q88" s="251"/>
      <c r="R88" s="251"/>
      <c r="S88" s="251"/>
      <c r="T88" s="252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T88" s="253" t="s">
        <v>593</v>
      </c>
      <c r="AU88" s="253" t="s">
        <v>79</v>
      </c>
      <c r="AV88" s="13" t="s">
        <v>79</v>
      </c>
      <c r="AW88" s="13" t="s">
        <v>31</v>
      </c>
      <c r="AX88" s="13" t="s">
        <v>69</v>
      </c>
      <c r="AY88" s="253" t="s">
        <v>150</v>
      </c>
    </row>
    <row r="89" s="14" customFormat="1">
      <c r="A89" s="14"/>
      <c r="B89" s="254"/>
      <c r="C89" s="255"/>
      <c r="D89" s="244" t="s">
        <v>593</v>
      </c>
      <c r="E89" s="256" t="s">
        <v>19</v>
      </c>
      <c r="F89" s="257" t="s">
        <v>595</v>
      </c>
      <c r="G89" s="255"/>
      <c r="H89" s="258">
        <v>965.25</v>
      </c>
      <c r="I89" s="259"/>
      <c r="J89" s="255"/>
      <c r="K89" s="255"/>
      <c r="L89" s="260"/>
      <c r="M89" s="261"/>
      <c r="N89" s="262"/>
      <c r="O89" s="262"/>
      <c r="P89" s="262"/>
      <c r="Q89" s="262"/>
      <c r="R89" s="262"/>
      <c r="S89" s="262"/>
      <c r="T89" s="263"/>
      <c r="U89" s="14"/>
      <c r="V89" s="14"/>
      <c r="W89" s="14"/>
      <c r="X89" s="14"/>
      <c r="Y89" s="14"/>
      <c r="Z89" s="14"/>
      <c r="AA89" s="14"/>
      <c r="AB89" s="14"/>
      <c r="AC89" s="14"/>
      <c r="AD89" s="14"/>
      <c r="AE89" s="14"/>
      <c r="AT89" s="264" t="s">
        <v>593</v>
      </c>
      <c r="AU89" s="264" t="s">
        <v>79</v>
      </c>
      <c r="AV89" s="14" t="s">
        <v>158</v>
      </c>
      <c r="AW89" s="14" t="s">
        <v>31</v>
      </c>
      <c r="AX89" s="14" t="s">
        <v>77</v>
      </c>
      <c r="AY89" s="264" t="s">
        <v>150</v>
      </c>
    </row>
    <row r="90" s="2" customFormat="1" ht="62.7" customHeight="1">
      <c r="A90" s="40"/>
      <c r="B90" s="41"/>
      <c r="C90" s="206" t="s">
        <v>79</v>
      </c>
      <c r="D90" s="206" t="s">
        <v>153</v>
      </c>
      <c r="E90" s="207" t="s">
        <v>714</v>
      </c>
      <c r="F90" s="208" t="s">
        <v>715</v>
      </c>
      <c r="G90" s="209" t="s">
        <v>375</v>
      </c>
      <c r="H90" s="210">
        <v>22.399999999999999</v>
      </c>
      <c r="I90" s="211"/>
      <c r="J90" s="212">
        <f>ROUND(I90*H90,2)</f>
        <v>0</v>
      </c>
      <c r="K90" s="208" t="s">
        <v>157</v>
      </c>
      <c r="L90" s="46"/>
      <c r="M90" s="213" t="s">
        <v>19</v>
      </c>
      <c r="N90" s="214" t="s">
        <v>40</v>
      </c>
      <c r="O90" s="86"/>
      <c r="P90" s="215">
        <f>O90*H90</f>
        <v>0</v>
      </c>
      <c r="Q90" s="215">
        <v>0</v>
      </c>
      <c r="R90" s="215">
        <f>Q90*H90</f>
        <v>0</v>
      </c>
      <c r="S90" s="215">
        <v>0</v>
      </c>
      <c r="T90" s="216">
        <f>S90*H90</f>
        <v>0</v>
      </c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R90" s="217" t="s">
        <v>158</v>
      </c>
      <c r="AT90" s="217" t="s">
        <v>153</v>
      </c>
      <c r="AU90" s="217" t="s">
        <v>79</v>
      </c>
      <c r="AY90" s="19" t="s">
        <v>150</v>
      </c>
      <c r="BE90" s="218">
        <f>IF(N90="základní",J90,0)</f>
        <v>0</v>
      </c>
      <c r="BF90" s="218">
        <f>IF(N90="snížená",J90,0)</f>
        <v>0</v>
      </c>
      <c r="BG90" s="218">
        <f>IF(N90="zákl. přenesená",J90,0)</f>
        <v>0</v>
      </c>
      <c r="BH90" s="218">
        <f>IF(N90="sníž. přenesená",J90,0)</f>
        <v>0</v>
      </c>
      <c r="BI90" s="218">
        <f>IF(N90="nulová",J90,0)</f>
        <v>0</v>
      </c>
      <c r="BJ90" s="19" t="s">
        <v>77</v>
      </c>
      <c r="BK90" s="218">
        <f>ROUND(I90*H90,2)</f>
        <v>0</v>
      </c>
      <c r="BL90" s="19" t="s">
        <v>158</v>
      </c>
      <c r="BM90" s="217" t="s">
        <v>193</v>
      </c>
    </row>
    <row r="91" s="2" customFormat="1">
      <c r="A91" s="40"/>
      <c r="B91" s="41"/>
      <c r="C91" s="42"/>
      <c r="D91" s="219" t="s">
        <v>159</v>
      </c>
      <c r="E91" s="42"/>
      <c r="F91" s="220" t="s">
        <v>716</v>
      </c>
      <c r="G91" s="42"/>
      <c r="H91" s="42"/>
      <c r="I91" s="221"/>
      <c r="J91" s="42"/>
      <c r="K91" s="42"/>
      <c r="L91" s="46"/>
      <c r="M91" s="222"/>
      <c r="N91" s="223"/>
      <c r="O91" s="86"/>
      <c r="P91" s="86"/>
      <c r="Q91" s="86"/>
      <c r="R91" s="86"/>
      <c r="S91" s="86"/>
      <c r="T91" s="87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T91" s="19" t="s">
        <v>159</v>
      </c>
      <c r="AU91" s="19" t="s">
        <v>79</v>
      </c>
    </row>
    <row r="92" s="2" customFormat="1" ht="62.7" customHeight="1">
      <c r="A92" s="40"/>
      <c r="B92" s="41"/>
      <c r="C92" s="206" t="s">
        <v>164</v>
      </c>
      <c r="D92" s="206" t="s">
        <v>153</v>
      </c>
      <c r="E92" s="207" t="s">
        <v>1699</v>
      </c>
      <c r="F92" s="208" t="s">
        <v>1700</v>
      </c>
      <c r="G92" s="209" t="s">
        <v>375</v>
      </c>
      <c r="H92" s="210">
        <v>965.25</v>
      </c>
      <c r="I92" s="211"/>
      <c r="J92" s="212">
        <f>ROUND(I92*H92,2)</f>
        <v>0</v>
      </c>
      <c r="K92" s="208" t="s">
        <v>157</v>
      </c>
      <c r="L92" s="46"/>
      <c r="M92" s="213" t="s">
        <v>19</v>
      </c>
      <c r="N92" s="214" t="s">
        <v>40</v>
      </c>
      <c r="O92" s="86"/>
      <c r="P92" s="215">
        <f>O92*H92</f>
        <v>0</v>
      </c>
      <c r="Q92" s="215">
        <v>0</v>
      </c>
      <c r="R92" s="215">
        <f>Q92*H92</f>
        <v>0</v>
      </c>
      <c r="S92" s="215">
        <v>0</v>
      </c>
      <c r="T92" s="216">
        <f>S92*H92</f>
        <v>0</v>
      </c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R92" s="217" t="s">
        <v>158</v>
      </c>
      <c r="AT92" s="217" t="s">
        <v>153</v>
      </c>
      <c r="AU92" s="217" t="s">
        <v>79</v>
      </c>
      <c r="AY92" s="19" t="s">
        <v>150</v>
      </c>
      <c r="BE92" s="218">
        <f>IF(N92="základní",J92,0)</f>
        <v>0</v>
      </c>
      <c r="BF92" s="218">
        <f>IF(N92="snížená",J92,0)</f>
        <v>0</v>
      </c>
      <c r="BG92" s="218">
        <f>IF(N92="zákl. přenesená",J92,0)</f>
        <v>0</v>
      </c>
      <c r="BH92" s="218">
        <f>IF(N92="sníž. přenesená",J92,0)</f>
        <v>0</v>
      </c>
      <c r="BI92" s="218">
        <f>IF(N92="nulová",J92,0)</f>
        <v>0</v>
      </c>
      <c r="BJ92" s="19" t="s">
        <v>77</v>
      </c>
      <c r="BK92" s="218">
        <f>ROUND(I92*H92,2)</f>
        <v>0</v>
      </c>
      <c r="BL92" s="19" t="s">
        <v>158</v>
      </c>
      <c r="BM92" s="217" t="s">
        <v>1701</v>
      </c>
    </row>
    <row r="93" s="2" customFormat="1">
      <c r="A93" s="40"/>
      <c r="B93" s="41"/>
      <c r="C93" s="42"/>
      <c r="D93" s="219" t="s">
        <v>159</v>
      </c>
      <c r="E93" s="42"/>
      <c r="F93" s="220" t="s">
        <v>1702</v>
      </c>
      <c r="G93" s="42"/>
      <c r="H93" s="42"/>
      <c r="I93" s="221"/>
      <c r="J93" s="42"/>
      <c r="K93" s="42"/>
      <c r="L93" s="46"/>
      <c r="M93" s="222"/>
      <c r="N93" s="223"/>
      <c r="O93" s="86"/>
      <c r="P93" s="86"/>
      <c r="Q93" s="86"/>
      <c r="R93" s="86"/>
      <c r="S93" s="86"/>
      <c r="T93" s="87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T93" s="19" t="s">
        <v>159</v>
      </c>
      <c r="AU93" s="19" t="s">
        <v>79</v>
      </c>
    </row>
    <row r="94" s="2" customFormat="1" ht="44.25" customHeight="1">
      <c r="A94" s="40"/>
      <c r="B94" s="41"/>
      <c r="C94" s="206" t="s">
        <v>158</v>
      </c>
      <c r="D94" s="206" t="s">
        <v>153</v>
      </c>
      <c r="E94" s="207" t="s">
        <v>717</v>
      </c>
      <c r="F94" s="208" t="s">
        <v>718</v>
      </c>
      <c r="G94" s="209" t="s">
        <v>375</v>
      </c>
      <c r="H94" s="210">
        <v>22.399999999999999</v>
      </c>
      <c r="I94" s="211"/>
      <c r="J94" s="212">
        <f>ROUND(I94*H94,2)</f>
        <v>0</v>
      </c>
      <c r="K94" s="208" t="s">
        <v>157</v>
      </c>
      <c r="L94" s="46"/>
      <c r="M94" s="213" t="s">
        <v>19</v>
      </c>
      <c r="N94" s="214" t="s">
        <v>40</v>
      </c>
      <c r="O94" s="86"/>
      <c r="P94" s="215">
        <f>O94*H94</f>
        <v>0</v>
      </c>
      <c r="Q94" s="215">
        <v>0</v>
      </c>
      <c r="R94" s="215">
        <f>Q94*H94</f>
        <v>0</v>
      </c>
      <c r="S94" s="215">
        <v>0</v>
      </c>
      <c r="T94" s="216">
        <f>S94*H94</f>
        <v>0</v>
      </c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R94" s="217" t="s">
        <v>158</v>
      </c>
      <c r="AT94" s="217" t="s">
        <v>153</v>
      </c>
      <c r="AU94" s="217" t="s">
        <v>79</v>
      </c>
      <c r="AY94" s="19" t="s">
        <v>150</v>
      </c>
      <c r="BE94" s="218">
        <f>IF(N94="základní",J94,0)</f>
        <v>0</v>
      </c>
      <c r="BF94" s="218">
        <f>IF(N94="snížená",J94,0)</f>
        <v>0</v>
      </c>
      <c r="BG94" s="218">
        <f>IF(N94="zákl. přenesená",J94,0)</f>
        <v>0</v>
      </c>
      <c r="BH94" s="218">
        <f>IF(N94="sníž. přenesená",J94,0)</f>
        <v>0</v>
      </c>
      <c r="BI94" s="218">
        <f>IF(N94="nulová",J94,0)</f>
        <v>0</v>
      </c>
      <c r="BJ94" s="19" t="s">
        <v>77</v>
      </c>
      <c r="BK94" s="218">
        <f>ROUND(I94*H94,2)</f>
        <v>0</v>
      </c>
      <c r="BL94" s="19" t="s">
        <v>158</v>
      </c>
      <c r="BM94" s="217" t="s">
        <v>187</v>
      </c>
    </row>
    <row r="95" s="2" customFormat="1">
      <c r="A95" s="40"/>
      <c r="B95" s="41"/>
      <c r="C95" s="42"/>
      <c r="D95" s="219" t="s">
        <v>159</v>
      </c>
      <c r="E95" s="42"/>
      <c r="F95" s="220" t="s">
        <v>719</v>
      </c>
      <c r="G95" s="42"/>
      <c r="H95" s="42"/>
      <c r="I95" s="221"/>
      <c r="J95" s="42"/>
      <c r="K95" s="42"/>
      <c r="L95" s="46"/>
      <c r="M95" s="222"/>
      <c r="N95" s="223"/>
      <c r="O95" s="86"/>
      <c r="P95" s="86"/>
      <c r="Q95" s="86"/>
      <c r="R95" s="86"/>
      <c r="S95" s="86"/>
      <c r="T95" s="87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T95" s="19" t="s">
        <v>159</v>
      </c>
      <c r="AU95" s="19" t="s">
        <v>79</v>
      </c>
    </row>
    <row r="96" s="2" customFormat="1" ht="44.25" customHeight="1">
      <c r="A96" s="40"/>
      <c r="B96" s="41"/>
      <c r="C96" s="206" t="s">
        <v>149</v>
      </c>
      <c r="D96" s="206" t="s">
        <v>153</v>
      </c>
      <c r="E96" s="207" t="s">
        <v>725</v>
      </c>
      <c r="F96" s="208" t="s">
        <v>726</v>
      </c>
      <c r="G96" s="209" t="s">
        <v>258</v>
      </c>
      <c r="H96" s="210">
        <v>1737.4500000000001</v>
      </c>
      <c r="I96" s="211"/>
      <c r="J96" s="212">
        <f>ROUND(I96*H96,2)</f>
        <v>0</v>
      </c>
      <c r="K96" s="208" t="s">
        <v>157</v>
      </c>
      <c r="L96" s="46"/>
      <c r="M96" s="213" t="s">
        <v>19</v>
      </c>
      <c r="N96" s="214" t="s">
        <v>40</v>
      </c>
      <c r="O96" s="86"/>
      <c r="P96" s="215">
        <f>O96*H96</f>
        <v>0</v>
      </c>
      <c r="Q96" s="215">
        <v>0</v>
      </c>
      <c r="R96" s="215">
        <f>Q96*H96</f>
        <v>0</v>
      </c>
      <c r="S96" s="215">
        <v>0</v>
      </c>
      <c r="T96" s="216">
        <f>S96*H96</f>
        <v>0</v>
      </c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R96" s="217" t="s">
        <v>158</v>
      </c>
      <c r="AT96" s="217" t="s">
        <v>153</v>
      </c>
      <c r="AU96" s="217" t="s">
        <v>79</v>
      </c>
      <c r="AY96" s="19" t="s">
        <v>150</v>
      </c>
      <c r="BE96" s="218">
        <f>IF(N96="základní",J96,0)</f>
        <v>0</v>
      </c>
      <c r="BF96" s="218">
        <f>IF(N96="snížená",J96,0)</f>
        <v>0</v>
      </c>
      <c r="BG96" s="218">
        <f>IF(N96="zákl. přenesená",J96,0)</f>
        <v>0</v>
      </c>
      <c r="BH96" s="218">
        <f>IF(N96="sníž. přenesená",J96,0)</f>
        <v>0</v>
      </c>
      <c r="BI96" s="218">
        <f>IF(N96="nulová",J96,0)</f>
        <v>0</v>
      </c>
      <c r="BJ96" s="19" t="s">
        <v>77</v>
      </c>
      <c r="BK96" s="218">
        <f>ROUND(I96*H96,2)</f>
        <v>0</v>
      </c>
      <c r="BL96" s="19" t="s">
        <v>158</v>
      </c>
      <c r="BM96" s="217" t="s">
        <v>1703</v>
      </c>
    </row>
    <row r="97" s="2" customFormat="1">
      <c r="A97" s="40"/>
      <c r="B97" s="41"/>
      <c r="C97" s="42"/>
      <c r="D97" s="219" t="s">
        <v>159</v>
      </c>
      <c r="E97" s="42"/>
      <c r="F97" s="220" t="s">
        <v>727</v>
      </c>
      <c r="G97" s="42"/>
      <c r="H97" s="42"/>
      <c r="I97" s="221"/>
      <c r="J97" s="42"/>
      <c r="K97" s="42"/>
      <c r="L97" s="46"/>
      <c r="M97" s="222"/>
      <c r="N97" s="223"/>
      <c r="O97" s="86"/>
      <c r="P97" s="86"/>
      <c r="Q97" s="86"/>
      <c r="R97" s="86"/>
      <c r="S97" s="86"/>
      <c r="T97" s="87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T97" s="19" t="s">
        <v>159</v>
      </c>
      <c r="AU97" s="19" t="s">
        <v>79</v>
      </c>
    </row>
    <row r="98" s="13" customFormat="1">
      <c r="A98" s="13"/>
      <c r="B98" s="242"/>
      <c r="C98" s="243"/>
      <c r="D98" s="244" t="s">
        <v>593</v>
      </c>
      <c r="E98" s="243"/>
      <c r="F98" s="246" t="s">
        <v>1704</v>
      </c>
      <c r="G98" s="243"/>
      <c r="H98" s="247">
        <v>1737.4500000000001</v>
      </c>
      <c r="I98" s="248"/>
      <c r="J98" s="243"/>
      <c r="K98" s="243"/>
      <c r="L98" s="249"/>
      <c r="M98" s="250"/>
      <c r="N98" s="251"/>
      <c r="O98" s="251"/>
      <c r="P98" s="251"/>
      <c r="Q98" s="251"/>
      <c r="R98" s="251"/>
      <c r="S98" s="251"/>
      <c r="T98" s="252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T98" s="253" t="s">
        <v>593</v>
      </c>
      <c r="AU98" s="253" t="s">
        <v>79</v>
      </c>
      <c r="AV98" s="13" t="s">
        <v>79</v>
      </c>
      <c r="AW98" s="13" t="s">
        <v>4</v>
      </c>
      <c r="AX98" s="13" t="s">
        <v>77</v>
      </c>
      <c r="AY98" s="253" t="s">
        <v>150</v>
      </c>
    </row>
    <row r="99" s="2" customFormat="1" ht="37.8" customHeight="1">
      <c r="A99" s="40"/>
      <c r="B99" s="41"/>
      <c r="C99" s="206" t="s">
        <v>167</v>
      </c>
      <c r="D99" s="206" t="s">
        <v>153</v>
      </c>
      <c r="E99" s="207" t="s">
        <v>730</v>
      </c>
      <c r="F99" s="208" t="s">
        <v>731</v>
      </c>
      <c r="G99" s="209" t="s">
        <v>375</v>
      </c>
      <c r="H99" s="210">
        <v>965.25</v>
      </c>
      <c r="I99" s="211"/>
      <c r="J99" s="212">
        <f>ROUND(I99*H99,2)</f>
        <v>0</v>
      </c>
      <c r="K99" s="208" t="s">
        <v>157</v>
      </c>
      <c r="L99" s="46"/>
      <c r="M99" s="213" t="s">
        <v>19</v>
      </c>
      <c r="N99" s="214" t="s">
        <v>40</v>
      </c>
      <c r="O99" s="86"/>
      <c r="P99" s="215">
        <f>O99*H99</f>
        <v>0</v>
      </c>
      <c r="Q99" s="215">
        <v>0</v>
      </c>
      <c r="R99" s="215">
        <f>Q99*H99</f>
        <v>0</v>
      </c>
      <c r="S99" s="215">
        <v>0</v>
      </c>
      <c r="T99" s="216">
        <f>S99*H99</f>
        <v>0</v>
      </c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R99" s="217" t="s">
        <v>158</v>
      </c>
      <c r="AT99" s="217" t="s">
        <v>153</v>
      </c>
      <c r="AU99" s="217" t="s">
        <v>79</v>
      </c>
      <c r="AY99" s="19" t="s">
        <v>150</v>
      </c>
      <c r="BE99" s="218">
        <f>IF(N99="základní",J99,0)</f>
        <v>0</v>
      </c>
      <c r="BF99" s="218">
        <f>IF(N99="snížená",J99,0)</f>
        <v>0</v>
      </c>
      <c r="BG99" s="218">
        <f>IF(N99="zákl. přenesená",J99,0)</f>
        <v>0</v>
      </c>
      <c r="BH99" s="218">
        <f>IF(N99="sníž. přenesená",J99,0)</f>
        <v>0</v>
      </c>
      <c r="BI99" s="218">
        <f>IF(N99="nulová",J99,0)</f>
        <v>0</v>
      </c>
      <c r="BJ99" s="19" t="s">
        <v>77</v>
      </c>
      <c r="BK99" s="218">
        <f>ROUND(I99*H99,2)</f>
        <v>0</v>
      </c>
      <c r="BL99" s="19" t="s">
        <v>158</v>
      </c>
      <c r="BM99" s="217" t="s">
        <v>1705</v>
      </c>
    </row>
    <row r="100" s="2" customFormat="1">
      <c r="A100" s="40"/>
      <c r="B100" s="41"/>
      <c r="C100" s="42"/>
      <c r="D100" s="219" t="s">
        <v>159</v>
      </c>
      <c r="E100" s="42"/>
      <c r="F100" s="220" t="s">
        <v>732</v>
      </c>
      <c r="G100" s="42"/>
      <c r="H100" s="42"/>
      <c r="I100" s="221"/>
      <c r="J100" s="42"/>
      <c r="K100" s="42"/>
      <c r="L100" s="46"/>
      <c r="M100" s="222"/>
      <c r="N100" s="223"/>
      <c r="O100" s="86"/>
      <c r="P100" s="86"/>
      <c r="Q100" s="86"/>
      <c r="R100" s="86"/>
      <c r="S100" s="86"/>
      <c r="T100" s="87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T100" s="19" t="s">
        <v>159</v>
      </c>
      <c r="AU100" s="19" t="s">
        <v>79</v>
      </c>
    </row>
    <row r="101" s="2" customFormat="1" ht="44.25" customHeight="1">
      <c r="A101" s="40"/>
      <c r="B101" s="41"/>
      <c r="C101" s="206" t="s">
        <v>180</v>
      </c>
      <c r="D101" s="206" t="s">
        <v>153</v>
      </c>
      <c r="E101" s="207" t="s">
        <v>738</v>
      </c>
      <c r="F101" s="208" t="s">
        <v>739</v>
      </c>
      <c r="G101" s="209" t="s">
        <v>375</v>
      </c>
      <c r="H101" s="210">
        <v>807.75</v>
      </c>
      <c r="I101" s="211"/>
      <c r="J101" s="212">
        <f>ROUND(I101*H101,2)</f>
        <v>0</v>
      </c>
      <c r="K101" s="208" t="s">
        <v>157</v>
      </c>
      <c r="L101" s="46"/>
      <c r="M101" s="213" t="s">
        <v>19</v>
      </c>
      <c r="N101" s="214" t="s">
        <v>40</v>
      </c>
      <c r="O101" s="86"/>
      <c r="P101" s="215">
        <f>O101*H101</f>
        <v>0</v>
      </c>
      <c r="Q101" s="215">
        <v>0</v>
      </c>
      <c r="R101" s="215">
        <f>Q101*H101</f>
        <v>0</v>
      </c>
      <c r="S101" s="215">
        <v>0</v>
      </c>
      <c r="T101" s="216">
        <f>S101*H101</f>
        <v>0</v>
      </c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R101" s="217" t="s">
        <v>158</v>
      </c>
      <c r="AT101" s="217" t="s">
        <v>153</v>
      </c>
      <c r="AU101" s="217" t="s">
        <v>79</v>
      </c>
      <c r="AY101" s="19" t="s">
        <v>150</v>
      </c>
      <c r="BE101" s="218">
        <f>IF(N101="základní",J101,0)</f>
        <v>0</v>
      </c>
      <c r="BF101" s="218">
        <f>IF(N101="snížená",J101,0)</f>
        <v>0</v>
      </c>
      <c r="BG101" s="218">
        <f>IF(N101="zákl. přenesená",J101,0)</f>
        <v>0</v>
      </c>
      <c r="BH101" s="218">
        <f>IF(N101="sníž. přenesená",J101,0)</f>
        <v>0</v>
      </c>
      <c r="BI101" s="218">
        <f>IF(N101="nulová",J101,0)</f>
        <v>0</v>
      </c>
      <c r="BJ101" s="19" t="s">
        <v>77</v>
      </c>
      <c r="BK101" s="218">
        <f>ROUND(I101*H101,2)</f>
        <v>0</v>
      </c>
      <c r="BL101" s="19" t="s">
        <v>158</v>
      </c>
      <c r="BM101" s="217" t="s">
        <v>8</v>
      </c>
    </row>
    <row r="102" s="2" customFormat="1">
      <c r="A102" s="40"/>
      <c r="B102" s="41"/>
      <c r="C102" s="42"/>
      <c r="D102" s="219" t="s">
        <v>159</v>
      </c>
      <c r="E102" s="42"/>
      <c r="F102" s="220" t="s">
        <v>740</v>
      </c>
      <c r="G102" s="42"/>
      <c r="H102" s="42"/>
      <c r="I102" s="221"/>
      <c r="J102" s="42"/>
      <c r="K102" s="42"/>
      <c r="L102" s="46"/>
      <c r="M102" s="222"/>
      <c r="N102" s="223"/>
      <c r="O102" s="86"/>
      <c r="P102" s="86"/>
      <c r="Q102" s="86"/>
      <c r="R102" s="86"/>
      <c r="S102" s="86"/>
      <c r="T102" s="87"/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T102" s="19" t="s">
        <v>159</v>
      </c>
      <c r="AU102" s="19" t="s">
        <v>79</v>
      </c>
    </row>
    <row r="103" s="2" customFormat="1" ht="44.25" customHeight="1">
      <c r="A103" s="40"/>
      <c r="B103" s="41"/>
      <c r="C103" s="206" t="s">
        <v>171</v>
      </c>
      <c r="D103" s="206" t="s">
        <v>153</v>
      </c>
      <c r="E103" s="207" t="s">
        <v>1706</v>
      </c>
      <c r="F103" s="208" t="s">
        <v>1707</v>
      </c>
      <c r="G103" s="209" t="s">
        <v>375</v>
      </c>
      <c r="H103" s="210">
        <v>22.399999999999999</v>
      </c>
      <c r="I103" s="211"/>
      <c r="J103" s="212">
        <f>ROUND(I103*H103,2)</f>
        <v>0</v>
      </c>
      <c r="K103" s="208" t="s">
        <v>157</v>
      </c>
      <c r="L103" s="46"/>
      <c r="M103" s="213" t="s">
        <v>19</v>
      </c>
      <c r="N103" s="214" t="s">
        <v>40</v>
      </c>
      <c r="O103" s="86"/>
      <c r="P103" s="215">
        <f>O103*H103</f>
        <v>0</v>
      </c>
      <c r="Q103" s="215">
        <v>0</v>
      </c>
      <c r="R103" s="215">
        <f>Q103*H103</f>
        <v>0</v>
      </c>
      <c r="S103" s="215">
        <v>0</v>
      </c>
      <c r="T103" s="216">
        <f>S103*H103</f>
        <v>0</v>
      </c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R103" s="217" t="s">
        <v>158</v>
      </c>
      <c r="AT103" s="217" t="s">
        <v>153</v>
      </c>
      <c r="AU103" s="217" t="s">
        <v>79</v>
      </c>
      <c r="AY103" s="19" t="s">
        <v>150</v>
      </c>
      <c r="BE103" s="218">
        <f>IF(N103="základní",J103,0)</f>
        <v>0</v>
      </c>
      <c r="BF103" s="218">
        <f>IF(N103="snížená",J103,0)</f>
        <v>0</v>
      </c>
      <c r="BG103" s="218">
        <f>IF(N103="zákl. přenesená",J103,0)</f>
        <v>0</v>
      </c>
      <c r="BH103" s="218">
        <f>IF(N103="sníž. přenesená",J103,0)</f>
        <v>0</v>
      </c>
      <c r="BI103" s="218">
        <f>IF(N103="nulová",J103,0)</f>
        <v>0</v>
      </c>
      <c r="BJ103" s="19" t="s">
        <v>77</v>
      </c>
      <c r="BK103" s="218">
        <f>ROUND(I103*H103,2)</f>
        <v>0</v>
      </c>
      <c r="BL103" s="19" t="s">
        <v>158</v>
      </c>
      <c r="BM103" s="217" t="s">
        <v>183</v>
      </c>
    </row>
    <row r="104" s="2" customFormat="1">
      <c r="A104" s="40"/>
      <c r="B104" s="41"/>
      <c r="C104" s="42"/>
      <c r="D104" s="219" t="s">
        <v>159</v>
      </c>
      <c r="E104" s="42"/>
      <c r="F104" s="220" t="s">
        <v>1708</v>
      </c>
      <c r="G104" s="42"/>
      <c r="H104" s="42"/>
      <c r="I104" s="221"/>
      <c r="J104" s="42"/>
      <c r="K104" s="42"/>
      <c r="L104" s="46"/>
      <c r="M104" s="222"/>
      <c r="N104" s="223"/>
      <c r="O104" s="86"/>
      <c r="P104" s="86"/>
      <c r="Q104" s="86"/>
      <c r="R104" s="86"/>
      <c r="S104" s="86"/>
      <c r="T104" s="87"/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T104" s="19" t="s">
        <v>159</v>
      </c>
      <c r="AU104" s="19" t="s">
        <v>79</v>
      </c>
    </row>
    <row r="105" s="2" customFormat="1" ht="37.8" customHeight="1">
      <c r="A105" s="40"/>
      <c r="B105" s="41"/>
      <c r="C105" s="206" t="s">
        <v>190</v>
      </c>
      <c r="D105" s="206" t="s">
        <v>153</v>
      </c>
      <c r="E105" s="207" t="s">
        <v>1709</v>
      </c>
      <c r="F105" s="208" t="s">
        <v>1710</v>
      </c>
      <c r="G105" s="209" t="s">
        <v>380</v>
      </c>
      <c r="H105" s="210">
        <v>3217.5</v>
      </c>
      <c r="I105" s="211"/>
      <c r="J105" s="212">
        <f>ROUND(I105*H105,2)</f>
        <v>0</v>
      </c>
      <c r="K105" s="208" t="s">
        <v>157</v>
      </c>
      <c r="L105" s="46"/>
      <c r="M105" s="213" t="s">
        <v>19</v>
      </c>
      <c r="N105" s="214" t="s">
        <v>40</v>
      </c>
      <c r="O105" s="86"/>
      <c r="P105" s="215">
        <f>O105*H105</f>
        <v>0</v>
      </c>
      <c r="Q105" s="215">
        <v>0</v>
      </c>
      <c r="R105" s="215">
        <f>Q105*H105</f>
        <v>0</v>
      </c>
      <c r="S105" s="215">
        <v>0</v>
      </c>
      <c r="T105" s="216">
        <f>S105*H105</f>
        <v>0</v>
      </c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R105" s="217" t="s">
        <v>158</v>
      </c>
      <c r="AT105" s="217" t="s">
        <v>153</v>
      </c>
      <c r="AU105" s="217" t="s">
        <v>79</v>
      </c>
      <c r="AY105" s="19" t="s">
        <v>150</v>
      </c>
      <c r="BE105" s="218">
        <f>IF(N105="základní",J105,0)</f>
        <v>0</v>
      </c>
      <c r="BF105" s="218">
        <f>IF(N105="snížená",J105,0)</f>
        <v>0</v>
      </c>
      <c r="BG105" s="218">
        <f>IF(N105="zákl. přenesená",J105,0)</f>
        <v>0</v>
      </c>
      <c r="BH105" s="218">
        <f>IF(N105="sníž. přenesená",J105,0)</f>
        <v>0</v>
      </c>
      <c r="BI105" s="218">
        <f>IF(N105="nulová",J105,0)</f>
        <v>0</v>
      </c>
      <c r="BJ105" s="19" t="s">
        <v>77</v>
      </c>
      <c r="BK105" s="218">
        <f>ROUND(I105*H105,2)</f>
        <v>0</v>
      </c>
      <c r="BL105" s="19" t="s">
        <v>158</v>
      </c>
      <c r="BM105" s="217" t="s">
        <v>1711</v>
      </c>
    </row>
    <row r="106" s="2" customFormat="1">
      <c r="A106" s="40"/>
      <c r="B106" s="41"/>
      <c r="C106" s="42"/>
      <c r="D106" s="219" t="s">
        <v>159</v>
      </c>
      <c r="E106" s="42"/>
      <c r="F106" s="220" t="s">
        <v>1712</v>
      </c>
      <c r="G106" s="42"/>
      <c r="H106" s="42"/>
      <c r="I106" s="221"/>
      <c r="J106" s="42"/>
      <c r="K106" s="42"/>
      <c r="L106" s="46"/>
      <c r="M106" s="222"/>
      <c r="N106" s="223"/>
      <c r="O106" s="86"/>
      <c r="P106" s="86"/>
      <c r="Q106" s="86"/>
      <c r="R106" s="86"/>
      <c r="S106" s="86"/>
      <c r="T106" s="87"/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T106" s="19" t="s">
        <v>159</v>
      </c>
      <c r="AU106" s="19" t="s">
        <v>79</v>
      </c>
    </row>
    <row r="107" s="13" customFormat="1">
      <c r="A107" s="13"/>
      <c r="B107" s="242"/>
      <c r="C107" s="243"/>
      <c r="D107" s="244" t="s">
        <v>593</v>
      </c>
      <c r="E107" s="245" t="s">
        <v>19</v>
      </c>
      <c r="F107" s="246" t="s">
        <v>1713</v>
      </c>
      <c r="G107" s="243"/>
      <c r="H107" s="247">
        <v>3217.5</v>
      </c>
      <c r="I107" s="248"/>
      <c r="J107" s="243"/>
      <c r="K107" s="243"/>
      <c r="L107" s="249"/>
      <c r="M107" s="250"/>
      <c r="N107" s="251"/>
      <c r="O107" s="251"/>
      <c r="P107" s="251"/>
      <c r="Q107" s="251"/>
      <c r="R107" s="251"/>
      <c r="S107" s="251"/>
      <c r="T107" s="252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T107" s="253" t="s">
        <v>593</v>
      </c>
      <c r="AU107" s="253" t="s">
        <v>79</v>
      </c>
      <c r="AV107" s="13" t="s">
        <v>79</v>
      </c>
      <c r="AW107" s="13" t="s">
        <v>31</v>
      </c>
      <c r="AX107" s="13" t="s">
        <v>69</v>
      </c>
      <c r="AY107" s="253" t="s">
        <v>150</v>
      </c>
    </row>
    <row r="108" s="14" customFormat="1">
      <c r="A108" s="14"/>
      <c r="B108" s="254"/>
      <c r="C108" s="255"/>
      <c r="D108" s="244" t="s">
        <v>593</v>
      </c>
      <c r="E108" s="256" t="s">
        <v>19</v>
      </c>
      <c r="F108" s="257" t="s">
        <v>595</v>
      </c>
      <c r="G108" s="255"/>
      <c r="H108" s="258">
        <v>3217.5</v>
      </c>
      <c r="I108" s="259"/>
      <c r="J108" s="255"/>
      <c r="K108" s="255"/>
      <c r="L108" s="260"/>
      <c r="M108" s="261"/>
      <c r="N108" s="262"/>
      <c r="O108" s="262"/>
      <c r="P108" s="262"/>
      <c r="Q108" s="262"/>
      <c r="R108" s="262"/>
      <c r="S108" s="262"/>
      <c r="T108" s="263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T108" s="264" t="s">
        <v>593</v>
      </c>
      <c r="AU108" s="264" t="s">
        <v>79</v>
      </c>
      <c r="AV108" s="14" t="s">
        <v>158</v>
      </c>
      <c r="AW108" s="14" t="s">
        <v>31</v>
      </c>
      <c r="AX108" s="14" t="s">
        <v>77</v>
      </c>
      <c r="AY108" s="264" t="s">
        <v>150</v>
      </c>
    </row>
    <row r="109" s="2" customFormat="1" ht="33" customHeight="1">
      <c r="A109" s="40"/>
      <c r="B109" s="41"/>
      <c r="C109" s="206" t="s">
        <v>175</v>
      </c>
      <c r="D109" s="206" t="s">
        <v>153</v>
      </c>
      <c r="E109" s="207" t="s">
        <v>1714</v>
      </c>
      <c r="F109" s="208" t="s">
        <v>1715</v>
      </c>
      <c r="G109" s="209" t="s">
        <v>380</v>
      </c>
      <c r="H109" s="210">
        <v>643.5</v>
      </c>
      <c r="I109" s="211"/>
      <c r="J109" s="212">
        <f>ROUND(I109*H109,2)</f>
        <v>0</v>
      </c>
      <c r="K109" s="208" t="s">
        <v>157</v>
      </c>
      <c r="L109" s="46"/>
      <c r="M109" s="213" t="s">
        <v>19</v>
      </c>
      <c r="N109" s="214" t="s">
        <v>40</v>
      </c>
      <c r="O109" s="86"/>
      <c r="P109" s="215">
        <f>O109*H109</f>
        <v>0</v>
      </c>
      <c r="Q109" s="215">
        <v>0</v>
      </c>
      <c r="R109" s="215">
        <f>Q109*H109</f>
        <v>0</v>
      </c>
      <c r="S109" s="215">
        <v>0</v>
      </c>
      <c r="T109" s="216">
        <f>S109*H109</f>
        <v>0</v>
      </c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R109" s="217" t="s">
        <v>158</v>
      </c>
      <c r="AT109" s="217" t="s">
        <v>153</v>
      </c>
      <c r="AU109" s="217" t="s">
        <v>79</v>
      </c>
      <c r="AY109" s="19" t="s">
        <v>150</v>
      </c>
      <c r="BE109" s="218">
        <f>IF(N109="základní",J109,0)</f>
        <v>0</v>
      </c>
      <c r="BF109" s="218">
        <f>IF(N109="snížená",J109,0)</f>
        <v>0</v>
      </c>
      <c r="BG109" s="218">
        <f>IF(N109="zákl. přenesená",J109,0)</f>
        <v>0</v>
      </c>
      <c r="BH109" s="218">
        <f>IF(N109="sníž. přenesená",J109,0)</f>
        <v>0</v>
      </c>
      <c r="BI109" s="218">
        <f>IF(N109="nulová",J109,0)</f>
        <v>0</v>
      </c>
      <c r="BJ109" s="19" t="s">
        <v>77</v>
      </c>
      <c r="BK109" s="218">
        <f>ROUND(I109*H109,2)</f>
        <v>0</v>
      </c>
      <c r="BL109" s="19" t="s">
        <v>158</v>
      </c>
      <c r="BM109" s="217" t="s">
        <v>175</v>
      </c>
    </row>
    <row r="110" s="2" customFormat="1">
      <c r="A110" s="40"/>
      <c r="B110" s="41"/>
      <c r="C110" s="42"/>
      <c r="D110" s="219" t="s">
        <v>159</v>
      </c>
      <c r="E110" s="42"/>
      <c r="F110" s="220" t="s">
        <v>1716</v>
      </c>
      <c r="G110" s="42"/>
      <c r="H110" s="42"/>
      <c r="I110" s="221"/>
      <c r="J110" s="42"/>
      <c r="K110" s="42"/>
      <c r="L110" s="46"/>
      <c r="M110" s="222"/>
      <c r="N110" s="223"/>
      <c r="O110" s="86"/>
      <c r="P110" s="86"/>
      <c r="Q110" s="86"/>
      <c r="R110" s="86"/>
      <c r="S110" s="86"/>
      <c r="T110" s="87"/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T110" s="19" t="s">
        <v>159</v>
      </c>
      <c r="AU110" s="19" t="s">
        <v>79</v>
      </c>
    </row>
    <row r="111" s="2" customFormat="1" ht="37.8" customHeight="1">
      <c r="A111" s="40"/>
      <c r="B111" s="41"/>
      <c r="C111" s="206" t="s">
        <v>201</v>
      </c>
      <c r="D111" s="206" t="s">
        <v>153</v>
      </c>
      <c r="E111" s="207" t="s">
        <v>1717</v>
      </c>
      <c r="F111" s="208" t="s">
        <v>1718</v>
      </c>
      <c r="G111" s="209" t="s">
        <v>252</v>
      </c>
      <c r="H111" s="210">
        <v>16</v>
      </c>
      <c r="I111" s="211"/>
      <c r="J111" s="212">
        <f>ROUND(I111*H111,2)</f>
        <v>0</v>
      </c>
      <c r="K111" s="208" t="s">
        <v>157</v>
      </c>
      <c r="L111" s="46"/>
      <c r="M111" s="213" t="s">
        <v>19</v>
      </c>
      <c r="N111" s="214" t="s">
        <v>40</v>
      </c>
      <c r="O111" s="86"/>
      <c r="P111" s="215">
        <f>O111*H111</f>
        <v>0</v>
      </c>
      <c r="Q111" s="215">
        <v>0</v>
      </c>
      <c r="R111" s="215">
        <f>Q111*H111</f>
        <v>0</v>
      </c>
      <c r="S111" s="215">
        <v>0</v>
      </c>
      <c r="T111" s="216">
        <f>S111*H111</f>
        <v>0</v>
      </c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R111" s="217" t="s">
        <v>158</v>
      </c>
      <c r="AT111" s="217" t="s">
        <v>153</v>
      </c>
      <c r="AU111" s="217" t="s">
        <v>79</v>
      </c>
      <c r="AY111" s="19" t="s">
        <v>150</v>
      </c>
      <c r="BE111" s="218">
        <f>IF(N111="základní",J111,0)</f>
        <v>0</v>
      </c>
      <c r="BF111" s="218">
        <f>IF(N111="snížená",J111,0)</f>
        <v>0</v>
      </c>
      <c r="BG111" s="218">
        <f>IF(N111="zákl. přenesená",J111,0)</f>
        <v>0</v>
      </c>
      <c r="BH111" s="218">
        <f>IF(N111="sníž. přenesená",J111,0)</f>
        <v>0</v>
      </c>
      <c r="BI111" s="218">
        <f>IF(N111="nulová",J111,0)</f>
        <v>0</v>
      </c>
      <c r="BJ111" s="19" t="s">
        <v>77</v>
      </c>
      <c r="BK111" s="218">
        <f>ROUND(I111*H111,2)</f>
        <v>0</v>
      </c>
      <c r="BL111" s="19" t="s">
        <v>158</v>
      </c>
      <c r="BM111" s="217" t="s">
        <v>204</v>
      </c>
    </row>
    <row r="112" s="2" customFormat="1">
      <c r="A112" s="40"/>
      <c r="B112" s="41"/>
      <c r="C112" s="42"/>
      <c r="D112" s="219" t="s">
        <v>159</v>
      </c>
      <c r="E112" s="42"/>
      <c r="F112" s="220" t="s">
        <v>1719</v>
      </c>
      <c r="G112" s="42"/>
      <c r="H112" s="42"/>
      <c r="I112" s="221"/>
      <c r="J112" s="42"/>
      <c r="K112" s="42"/>
      <c r="L112" s="46"/>
      <c r="M112" s="222"/>
      <c r="N112" s="223"/>
      <c r="O112" s="86"/>
      <c r="P112" s="86"/>
      <c r="Q112" s="86"/>
      <c r="R112" s="86"/>
      <c r="S112" s="86"/>
      <c r="T112" s="87"/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T112" s="19" t="s">
        <v>159</v>
      </c>
      <c r="AU112" s="19" t="s">
        <v>79</v>
      </c>
    </row>
    <row r="113" s="2" customFormat="1" ht="24.15" customHeight="1">
      <c r="A113" s="40"/>
      <c r="B113" s="41"/>
      <c r="C113" s="206" t="s">
        <v>8</v>
      </c>
      <c r="D113" s="206" t="s">
        <v>153</v>
      </c>
      <c r="E113" s="207" t="s">
        <v>1720</v>
      </c>
      <c r="F113" s="208" t="s">
        <v>1721</v>
      </c>
      <c r="G113" s="209" t="s">
        <v>252</v>
      </c>
      <c r="H113" s="210">
        <v>16</v>
      </c>
      <c r="I113" s="211"/>
      <c r="J113" s="212">
        <f>ROUND(I113*H113,2)</f>
        <v>0</v>
      </c>
      <c r="K113" s="208" t="s">
        <v>157</v>
      </c>
      <c r="L113" s="46"/>
      <c r="M113" s="213" t="s">
        <v>19</v>
      </c>
      <c r="N113" s="214" t="s">
        <v>40</v>
      </c>
      <c r="O113" s="86"/>
      <c r="P113" s="215">
        <f>O113*H113</f>
        <v>0</v>
      </c>
      <c r="Q113" s="215">
        <v>6.0000000000000002E-05</v>
      </c>
      <c r="R113" s="215">
        <f>Q113*H113</f>
        <v>0.00096000000000000002</v>
      </c>
      <c r="S113" s="215">
        <v>0</v>
      </c>
      <c r="T113" s="216">
        <f>S113*H113</f>
        <v>0</v>
      </c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R113" s="217" t="s">
        <v>158</v>
      </c>
      <c r="AT113" s="217" t="s">
        <v>153</v>
      </c>
      <c r="AU113" s="217" t="s">
        <v>79</v>
      </c>
      <c r="AY113" s="19" t="s">
        <v>150</v>
      </c>
      <c r="BE113" s="218">
        <f>IF(N113="základní",J113,0)</f>
        <v>0</v>
      </c>
      <c r="BF113" s="218">
        <f>IF(N113="snížená",J113,0)</f>
        <v>0</v>
      </c>
      <c r="BG113" s="218">
        <f>IF(N113="zákl. přenesená",J113,0)</f>
        <v>0</v>
      </c>
      <c r="BH113" s="218">
        <f>IF(N113="sníž. přenesená",J113,0)</f>
        <v>0</v>
      </c>
      <c r="BI113" s="218">
        <f>IF(N113="nulová",J113,0)</f>
        <v>0</v>
      </c>
      <c r="BJ113" s="19" t="s">
        <v>77</v>
      </c>
      <c r="BK113" s="218">
        <f>ROUND(I113*H113,2)</f>
        <v>0</v>
      </c>
      <c r="BL113" s="19" t="s">
        <v>158</v>
      </c>
      <c r="BM113" s="217" t="s">
        <v>215</v>
      </c>
    </row>
    <row r="114" s="2" customFormat="1">
      <c r="A114" s="40"/>
      <c r="B114" s="41"/>
      <c r="C114" s="42"/>
      <c r="D114" s="219" t="s">
        <v>159</v>
      </c>
      <c r="E114" s="42"/>
      <c r="F114" s="220" t="s">
        <v>1722</v>
      </c>
      <c r="G114" s="42"/>
      <c r="H114" s="42"/>
      <c r="I114" s="221"/>
      <c r="J114" s="42"/>
      <c r="K114" s="42"/>
      <c r="L114" s="46"/>
      <c r="M114" s="222"/>
      <c r="N114" s="223"/>
      <c r="O114" s="86"/>
      <c r="P114" s="86"/>
      <c r="Q114" s="86"/>
      <c r="R114" s="86"/>
      <c r="S114" s="86"/>
      <c r="T114" s="87"/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T114" s="19" t="s">
        <v>159</v>
      </c>
      <c r="AU114" s="19" t="s">
        <v>79</v>
      </c>
    </row>
    <row r="115" s="2" customFormat="1" ht="24.15" customHeight="1">
      <c r="A115" s="40"/>
      <c r="B115" s="41"/>
      <c r="C115" s="206" t="s">
        <v>212</v>
      </c>
      <c r="D115" s="206" t="s">
        <v>153</v>
      </c>
      <c r="E115" s="207" t="s">
        <v>1723</v>
      </c>
      <c r="F115" s="208" t="s">
        <v>1724</v>
      </c>
      <c r="G115" s="209" t="s">
        <v>380</v>
      </c>
      <c r="H115" s="210">
        <v>10.24</v>
      </c>
      <c r="I115" s="211"/>
      <c r="J115" s="212">
        <f>ROUND(I115*H115,2)</f>
        <v>0</v>
      </c>
      <c r="K115" s="208" t="s">
        <v>157</v>
      </c>
      <c r="L115" s="46"/>
      <c r="M115" s="213" t="s">
        <v>19</v>
      </c>
      <c r="N115" s="214" t="s">
        <v>40</v>
      </c>
      <c r="O115" s="86"/>
      <c r="P115" s="215">
        <f>O115*H115</f>
        <v>0</v>
      </c>
      <c r="Q115" s="215">
        <v>0</v>
      </c>
      <c r="R115" s="215">
        <f>Q115*H115</f>
        <v>0</v>
      </c>
      <c r="S115" s="215">
        <v>0</v>
      </c>
      <c r="T115" s="216">
        <f>S115*H115</f>
        <v>0</v>
      </c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R115" s="217" t="s">
        <v>158</v>
      </c>
      <c r="AT115" s="217" t="s">
        <v>153</v>
      </c>
      <c r="AU115" s="217" t="s">
        <v>79</v>
      </c>
      <c r="AY115" s="19" t="s">
        <v>150</v>
      </c>
      <c r="BE115" s="218">
        <f>IF(N115="základní",J115,0)</f>
        <v>0</v>
      </c>
      <c r="BF115" s="218">
        <f>IF(N115="snížená",J115,0)</f>
        <v>0</v>
      </c>
      <c r="BG115" s="218">
        <f>IF(N115="zákl. přenesená",J115,0)</f>
        <v>0</v>
      </c>
      <c r="BH115" s="218">
        <f>IF(N115="sníž. přenesená",J115,0)</f>
        <v>0</v>
      </c>
      <c r="BI115" s="218">
        <f>IF(N115="nulová",J115,0)</f>
        <v>0</v>
      </c>
      <c r="BJ115" s="19" t="s">
        <v>77</v>
      </c>
      <c r="BK115" s="218">
        <f>ROUND(I115*H115,2)</f>
        <v>0</v>
      </c>
      <c r="BL115" s="19" t="s">
        <v>158</v>
      </c>
      <c r="BM115" s="217" t="s">
        <v>219</v>
      </c>
    </row>
    <row r="116" s="2" customFormat="1">
      <c r="A116" s="40"/>
      <c r="B116" s="41"/>
      <c r="C116" s="42"/>
      <c r="D116" s="219" t="s">
        <v>159</v>
      </c>
      <c r="E116" s="42"/>
      <c r="F116" s="220" t="s">
        <v>1725</v>
      </c>
      <c r="G116" s="42"/>
      <c r="H116" s="42"/>
      <c r="I116" s="221"/>
      <c r="J116" s="42"/>
      <c r="K116" s="42"/>
      <c r="L116" s="46"/>
      <c r="M116" s="222"/>
      <c r="N116" s="223"/>
      <c r="O116" s="86"/>
      <c r="P116" s="86"/>
      <c r="Q116" s="86"/>
      <c r="R116" s="86"/>
      <c r="S116" s="86"/>
      <c r="T116" s="87"/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T116" s="19" t="s">
        <v>159</v>
      </c>
      <c r="AU116" s="19" t="s">
        <v>79</v>
      </c>
    </row>
    <row r="117" s="2" customFormat="1" ht="24.15" customHeight="1">
      <c r="A117" s="40"/>
      <c r="B117" s="41"/>
      <c r="C117" s="206" t="s">
        <v>183</v>
      </c>
      <c r="D117" s="206" t="s">
        <v>153</v>
      </c>
      <c r="E117" s="207" t="s">
        <v>1726</v>
      </c>
      <c r="F117" s="208" t="s">
        <v>1727</v>
      </c>
      <c r="G117" s="209" t="s">
        <v>258</v>
      </c>
      <c r="H117" s="210">
        <v>0.14399999999999999</v>
      </c>
      <c r="I117" s="211"/>
      <c r="J117" s="212">
        <f>ROUND(I117*H117,2)</f>
        <v>0</v>
      </c>
      <c r="K117" s="208" t="s">
        <v>157</v>
      </c>
      <c r="L117" s="46"/>
      <c r="M117" s="213" t="s">
        <v>19</v>
      </c>
      <c r="N117" s="214" t="s">
        <v>40</v>
      </c>
      <c r="O117" s="86"/>
      <c r="P117" s="215">
        <f>O117*H117</f>
        <v>0</v>
      </c>
      <c r="Q117" s="215">
        <v>0</v>
      </c>
      <c r="R117" s="215">
        <f>Q117*H117</f>
        <v>0</v>
      </c>
      <c r="S117" s="215">
        <v>0</v>
      </c>
      <c r="T117" s="216">
        <f>S117*H117</f>
        <v>0</v>
      </c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R117" s="217" t="s">
        <v>158</v>
      </c>
      <c r="AT117" s="217" t="s">
        <v>153</v>
      </c>
      <c r="AU117" s="217" t="s">
        <v>79</v>
      </c>
      <c r="AY117" s="19" t="s">
        <v>150</v>
      </c>
      <c r="BE117" s="218">
        <f>IF(N117="základní",J117,0)</f>
        <v>0</v>
      </c>
      <c r="BF117" s="218">
        <f>IF(N117="snížená",J117,0)</f>
        <v>0</v>
      </c>
      <c r="BG117" s="218">
        <f>IF(N117="zákl. přenesená",J117,0)</f>
        <v>0</v>
      </c>
      <c r="BH117" s="218">
        <f>IF(N117="sníž. přenesená",J117,0)</f>
        <v>0</v>
      </c>
      <c r="BI117" s="218">
        <f>IF(N117="nulová",J117,0)</f>
        <v>0</v>
      </c>
      <c r="BJ117" s="19" t="s">
        <v>77</v>
      </c>
      <c r="BK117" s="218">
        <f>ROUND(I117*H117,2)</f>
        <v>0</v>
      </c>
      <c r="BL117" s="19" t="s">
        <v>158</v>
      </c>
      <c r="BM117" s="217" t="s">
        <v>230</v>
      </c>
    </row>
    <row r="118" s="2" customFormat="1">
      <c r="A118" s="40"/>
      <c r="B118" s="41"/>
      <c r="C118" s="42"/>
      <c r="D118" s="219" t="s">
        <v>159</v>
      </c>
      <c r="E118" s="42"/>
      <c r="F118" s="220" t="s">
        <v>1728</v>
      </c>
      <c r="G118" s="42"/>
      <c r="H118" s="42"/>
      <c r="I118" s="221"/>
      <c r="J118" s="42"/>
      <c r="K118" s="42"/>
      <c r="L118" s="46"/>
      <c r="M118" s="222"/>
      <c r="N118" s="223"/>
      <c r="O118" s="86"/>
      <c r="P118" s="86"/>
      <c r="Q118" s="86"/>
      <c r="R118" s="86"/>
      <c r="S118" s="86"/>
      <c r="T118" s="87"/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T118" s="19" t="s">
        <v>159</v>
      </c>
      <c r="AU118" s="19" t="s">
        <v>79</v>
      </c>
    </row>
    <row r="119" s="2" customFormat="1" ht="37.8" customHeight="1">
      <c r="A119" s="40"/>
      <c r="B119" s="41"/>
      <c r="C119" s="206" t="s">
        <v>221</v>
      </c>
      <c r="D119" s="206" t="s">
        <v>153</v>
      </c>
      <c r="E119" s="207" t="s">
        <v>1729</v>
      </c>
      <c r="F119" s="208" t="s">
        <v>1730</v>
      </c>
      <c r="G119" s="209" t="s">
        <v>258</v>
      </c>
      <c r="H119" s="210">
        <v>0.001</v>
      </c>
      <c r="I119" s="211"/>
      <c r="J119" s="212">
        <f>ROUND(I119*H119,2)</f>
        <v>0</v>
      </c>
      <c r="K119" s="208" t="s">
        <v>157</v>
      </c>
      <c r="L119" s="46"/>
      <c r="M119" s="213" t="s">
        <v>19</v>
      </c>
      <c r="N119" s="214" t="s">
        <v>40</v>
      </c>
      <c r="O119" s="86"/>
      <c r="P119" s="215">
        <f>O119*H119</f>
        <v>0</v>
      </c>
      <c r="Q119" s="215">
        <v>0</v>
      </c>
      <c r="R119" s="215">
        <f>Q119*H119</f>
        <v>0</v>
      </c>
      <c r="S119" s="215">
        <v>0</v>
      </c>
      <c r="T119" s="216">
        <f>S119*H119</f>
        <v>0</v>
      </c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R119" s="217" t="s">
        <v>158</v>
      </c>
      <c r="AT119" s="217" t="s">
        <v>153</v>
      </c>
      <c r="AU119" s="217" t="s">
        <v>79</v>
      </c>
      <c r="AY119" s="19" t="s">
        <v>150</v>
      </c>
      <c r="BE119" s="218">
        <f>IF(N119="základní",J119,0)</f>
        <v>0</v>
      </c>
      <c r="BF119" s="218">
        <f>IF(N119="snížená",J119,0)</f>
        <v>0</v>
      </c>
      <c r="BG119" s="218">
        <f>IF(N119="zákl. přenesená",J119,0)</f>
        <v>0</v>
      </c>
      <c r="BH119" s="218">
        <f>IF(N119="sníž. přenesená",J119,0)</f>
        <v>0</v>
      </c>
      <c r="BI119" s="218">
        <f>IF(N119="nulová",J119,0)</f>
        <v>0</v>
      </c>
      <c r="BJ119" s="19" t="s">
        <v>77</v>
      </c>
      <c r="BK119" s="218">
        <f>ROUND(I119*H119,2)</f>
        <v>0</v>
      </c>
      <c r="BL119" s="19" t="s">
        <v>158</v>
      </c>
      <c r="BM119" s="217" t="s">
        <v>224</v>
      </c>
    </row>
    <row r="120" s="2" customFormat="1">
      <c r="A120" s="40"/>
      <c r="B120" s="41"/>
      <c r="C120" s="42"/>
      <c r="D120" s="219" t="s">
        <v>159</v>
      </c>
      <c r="E120" s="42"/>
      <c r="F120" s="220" t="s">
        <v>1731</v>
      </c>
      <c r="G120" s="42"/>
      <c r="H120" s="42"/>
      <c r="I120" s="221"/>
      <c r="J120" s="42"/>
      <c r="K120" s="42"/>
      <c r="L120" s="46"/>
      <c r="M120" s="222"/>
      <c r="N120" s="223"/>
      <c r="O120" s="86"/>
      <c r="P120" s="86"/>
      <c r="Q120" s="86"/>
      <c r="R120" s="86"/>
      <c r="S120" s="86"/>
      <c r="T120" s="87"/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T120" s="19" t="s">
        <v>159</v>
      </c>
      <c r="AU120" s="19" t="s">
        <v>79</v>
      </c>
    </row>
    <row r="121" s="2" customFormat="1" ht="21.75" customHeight="1">
      <c r="A121" s="40"/>
      <c r="B121" s="41"/>
      <c r="C121" s="206" t="s">
        <v>187</v>
      </c>
      <c r="D121" s="206" t="s">
        <v>153</v>
      </c>
      <c r="E121" s="207" t="s">
        <v>768</v>
      </c>
      <c r="F121" s="208" t="s">
        <v>769</v>
      </c>
      <c r="G121" s="209" t="s">
        <v>375</v>
      </c>
      <c r="H121" s="210">
        <v>16.087</v>
      </c>
      <c r="I121" s="211"/>
      <c r="J121" s="212">
        <f>ROUND(I121*H121,2)</f>
        <v>0</v>
      </c>
      <c r="K121" s="208" t="s">
        <v>157</v>
      </c>
      <c r="L121" s="46"/>
      <c r="M121" s="213" t="s">
        <v>19</v>
      </c>
      <c r="N121" s="214" t="s">
        <v>40</v>
      </c>
      <c r="O121" s="86"/>
      <c r="P121" s="215">
        <f>O121*H121</f>
        <v>0</v>
      </c>
      <c r="Q121" s="215">
        <v>0</v>
      </c>
      <c r="R121" s="215">
        <f>Q121*H121</f>
        <v>0</v>
      </c>
      <c r="S121" s="215">
        <v>0</v>
      </c>
      <c r="T121" s="216">
        <f>S121*H121</f>
        <v>0</v>
      </c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R121" s="217" t="s">
        <v>158</v>
      </c>
      <c r="AT121" s="217" t="s">
        <v>153</v>
      </c>
      <c r="AU121" s="217" t="s">
        <v>79</v>
      </c>
      <c r="AY121" s="19" t="s">
        <v>150</v>
      </c>
      <c r="BE121" s="218">
        <f>IF(N121="základní",J121,0)</f>
        <v>0</v>
      </c>
      <c r="BF121" s="218">
        <f>IF(N121="snížená",J121,0)</f>
        <v>0</v>
      </c>
      <c r="BG121" s="218">
        <f>IF(N121="zákl. přenesená",J121,0)</f>
        <v>0</v>
      </c>
      <c r="BH121" s="218">
        <f>IF(N121="sníž. přenesená",J121,0)</f>
        <v>0</v>
      </c>
      <c r="BI121" s="218">
        <f>IF(N121="nulová",J121,0)</f>
        <v>0</v>
      </c>
      <c r="BJ121" s="19" t="s">
        <v>77</v>
      </c>
      <c r="BK121" s="218">
        <f>ROUND(I121*H121,2)</f>
        <v>0</v>
      </c>
      <c r="BL121" s="19" t="s">
        <v>158</v>
      </c>
      <c r="BM121" s="217" t="s">
        <v>307</v>
      </c>
    </row>
    <row r="122" s="2" customFormat="1">
      <c r="A122" s="40"/>
      <c r="B122" s="41"/>
      <c r="C122" s="42"/>
      <c r="D122" s="219" t="s">
        <v>159</v>
      </c>
      <c r="E122" s="42"/>
      <c r="F122" s="220" t="s">
        <v>770</v>
      </c>
      <c r="G122" s="42"/>
      <c r="H122" s="42"/>
      <c r="I122" s="221"/>
      <c r="J122" s="42"/>
      <c r="K122" s="42"/>
      <c r="L122" s="46"/>
      <c r="M122" s="222"/>
      <c r="N122" s="223"/>
      <c r="O122" s="86"/>
      <c r="P122" s="86"/>
      <c r="Q122" s="86"/>
      <c r="R122" s="86"/>
      <c r="S122" s="86"/>
      <c r="T122" s="87"/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T122" s="19" t="s">
        <v>159</v>
      </c>
      <c r="AU122" s="19" t="s">
        <v>79</v>
      </c>
    </row>
    <row r="123" s="2" customFormat="1" ht="21.75" customHeight="1">
      <c r="A123" s="40"/>
      <c r="B123" s="41"/>
      <c r="C123" s="206" t="s">
        <v>304</v>
      </c>
      <c r="D123" s="206" t="s">
        <v>153</v>
      </c>
      <c r="E123" s="207" t="s">
        <v>771</v>
      </c>
      <c r="F123" s="208" t="s">
        <v>772</v>
      </c>
      <c r="G123" s="209" t="s">
        <v>375</v>
      </c>
      <c r="H123" s="210">
        <v>17.687000000000001</v>
      </c>
      <c r="I123" s="211"/>
      <c r="J123" s="212">
        <f>ROUND(I123*H123,2)</f>
        <v>0</v>
      </c>
      <c r="K123" s="208" t="s">
        <v>157</v>
      </c>
      <c r="L123" s="46"/>
      <c r="M123" s="213" t="s">
        <v>19</v>
      </c>
      <c r="N123" s="214" t="s">
        <v>40</v>
      </c>
      <c r="O123" s="86"/>
      <c r="P123" s="215">
        <f>O123*H123</f>
        <v>0</v>
      </c>
      <c r="Q123" s="215">
        <v>0</v>
      </c>
      <c r="R123" s="215">
        <f>Q123*H123</f>
        <v>0</v>
      </c>
      <c r="S123" s="215">
        <v>0</v>
      </c>
      <c r="T123" s="216">
        <f>S123*H123</f>
        <v>0</v>
      </c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R123" s="217" t="s">
        <v>158</v>
      </c>
      <c r="AT123" s="217" t="s">
        <v>153</v>
      </c>
      <c r="AU123" s="217" t="s">
        <v>79</v>
      </c>
      <c r="AY123" s="19" t="s">
        <v>150</v>
      </c>
      <c r="BE123" s="218">
        <f>IF(N123="základní",J123,0)</f>
        <v>0</v>
      </c>
      <c r="BF123" s="218">
        <f>IF(N123="snížená",J123,0)</f>
        <v>0</v>
      </c>
      <c r="BG123" s="218">
        <f>IF(N123="zákl. přenesená",J123,0)</f>
        <v>0</v>
      </c>
      <c r="BH123" s="218">
        <f>IF(N123="sníž. přenesená",J123,0)</f>
        <v>0</v>
      </c>
      <c r="BI123" s="218">
        <f>IF(N123="nulová",J123,0)</f>
        <v>0</v>
      </c>
      <c r="BJ123" s="19" t="s">
        <v>77</v>
      </c>
      <c r="BK123" s="218">
        <f>ROUND(I123*H123,2)</f>
        <v>0</v>
      </c>
      <c r="BL123" s="19" t="s">
        <v>158</v>
      </c>
      <c r="BM123" s="217" t="s">
        <v>311</v>
      </c>
    </row>
    <row r="124" s="2" customFormat="1">
      <c r="A124" s="40"/>
      <c r="B124" s="41"/>
      <c r="C124" s="42"/>
      <c r="D124" s="219" t="s">
        <v>159</v>
      </c>
      <c r="E124" s="42"/>
      <c r="F124" s="220" t="s">
        <v>773</v>
      </c>
      <c r="G124" s="42"/>
      <c r="H124" s="42"/>
      <c r="I124" s="221"/>
      <c r="J124" s="42"/>
      <c r="K124" s="42"/>
      <c r="L124" s="46"/>
      <c r="M124" s="222"/>
      <c r="N124" s="223"/>
      <c r="O124" s="86"/>
      <c r="P124" s="86"/>
      <c r="Q124" s="86"/>
      <c r="R124" s="86"/>
      <c r="S124" s="86"/>
      <c r="T124" s="87"/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T124" s="19" t="s">
        <v>159</v>
      </c>
      <c r="AU124" s="19" t="s">
        <v>79</v>
      </c>
    </row>
    <row r="125" s="2" customFormat="1" ht="24.15" customHeight="1">
      <c r="A125" s="40"/>
      <c r="B125" s="41"/>
      <c r="C125" s="206" t="s">
        <v>193</v>
      </c>
      <c r="D125" s="206" t="s">
        <v>153</v>
      </c>
      <c r="E125" s="207" t="s">
        <v>774</v>
      </c>
      <c r="F125" s="208" t="s">
        <v>775</v>
      </c>
      <c r="G125" s="209" t="s">
        <v>375</v>
      </c>
      <c r="H125" s="210">
        <v>88.435000000000002</v>
      </c>
      <c r="I125" s="211"/>
      <c r="J125" s="212">
        <f>ROUND(I125*H125,2)</f>
        <v>0</v>
      </c>
      <c r="K125" s="208" t="s">
        <v>157</v>
      </c>
      <c r="L125" s="46"/>
      <c r="M125" s="213" t="s">
        <v>19</v>
      </c>
      <c r="N125" s="214" t="s">
        <v>40</v>
      </c>
      <c r="O125" s="86"/>
      <c r="P125" s="215">
        <f>O125*H125</f>
        <v>0</v>
      </c>
      <c r="Q125" s="215">
        <v>0</v>
      </c>
      <c r="R125" s="215">
        <f>Q125*H125</f>
        <v>0</v>
      </c>
      <c r="S125" s="215">
        <v>0</v>
      </c>
      <c r="T125" s="216">
        <f>S125*H125</f>
        <v>0</v>
      </c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R125" s="217" t="s">
        <v>158</v>
      </c>
      <c r="AT125" s="217" t="s">
        <v>153</v>
      </c>
      <c r="AU125" s="217" t="s">
        <v>79</v>
      </c>
      <c r="AY125" s="19" t="s">
        <v>150</v>
      </c>
      <c r="BE125" s="218">
        <f>IF(N125="základní",J125,0)</f>
        <v>0</v>
      </c>
      <c r="BF125" s="218">
        <f>IF(N125="snížená",J125,0)</f>
        <v>0</v>
      </c>
      <c r="BG125" s="218">
        <f>IF(N125="zákl. přenesená",J125,0)</f>
        <v>0</v>
      </c>
      <c r="BH125" s="218">
        <f>IF(N125="sníž. přenesená",J125,0)</f>
        <v>0</v>
      </c>
      <c r="BI125" s="218">
        <f>IF(N125="nulová",J125,0)</f>
        <v>0</v>
      </c>
      <c r="BJ125" s="19" t="s">
        <v>77</v>
      </c>
      <c r="BK125" s="218">
        <f>ROUND(I125*H125,2)</f>
        <v>0</v>
      </c>
      <c r="BL125" s="19" t="s">
        <v>158</v>
      </c>
      <c r="BM125" s="217" t="s">
        <v>1732</v>
      </c>
    </row>
    <row r="126" s="2" customFormat="1">
      <c r="A126" s="40"/>
      <c r="B126" s="41"/>
      <c r="C126" s="42"/>
      <c r="D126" s="219" t="s">
        <v>159</v>
      </c>
      <c r="E126" s="42"/>
      <c r="F126" s="220" t="s">
        <v>776</v>
      </c>
      <c r="G126" s="42"/>
      <c r="H126" s="42"/>
      <c r="I126" s="221"/>
      <c r="J126" s="42"/>
      <c r="K126" s="42"/>
      <c r="L126" s="46"/>
      <c r="M126" s="222"/>
      <c r="N126" s="223"/>
      <c r="O126" s="86"/>
      <c r="P126" s="86"/>
      <c r="Q126" s="86"/>
      <c r="R126" s="86"/>
      <c r="S126" s="86"/>
      <c r="T126" s="87"/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T126" s="19" t="s">
        <v>159</v>
      </c>
      <c r="AU126" s="19" t="s">
        <v>79</v>
      </c>
    </row>
    <row r="127" s="13" customFormat="1">
      <c r="A127" s="13"/>
      <c r="B127" s="242"/>
      <c r="C127" s="243"/>
      <c r="D127" s="244" t="s">
        <v>593</v>
      </c>
      <c r="E127" s="243"/>
      <c r="F127" s="246" t="s">
        <v>1733</v>
      </c>
      <c r="G127" s="243"/>
      <c r="H127" s="247">
        <v>88.435000000000002</v>
      </c>
      <c r="I127" s="248"/>
      <c r="J127" s="243"/>
      <c r="K127" s="243"/>
      <c r="L127" s="249"/>
      <c r="M127" s="250"/>
      <c r="N127" s="251"/>
      <c r="O127" s="251"/>
      <c r="P127" s="251"/>
      <c r="Q127" s="251"/>
      <c r="R127" s="251"/>
      <c r="S127" s="251"/>
      <c r="T127" s="252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T127" s="253" t="s">
        <v>593</v>
      </c>
      <c r="AU127" s="253" t="s">
        <v>79</v>
      </c>
      <c r="AV127" s="13" t="s">
        <v>79</v>
      </c>
      <c r="AW127" s="13" t="s">
        <v>4</v>
      </c>
      <c r="AX127" s="13" t="s">
        <v>77</v>
      </c>
      <c r="AY127" s="253" t="s">
        <v>150</v>
      </c>
    </row>
    <row r="128" s="2" customFormat="1" ht="16.5" customHeight="1">
      <c r="A128" s="40"/>
      <c r="B128" s="41"/>
      <c r="C128" s="206" t="s">
        <v>312</v>
      </c>
      <c r="D128" s="206" t="s">
        <v>153</v>
      </c>
      <c r="E128" s="207" t="s">
        <v>1734</v>
      </c>
      <c r="F128" s="208" t="s">
        <v>1735</v>
      </c>
      <c r="G128" s="209" t="s">
        <v>380</v>
      </c>
      <c r="H128" s="210">
        <v>8</v>
      </c>
      <c r="I128" s="211"/>
      <c r="J128" s="212">
        <f>ROUND(I128*H128,2)</f>
        <v>0</v>
      </c>
      <c r="K128" s="208" t="s">
        <v>19</v>
      </c>
      <c r="L128" s="46"/>
      <c r="M128" s="213" t="s">
        <v>19</v>
      </c>
      <c r="N128" s="214" t="s">
        <v>40</v>
      </c>
      <c r="O128" s="86"/>
      <c r="P128" s="215">
        <f>O128*H128</f>
        <v>0</v>
      </c>
      <c r="Q128" s="215">
        <v>0</v>
      </c>
      <c r="R128" s="215">
        <f>Q128*H128</f>
        <v>0</v>
      </c>
      <c r="S128" s="215">
        <v>0</v>
      </c>
      <c r="T128" s="216">
        <f>S128*H128</f>
        <v>0</v>
      </c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R128" s="217" t="s">
        <v>158</v>
      </c>
      <c r="AT128" s="217" t="s">
        <v>153</v>
      </c>
      <c r="AU128" s="217" t="s">
        <v>79</v>
      </c>
      <c r="AY128" s="19" t="s">
        <v>150</v>
      </c>
      <c r="BE128" s="218">
        <f>IF(N128="základní",J128,0)</f>
        <v>0</v>
      </c>
      <c r="BF128" s="218">
        <f>IF(N128="snížená",J128,0)</f>
        <v>0</v>
      </c>
      <c r="BG128" s="218">
        <f>IF(N128="zákl. přenesená",J128,0)</f>
        <v>0</v>
      </c>
      <c r="BH128" s="218">
        <f>IF(N128="sníž. přenesená",J128,0)</f>
        <v>0</v>
      </c>
      <c r="BI128" s="218">
        <f>IF(N128="nulová",J128,0)</f>
        <v>0</v>
      </c>
      <c r="BJ128" s="19" t="s">
        <v>77</v>
      </c>
      <c r="BK128" s="218">
        <f>ROUND(I128*H128,2)</f>
        <v>0</v>
      </c>
      <c r="BL128" s="19" t="s">
        <v>158</v>
      </c>
      <c r="BM128" s="217" t="s">
        <v>208</v>
      </c>
    </row>
    <row r="129" s="2" customFormat="1" ht="24.15" customHeight="1">
      <c r="A129" s="40"/>
      <c r="B129" s="41"/>
      <c r="C129" s="206" t="s">
        <v>199</v>
      </c>
      <c r="D129" s="206" t="s">
        <v>153</v>
      </c>
      <c r="E129" s="207" t="s">
        <v>1736</v>
      </c>
      <c r="F129" s="208" t="s">
        <v>1737</v>
      </c>
      <c r="G129" s="209" t="s">
        <v>252</v>
      </c>
      <c r="H129" s="210">
        <v>16</v>
      </c>
      <c r="I129" s="211"/>
      <c r="J129" s="212">
        <f>ROUND(I129*H129,2)</f>
        <v>0</v>
      </c>
      <c r="K129" s="208" t="s">
        <v>19</v>
      </c>
      <c r="L129" s="46"/>
      <c r="M129" s="213" t="s">
        <v>19</v>
      </c>
      <c r="N129" s="214" t="s">
        <v>40</v>
      </c>
      <c r="O129" s="86"/>
      <c r="P129" s="215">
        <f>O129*H129</f>
        <v>0</v>
      </c>
      <c r="Q129" s="215">
        <v>0</v>
      </c>
      <c r="R129" s="215">
        <f>Q129*H129</f>
        <v>0</v>
      </c>
      <c r="S129" s="215">
        <v>0</v>
      </c>
      <c r="T129" s="216">
        <f>S129*H129</f>
        <v>0</v>
      </c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R129" s="217" t="s">
        <v>158</v>
      </c>
      <c r="AT129" s="217" t="s">
        <v>153</v>
      </c>
      <c r="AU129" s="217" t="s">
        <v>79</v>
      </c>
      <c r="AY129" s="19" t="s">
        <v>150</v>
      </c>
      <c r="BE129" s="218">
        <f>IF(N129="základní",J129,0)</f>
        <v>0</v>
      </c>
      <c r="BF129" s="218">
        <f>IF(N129="snížená",J129,0)</f>
        <v>0</v>
      </c>
      <c r="BG129" s="218">
        <f>IF(N129="zákl. přenesená",J129,0)</f>
        <v>0</v>
      </c>
      <c r="BH129" s="218">
        <f>IF(N129="sníž. přenesená",J129,0)</f>
        <v>0</v>
      </c>
      <c r="BI129" s="218">
        <f>IF(N129="nulová",J129,0)</f>
        <v>0</v>
      </c>
      <c r="BJ129" s="19" t="s">
        <v>77</v>
      </c>
      <c r="BK129" s="218">
        <f>ROUND(I129*H129,2)</f>
        <v>0</v>
      </c>
      <c r="BL129" s="19" t="s">
        <v>158</v>
      </c>
      <c r="BM129" s="217" t="s">
        <v>315</v>
      </c>
    </row>
    <row r="130" s="2" customFormat="1" ht="16.5" customHeight="1">
      <c r="A130" s="40"/>
      <c r="B130" s="41"/>
      <c r="C130" s="206" t="s">
        <v>7</v>
      </c>
      <c r="D130" s="206" t="s">
        <v>153</v>
      </c>
      <c r="E130" s="207" t="s">
        <v>1738</v>
      </c>
      <c r="F130" s="208" t="s">
        <v>1739</v>
      </c>
      <c r="G130" s="209" t="s">
        <v>375</v>
      </c>
      <c r="H130" s="210">
        <v>7.3200000000000003</v>
      </c>
      <c r="I130" s="211"/>
      <c r="J130" s="212">
        <f>ROUND(I130*H130,2)</f>
        <v>0</v>
      </c>
      <c r="K130" s="208" t="s">
        <v>19</v>
      </c>
      <c r="L130" s="46"/>
      <c r="M130" s="213" t="s">
        <v>19</v>
      </c>
      <c r="N130" s="214" t="s">
        <v>40</v>
      </c>
      <c r="O130" s="86"/>
      <c r="P130" s="215">
        <f>O130*H130</f>
        <v>0</v>
      </c>
      <c r="Q130" s="215">
        <v>0</v>
      </c>
      <c r="R130" s="215">
        <f>Q130*H130</f>
        <v>0</v>
      </c>
      <c r="S130" s="215">
        <v>0</v>
      </c>
      <c r="T130" s="216">
        <f>S130*H130</f>
        <v>0</v>
      </c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R130" s="217" t="s">
        <v>158</v>
      </c>
      <c r="AT130" s="217" t="s">
        <v>153</v>
      </c>
      <c r="AU130" s="217" t="s">
        <v>79</v>
      </c>
      <c r="AY130" s="19" t="s">
        <v>150</v>
      </c>
      <c r="BE130" s="218">
        <f>IF(N130="základní",J130,0)</f>
        <v>0</v>
      </c>
      <c r="BF130" s="218">
        <f>IF(N130="snížená",J130,0)</f>
        <v>0</v>
      </c>
      <c r="BG130" s="218">
        <f>IF(N130="zákl. přenesená",J130,0)</f>
        <v>0</v>
      </c>
      <c r="BH130" s="218">
        <f>IF(N130="sníž. přenesená",J130,0)</f>
        <v>0</v>
      </c>
      <c r="BI130" s="218">
        <f>IF(N130="nulová",J130,0)</f>
        <v>0</v>
      </c>
      <c r="BJ130" s="19" t="s">
        <v>77</v>
      </c>
      <c r="BK130" s="218">
        <f>ROUND(I130*H130,2)</f>
        <v>0</v>
      </c>
      <c r="BL130" s="19" t="s">
        <v>158</v>
      </c>
      <c r="BM130" s="217" t="s">
        <v>320</v>
      </c>
    </row>
    <row r="131" s="2" customFormat="1" ht="16.5" customHeight="1">
      <c r="A131" s="40"/>
      <c r="B131" s="41"/>
      <c r="C131" s="206" t="s">
        <v>204</v>
      </c>
      <c r="D131" s="206" t="s">
        <v>153</v>
      </c>
      <c r="E131" s="207" t="s">
        <v>1740</v>
      </c>
      <c r="F131" s="208" t="s">
        <v>1741</v>
      </c>
      <c r="G131" s="209" t="s">
        <v>310</v>
      </c>
      <c r="H131" s="210">
        <v>32</v>
      </c>
      <c r="I131" s="211"/>
      <c r="J131" s="212">
        <f>ROUND(I131*H131,2)</f>
        <v>0</v>
      </c>
      <c r="K131" s="208" t="s">
        <v>19</v>
      </c>
      <c r="L131" s="46"/>
      <c r="M131" s="213" t="s">
        <v>19</v>
      </c>
      <c r="N131" s="214" t="s">
        <v>40</v>
      </c>
      <c r="O131" s="86"/>
      <c r="P131" s="215">
        <f>O131*H131</f>
        <v>0</v>
      </c>
      <c r="Q131" s="215">
        <v>0</v>
      </c>
      <c r="R131" s="215">
        <f>Q131*H131</f>
        <v>0</v>
      </c>
      <c r="S131" s="215">
        <v>0</v>
      </c>
      <c r="T131" s="216">
        <f>S131*H131</f>
        <v>0</v>
      </c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R131" s="217" t="s">
        <v>158</v>
      </c>
      <c r="AT131" s="217" t="s">
        <v>153</v>
      </c>
      <c r="AU131" s="217" t="s">
        <v>79</v>
      </c>
      <c r="AY131" s="19" t="s">
        <v>150</v>
      </c>
      <c r="BE131" s="218">
        <f>IF(N131="základní",J131,0)</f>
        <v>0</v>
      </c>
      <c r="BF131" s="218">
        <f>IF(N131="snížená",J131,0)</f>
        <v>0</v>
      </c>
      <c r="BG131" s="218">
        <f>IF(N131="zákl. přenesená",J131,0)</f>
        <v>0</v>
      </c>
      <c r="BH131" s="218">
        <f>IF(N131="sníž. přenesená",J131,0)</f>
        <v>0</v>
      </c>
      <c r="BI131" s="218">
        <f>IF(N131="nulová",J131,0)</f>
        <v>0</v>
      </c>
      <c r="BJ131" s="19" t="s">
        <v>77</v>
      </c>
      <c r="BK131" s="218">
        <f>ROUND(I131*H131,2)</f>
        <v>0</v>
      </c>
      <c r="BL131" s="19" t="s">
        <v>158</v>
      </c>
      <c r="BM131" s="217" t="s">
        <v>323</v>
      </c>
    </row>
    <row r="132" s="2" customFormat="1" ht="16.5" customHeight="1">
      <c r="A132" s="40"/>
      <c r="B132" s="41"/>
      <c r="C132" s="206" t="s">
        <v>330</v>
      </c>
      <c r="D132" s="206" t="s">
        <v>153</v>
      </c>
      <c r="E132" s="207" t="s">
        <v>1742</v>
      </c>
      <c r="F132" s="208" t="s">
        <v>1743</v>
      </c>
      <c r="G132" s="209" t="s">
        <v>252</v>
      </c>
      <c r="H132" s="210">
        <v>48</v>
      </c>
      <c r="I132" s="211"/>
      <c r="J132" s="212">
        <f>ROUND(I132*H132,2)</f>
        <v>0</v>
      </c>
      <c r="K132" s="208" t="s">
        <v>19</v>
      </c>
      <c r="L132" s="46"/>
      <c r="M132" s="213" t="s">
        <v>19</v>
      </c>
      <c r="N132" s="214" t="s">
        <v>40</v>
      </c>
      <c r="O132" s="86"/>
      <c r="P132" s="215">
        <f>O132*H132</f>
        <v>0</v>
      </c>
      <c r="Q132" s="215">
        <v>0</v>
      </c>
      <c r="R132" s="215">
        <f>Q132*H132</f>
        <v>0</v>
      </c>
      <c r="S132" s="215">
        <v>0</v>
      </c>
      <c r="T132" s="216">
        <f>S132*H132</f>
        <v>0</v>
      </c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R132" s="217" t="s">
        <v>158</v>
      </c>
      <c r="AT132" s="217" t="s">
        <v>153</v>
      </c>
      <c r="AU132" s="217" t="s">
        <v>79</v>
      </c>
      <c r="AY132" s="19" t="s">
        <v>150</v>
      </c>
      <c r="BE132" s="218">
        <f>IF(N132="základní",J132,0)</f>
        <v>0</v>
      </c>
      <c r="BF132" s="218">
        <f>IF(N132="snížená",J132,0)</f>
        <v>0</v>
      </c>
      <c r="BG132" s="218">
        <f>IF(N132="zákl. přenesená",J132,0)</f>
        <v>0</v>
      </c>
      <c r="BH132" s="218">
        <f>IF(N132="sníž. přenesená",J132,0)</f>
        <v>0</v>
      </c>
      <c r="BI132" s="218">
        <f>IF(N132="nulová",J132,0)</f>
        <v>0</v>
      </c>
      <c r="BJ132" s="19" t="s">
        <v>77</v>
      </c>
      <c r="BK132" s="218">
        <f>ROUND(I132*H132,2)</f>
        <v>0</v>
      </c>
      <c r="BL132" s="19" t="s">
        <v>158</v>
      </c>
      <c r="BM132" s="217" t="s">
        <v>328</v>
      </c>
    </row>
    <row r="133" s="2" customFormat="1" ht="16.5" customHeight="1">
      <c r="A133" s="40"/>
      <c r="B133" s="41"/>
      <c r="C133" s="206" t="s">
        <v>208</v>
      </c>
      <c r="D133" s="206" t="s">
        <v>153</v>
      </c>
      <c r="E133" s="207" t="s">
        <v>1744</v>
      </c>
      <c r="F133" s="208" t="s">
        <v>1745</v>
      </c>
      <c r="G133" s="209" t="s">
        <v>375</v>
      </c>
      <c r="H133" s="210">
        <v>22.399999999999999</v>
      </c>
      <c r="I133" s="211"/>
      <c r="J133" s="212">
        <f>ROUND(I133*H133,2)</f>
        <v>0</v>
      </c>
      <c r="K133" s="208" t="s">
        <v>19</v>
      </c>
      <c r="L133" s="46"/>
      <c r="M133" s="213" t="s">
        <v>19</v>
      </c>
      <c r="N133" s="214" t="s">
        <v>40</v>
      </c>
      <c r="O133" s="86"/>
      <c r="P133" s="215">
        <f>O133*H133</f>
        <v>0</v>
      </c>
      <c r="Q133" s="215">
        <v>0</v>
      </c>
      <c r="R133" s="215">
        <f>Q133*H133</f>
        <v>0</v>
      </c>
      <c r="S133" s="215">
        <v>0</v>
      </c>
      <c r="T133" s="216">
        <f>S133*H133</f>
        <v>0</v>
      </c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R133" s="217" t="s">
        <v>158</v>
      </c>
      <c r="AT133" s="217" t="s">
        <v>153</v>
      </c>
      <c r="AU133" s="217" t="s">
        <v>79</v>
      </c>
      <c r="AY133" s="19" t="s">
        <v>150</v>
      </c>
      <c r="BE133" s="218">
        <f>IF(N133="základní",J133,0)</f>
        <v>0</v>
      </c>
      <c r="BF133" s="218">
        <f>IF(N133="snížená",J133,0)</f>
        <v>0</v>
      </c>
      <c r="BG133" s="218">
        <f>IF(N133="zákl. přenesená",J133,0)</f>
        <v>0</v>
      </c>
      <c r="BH133" s="218">
        <f>IF(N133="sníž. přenesená",J133,0)</f>
        <v>0</v>
      </c>
      <c r="BI133" s="218">
        <f>IF(N133="nulová",J133,0)</f>
        <v>0</v>
      </c>
      <c r="BJ133" s="19" t="s">
        <v>77</v>
      </c>
      <c r="BK133" s="218">
        <f>ROUND(I133*H133,2)</f>
        <v>0</v>
      </c>
      <c r="BL133" s="19" t="s">
        <v>158</v>
      </c>
      <c r="BM133" s="217" t="s">
        <v>333</v>
      </c>
    </row>
    <row r="134" s="2" customFormat="1" ht="16.5" customHeight="1">
      <c r="A134" s="40"/>
      <c r="B134" s="41"/>
      <c r="C134" s="206" t="s">
        <v>338</v>
      </c>
      <c r="D134" s="206" t="s">
        <v>153</v>
      </c>
      <c r="E134" s="207" t="s">
        <v>1746</v>
      </c>
      <c r="F134" s="208" t="s">
        <v>1747</v>
      </c>
      <c r="G134" s="209" t="s">
        <v>319</v>
      </c>
      <c r="H134" s="210">
        <v>144</v>
      </c>
      <c r="I134" s="211"/>
      <c r="J134" s="212">
        <f>ROUND(I134*H134,2)</f>
        <v>0</v>
      </c>
      <c r="K134" s="208" t="s">
        <v>19</v>
      </c>
      <c r="L134" s="46"/>
      <c r="M134" s="213" t="s">
        <v>19</v>
      </c>
      <c r="N134" s="214" t="s">
        <v>40</v>
      </c>
      <c r="O134" s="86"/>
      <c r="P134" s="215">
        <f>O134*H134</f>
        <v>0</v>
      </c>
      <c r="Q134" s="215">
        <v>0</v>
      </c>
      <c r="R134" s="215">
        <f>Q134*H134</f>
        <v>0</v>
      </c>
      <c r="S134" s="215">
        <v>0</v>
      </c>
      <c r="T134" s="216">
        <f>S134*H134</f>
        <v>0</v>
      </c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R134" s="217" t="s">
        <v>158</v>
      </c>
      <c r="AT134" s="217" t="s">
        <v>153</v>
      </c>
      <c r="AU134" s="217" t="s">
        <v>79</v>
      </c>
      <c r="AY134" s="19" t="s">
        <v>150</v>
      </c>
      <c r="BE134" s="218">
        <f>IF(N134="základní",J134,0)</f>
        <v>0</v>
      </c>
      <c r="BF134" s="218">
        <f>IF(N134="snížená",J134,0)</f>
        <v>0</v>
      </c>
      <c r="BG134" s="218">
        <f>IF(N134="zákl. přenesená",J134,0)</f>
        <v>0</v>
      </c>
      <c r="BH134" s="218">
        <f>IF(N134="sníž. přenesená",J134,0)</f>
        <v>0</v>
      </c>
      <c r="BI134" s="218">
        <f>IF(N134="nulová",J134,0)</f>
        <v>0</v>
      </c>
      <c r="BJ134" s="19" t="s">
        <v>77</v>
      </c>
      <c r="BK134" s="218">
        <f>ROUND(I134*H134,2)</f>
        <v>0</v>
      </c>
      <c r="BL134" s="19" t="s">
        <v>158</v>
      </c>
      <c r="BM134" s="217" t="s">
        <v>337</v>
      </c>
    </row>
    <row r="135" s="2" customFormat="1" ht="16.5" customHeight="1">
      <c r="A135" s="40"/>
      <c r="B135" s="41"/>
      <c r="C135" s="206" t="s">
        <v>215</v>
      </c>
      <c r="D135" s="206" t="s">
        <v>153</v>
      </c>
      <c r="E135" s="207" t="s">
        <v>1748</v>
      </c>
      <c r="F135" s="208" t="s">
        <v>1749</v>
      </c>
      <c r="G135" s="209" t="s">
        <v>252</v>
      </c>
      <c r="H135" s="210">
        <v>80</v>
      </c>
      <c r="I135" s="211"/>
      <c r="J135" s="212">
        <f>ROUND(I135*H135,2)</f>
        <v>0</v>
      </c>
      <c r="K135" s="208" t="s">
        <v>19</v>
      </c>
      <c r="L135" s="46"/>
      <c r="M135" s="213" t="s">
        <v>19</v>
      </c>
      <c r="N135" s="214" t="s">
        <v>40</v>
      </c>
      <c r="O135" s="86"/>
      <c r="P135" s="215">
        <f>O135*H135</f>
        <v>0</v>
      </c>
      <c r="Q135" s="215">
        <v>0</v>
      </c>
      <c r="R135" s="215">
        <f>Q135*H135</f>
        <v>0</v>
      </c>
      <c r="S135" s="215">
        <v>0</v>
      </c>
      <c r="T135" s="216">
        <f>S135*H135</f>
        <v>0</v>
      </c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R135" s="217" t="s">
        <v>158</v>
      </c>
      <c r="AT135" s="217" t="s">
        <v>153</v>
      </c>
      <c r="AU135" s="217" t="s">
        <v>79</v>
      </c>
      <c r="AY135" s="19" t="s">
        <v>150</v>
      </c>
      <c r="BE135" s="218">
        <f>IF(N135="základní",J135,0)</f>
        <v>0</v>
      </c>
      <c r="BF135" s="218">
        <f>IF(N135="snížená",J135,0)</f>
        <v>0</v>
      </c>
      <c r="BG135" s="218">
        <f>IF(N135="zákl. přenesená",J135,0)</f>
        <v>0</v>
      </c>
      <c r="BH135" s="218">
        <f>IF(N135="sníž. přenesená",J135,0)</f>
        <v>0</v>
      </c>
      <c r="BI135" s="218">
        <f>IF(N135="nulová",J135,0)</f>
        <v>0</v>
      </c>
      <c r="BJ135" s="19" t="s">
        <v>77</v>
      </c>
      <c r="BK135" s="218">
        <f>ROUND(I135*H135,2)</f>
        <v>0</v>
      </c>
      <c r="BL135" s="19" t="s">
        <v>158</v>
      </c>
      <c r="BM135" s="217" t="s">
        <v>341</v>
      </c>
    </row>
    <row r="136" s="2" customFormat="1" ht="24.15" customHeight="1">
      <c r="A136" s="40"/>
      <c r="B136" s="41"/>
      <c r="C136" s="206" t="s">
        <v>346</v>
      </c>
      <c r="D136" s="206" t="s">
        <v>153</v>
      </c>
      <c r="E136" s="207" t="s">
        <v>1750</v>
      </c>
      <c r="F136" s="208" t="s">
        <v>1751</v>
      </c>
      <c r="G136" s="209" t="s">
        <v>375</v>
      </c>
      <c r="H136" s="210">
        <v>160.87000000000001</v>
      </c>
      <c r="I136" s="211"/>
      <c r="J136" s="212">
        <f>ROUND(I136*H136,2)</f>
        <v>0</v>
      </c>
      <c r="K136" s="208" t="s">
        <v>19</v>
      </c>
      <c r="L136" s="46"/>
      <c r="M136" s="213" t="s">
        <v>19</v>
      </c>
      <c r="N136" s="214" t="s">
        <v>40</v>
      </c>
      <c r="O136" s="86"/>
      <c r="P136" s="215">
        <f>O136*H136</f>
        <v>0</v>
      </c>
      <c r="Q136" s="215">
        <v>0</v>
      </c>
      <c r="R136" s="215">
        <f>Q136*H136</f>
        <v>0</v>
      </c>
      <c r="S136" s="215">
        <v>0</v>
      </c>
      <c r="T136" s="216">
        <f>S136*H136</f>
        <v>0</v>
      </c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R136" s="217" t="s">
        <v>158</v>
      </c>
      <c r="AT136" s="217" t="s">
        <v>153</v>
      </c>
      <c r="AU136" s="217" t="s">
        <v>79</v>
      </c>
      <c r="AY136" s="19" t="s">
        <v>150</v>
      </c>
      <c r="BE136" s="218">
        <f>IF(N136="základní",J136,0)</f>
        <v>0</v>
      </c>
      <c r="BF136" s="218">
        <f>IF(N136="snížená",J136,0)</f>
        <v>0</v>
      </c>
      <c r="BG136" s="218">
        <f>IF(N136="zákl. přenesená",J136,0)</f>
        <v>0</v>
      </c>
      <c r="BH136" s="218">
        <f>IF(N136="sníž. přenesená",J136,0)</f>
        <v>0</v>
      </c>
      <c r="BI136" s="218">
        <f>IF(N136="nulová",J136,0)</f>
        <v>0</v>
      </c>
      <c r="BJ136" s="19" t="s">
        <v>77</v>
      </c>
      <c r="BK136" s="218">
        <f>ROUND(I136*H136,2)</f>
        <v>0</v>
      </c>
      <c r="BL136" s="19" t="s">
        <v>158</v>
      </c>
      <c r="BM136" s="217" t="s">
        <v>345</v>
      </c>
    </row>
    <row r="137" s="2" customFormat="1" ht="24.15" customHeight="1">
      <c r="A137" s="40"/>
      <c r="B137" s="41"/>
      <c r="C137" s="206" t="s">
        <v>219</v>
      </c>
      <c r="D137" s="206" t="s">
        <v>153</v>
      </c>
      <c r="E137" s="207" t="s">
        <v>1752</v>
      </c>
      <c r="F137" s="208" t="s">
        <v>1753</v>
      </c>
      <c r="G137" s="209" t="s">
        <v>258</v>
      </c>
      <c r="H137" s="210">
        <v>289.57499999999999</v>
      </c>
      <c r="I137" s="211"/>
      <c r="J137" s="212">
        <f>ROUND(I137*H137,2)</f>
        <v>0</v>
      </c>
      <c r="K137" s="208" t="s">
        <v>19</v>
      </c>
      <c r="L137" s="46"/>
      <c r="M137" s="213" t="s">
        <v>19</v>
      </c>
      <c r="N137" s="214" t="s">
        <v>40</v>
      </c>
      <c r="O137" s="86"/>
      <c r="P137" s="215">
        <f>O137*H137</f>
        <v>0</v>
      </c>
      <c r="Q137" s="215">
        <v>0</v>
      </c>
      <c r="R137" s="215">
        <f>Q137*H137</f>
        <v>0</v>
      </c>
      <c r="S137" s="215">
        <v>0</v>
      </c>
      <c r="T137" s="216">
        <f>S137*H137</f>
        <v>0</v>
      </c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R137" s="217" t="s">
        <v>158</v>
      </c>
      <c r="AT137" s="217" t="s">
        <v>153</v>
      </c>
      <c r="AU137" s="217" t="s">
        <v>79</v>
      </c>
      <c r="AY137" s="19" t="s">
        <v>150</v>
      </c>
      <c r="BE137" s="218">
        <f>IF(N137="základní",J137,0)</f>
        <v>0</v>
      </c>
      <c r="BF137" s="218">
        <f>IF(N137="snížená",J137,0)</f>
        <v>0</v>
      </c>
      <c r="BG137" s="218">
        <f>IF(N137="zákl. přenesená",J137,0)</f>
        <v>0</v>
      </c>
      <c r="BH137" s="218">
        <f>IF(N137="sníž. přenesená",J137,0)</f>
        <v>0</v>
      </c>
      <c r="BI137" s="218">
        <f>IF(N137="nulová",J137,0)</f>
        <v>0</v>
      </c>
      <c r="BJ137" s="19" t="s">
        <v>77</v>
      </c>
      <c r="BK137" s="218">
        <f>ROUND(I137*H137,2)</f>
        <v>0</v>
      </c>
      <c r="BL137" s="19" t="s">
        <v>158</v>
      </c>
      <c r="BM137" s="217" t="s">
        <v>349</v>
      </c>
    </row>
    <row r="138" s="2" customFormat="1" ht="24.15" customHeight="1">
      <c r="A138" s="40"/>
      <c r="B138" s="41"/>
      <c r="C138" s="206" t="s">
        <v>355</v>
      </c>
      <c r="D138" s="206" t="s">
        <v>153</v>
      </c>
      <c r="E138" s="207" t="s">
        <v>1754</v>
      </c>
      <c r="F138" s="208" t="s">
        <v>1755</v>
      </c>
      <c r="G138" s="209" t="s">
        <v>258</v>
      </c>
      <c r="H138" s="210">
        <v>922.04999999999995</v>
      </c>
      <c r="I138" s="211"/>
      <c r="J138" s="212">
        <f>ROUND(I138*H138,2)</f>
        <v>0</v>
      </c>
      <c r="K138" s="208" t="s">
        <v>19</v>
      </c>
      <c r="L138" s="46"/>
      <c r="M138" s="213" t="s">
        <v>19</v>
      </c>
      <c r="N138" s="214" t="s">
        <v>40</v>
      </c>
      <c r="O138" s="86"/>
      <c r="P138" s="215">
        <f>O138*H138</f>
        <v>0</v>
      </c>
      <c r="Q138" s="215">
        <v>0</v>
      </c>
      <c r="R138" s="215">
        <f>Q138*H138</f>
        <v>0</v>
      </c>
      <c r="S138" s="215">
        <v>0</v>
      </c>
      <c r="T138" s="216">
        <f>S138*H138</f>
        <v>0</v>
      </c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R138" s="217" t="s">
        <v>158</v>
      </c>
      <c r="AT138" s="217" t="s">
        <v>153</v>
      </c>
      <c r="AU138" s="217" t="s">
        <v>79</v>
      </c>
      <c r="AY138" s="19" t="s">
        <v>150</v>
      </c>
      <c r="BE138" s="218">
        <f>IF(N138="základní",J138,0)</f>
        <v>0</v>
      </c>
      <c r="BF138" s="218">
        <f>IF(N138="snížená",J138,0)</f>
        <v>0</v>
      </c>
      <c r="BG138" s="218">
        <f>IF(N138="zákl. přenesená",J138,0)</f>
        <v>0</v>
      </c>
      <c r="BH138" s="218">
        <f>IF(N138="sníž. přenesená",J138,0)</f>
        <v>0</v>
      </c>
      <c r="BI138" s="218">
        <f>IF(N138="nulová",J138,0)</f>
        <v>0</v>
      </c>
      <c r="BJ138" s="19" t="s">
        <v>77</v>
      </c>
      <c r="BK138" s="218">
        <f>ROUND(I138*H138,2)</f>
        <v>0</v>
      </c>
      <c r="BL138" s="19" t="s">
        <v>158</v>
      </c>
      <c r="BM138" s="217" t="s">
        <v>352</v>
      </c>
    </row>
    <row r="139" s="12" customFormat="1" ht="22.8" customHeight="1">
      <c r="A139" s="12"/>
      <c r="B139" s="190"/>
      <c r="C139" s="191"/>
      <c r="D139" s="192" t="s">
        <v>68</v>
      </c>
      <c r="E139" s="204" t="s">
        <v>1035</v>
      </c>
      <c r="F139" s="204" t="s">
        <v>1036</v>
      </c>
      <c r="G139" s="191"/>
      <c r="H139" s="191"/>
      <c r="I139" s="194"/>
      <c r="J139" s="205">
        <f>BK139</f>
        <v>0</v>
      </c>
      <c r="K139" s="191"/>
      <c r="L139" s="196"/>
      <c r="M139" s="197"/>
      <c r="N139" s="198"/>
      <c r="O139" s="198"/>
      <c r="P139" s="199">
        <f>P140+SUM(P141:P144)</f>
        <v>0</v>
      </c>
      <c r="Q139" s="198"/>
      <c r="R139" s="199">
        <f>R140+SUM(R141:R144)</f>
        <v>0</v>
      </c>
      <c r="S139" s="198"/>
      <c r="T139" s="200">
        <f>T140+SUM(T141:T144)</f>
        <v>0</v>
      </c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R139" s="201" t="s">
        <v>77</v>
      </c>
      <c r="AT139" s="202" t="s">
        <v>68</v>
      </c>
      <c r="AU139" s="202" t="s">
        <v>77</v>
      </c>
      <c r="AY139" s="201" t="s">
        <v>150</v>
      </c>
      <c r="BK139" s="203">
        <f>BK140+SUM(BK141:BK144)</f>
        <v>0</v>
      </c>
    </row>
    <row r="140" s="2" customFormat="1" ht="44.25" customHeight="1">
      <c r="A140" s="40"/>
      <c r="B140" s="41"/>
      <c r="C140" s="206" t="s">
        <v>224</v>
      </c>
      <c r="D140" s="206" t="s">
        <v>153</v>
      </c>
      <c r="E140" s="207" t="s">
        <v>1037</v>
      </c>
      <c r="F140" s="208" t="s">
        <v>1038</v>
      </c>
      <c r="G140" s="209" t="s">
        <v>258</v>
      </c>
      <c r="H140" s="210">
        <v>1211.625</v>
      </c>
      <c r="I140" s="211"/>
      <c r="J140" s="212">
        <f>ROUND(I140*H140,2)</f>
        <v>0</v>
      </c>
      <c r="K140" s="208" t="s">
        <v>157</v>
      </c>
      <c r="L140" s="46"/>
      <c r="M140" s="213" t="s">
        <v>19</v>
      </c>
      <c r="N140" s="214" t="s">
        <v>40</v>
      </c>
      <c r="O140" s="86"/>
      <c r="P140" s="215">
        <f>O140*H140</f>
        <v>0</v>
      </c>
      <c r="Q140" s="215">
        <v>0</v>
      </c>
      <c r="R140" s="215">
        <f>Q140*H140</f>
        <v>0</v>
      </c>
      <c r="S140" s="215">
        <v>0</v>
      </c>
      <c r="T140" s="216">
        <f>S140*H140</f>
        <v>0</v>
      </c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R140" s="217" t="s">
        <v>158</v>
      </c>
      <c r="AT140" s="217" t="s">
        <v>153</v>
      </c>
      <c r="AU140" s="217" t="s">
        <v>79</v>
      </c>
      <c r="AY140" s="19" t="s">
        <v>150</v>
      </c>
      <c r="BE140" s="218">
        <f>IF(N140="základní",J140,0)</f>
        <v>0</v>
      </c>
      <c r="BF140" s="218">
        <f>IF(N140="snížená",J140,0)</f>
        <v>0</v>
      </c>
      <c r="BG140" s="218">
        <f>IF(N140="zákl. přenesená",J140,0)</f>
        <v>0</v>
      </c>
      <c r="BH140" s="218">
        <f>IF(N140="sníž. přenesená",J140,0)</f>
        <v>0</v>
      </c>
      <c r="BI140" s="218">
        <f>IF(N140="nulová",J140,0)</f>
        <v>0</v>
      </c>
      <c r="BJ140" s="19" t="s">
        <v>77</v>
      </c>
      <c r="BK140" s="218">
        <f>ROUND(I140*H140,2)</f>
        <v>0</v>
      </c>
      <c r="BL140" s="19" t="s">
        <v>158</v>
      </c>
      <c r="BM140" s="217" t="s">
        <v>1756</v>
      </c>
    </row>
    <row r="141" s="2" customFormat="1">
      <c r="A141" s="40"/>
      <c r="B141" s="41"/>
      <c r="C141" s="42"/>
      <c r="D141" s="219" t="s">
        <v>159</v>
      </c>
      <c r="E141" s="42"/>
      <c r="F141" s="220" t="s">
        <v>1040</v>
      </c>
      <c r="G141" s="42"/>
      <c r="H141" s="42"/>
      <c r="I141" s="221"/>
      <c r="J141" s="42"/>
      <c r="K141" s="42"/>
      <c r="L141" s="46"/>
      <c r="M141" s="222"/>
      <c r="N141" s="223"/>
      <c r="O141" s="86"/>
      <c r="P141" s="86"/>
      <c r="Q141" s="86"/>
      <c r="R141" s="86"/>
      <c r="S141" s="86"/>
      <c r="T141" s="87"/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T141" s="19" t="s">
        <v>159</v>
      </c>
      <c r="AU141" s="19" t="s">
        <v>79</v>
      </c>
    </row>
    <row r="142" s="2" customFormat="1" ht="24.15" customHeight="1">
      <c r="A142" s="40"/>
      <c r="B142" s="41"/>
      <c r="C142" s="206" t="s">
        <v>363</v>
      </c>
      <c r="D142" s="206" t="s">
        <v>153</v>
      </c>
      <c r="E142" s="207" t="s">
        <v>1757</v>
      </c>
      <c r="F142" s="208" t="s">
        <v>1758</v>
      </c>
      <c r="G142" s="209" t="s">
        <v>258</v>
      </c>
      <c r="H142" s="210">
        <v>68.713999999999999</v>
      </c>
      <c r="I142" s="211"/>
      <c r="J142" s="212">
        <f>ROUND(I142*H142,2)</f>
        <v>0</v>
      </c>
      <c r="K142" s="208" t="s">
        <v>157</v>
      </c>
      <c r="L142" s="46"/>
      <c r="M142" s="213" t="s">
        <v>19</v>
      </c>
      <c r="N142" s="214" t="s">
        <v>40</v>
      </c>
      <c r="O142" s="86"/>
      <c r="P142" s="215">
        <f>O142*H142</f>
        <v>0</v>
      </c>
      <c r="Q142" s="215">
        <v>0</v>
      </c>
      <c r="R142" s="215">
        <f>Q142*H142</f>
        <v>0</v>
      </c>
      <c r="S142" s="215">
        <v>0</v>
      </c>
      <c r="T142" s="216">
        <f>S142*H142</f>
        <v>0</v>
      </c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R142" s="217" t="s">
        <v>158</v>
      </c>
      <c r="AT142" s="217" t="s">
        <v>153</v>
      </c>
      <c r="AU142" s="217" t="s">
        <v>79</v>
      </c>
      <c r="AY142" s="19" t="s">
        <v>150</v>
      </c>
      <c r="BE142" s="218">
        <f>IF(N142="základní",J142,0)</f>
        <v>0</v>
      </c>
      <c r="BF142" s="218">
        <f>IF(N142="snížená",J142,0)</f>
        <v>0</v>
      </c>
      <c r="BG142" s="218">
        <f>IF(N142="zákl. přenesená",J142,0)</f>
        <v>0</v>
      </c>
      <c r="BH142" s="218">
        <f>IF(N142="sníž. přenesená",J142,0)</f>
        <v>0</v>
      </c>
      <c r="BI142" s="218">
        <f>IF(N142="nulová",J142,0)</f>
        <v>0</v>
      </c>
      <c r="BJ142" s="19" t="s">
        <v>77</v>
      </c>
      <c r="BK142" s="218">
        <f>ROUND(I142*H142,2)</f>
        <v>0</v>
      </c>
      <c r="BL142" s="19" t="s">
        <v>158</v>
      </c>
      <c r="BM142" s="217" t="s">
        <v>1759</v>
      </c>
    </row>
    <row r="143" s="2" customFormat="1">
      <c r="A143" s="40"/>
      <c r="B143" s="41"/>
      <c r="C143" s="42"/>
      <c r="D143" s="219" t="s">
        <v>159</v>
      </c>
      <c r="E143" s="42"/>
      <c r="F143" s="220" t="s">
        <v>1760</v>
      </c>
      <c r="G143" s="42"/>
      <c r="H143" s="42"/>
      <c r="I143" s="221"/>
      <c r="J143" s="42"/>
      <c r="K143" s="42"/>
      <c r="L143" s="46"/>
      <c r="M143" s="222"/>
      <c r="N143" s="223"/>
      <c r="O143" s="86"/>
      <c r="P143" s="86"/>
      <c r="Q143" s="86"/>
      <c r="R143" s="86"/>
      <c r="S143" s="86"/>
      <c r="T143" s="87"/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T143" s="19" t="s">
        <v>159</v>
      </c>
      <c r="AU143" s="19" t="s">
        <v>79</v>
      </c>
    </row>
    <row r="144" s="12" customFormat="1" ht="20.88" customHeight="1">
      <c r="A144" s="12"/>
      <c r="B144" s="190"/>
      <c r="C144" s="191"/>
      <c r="D144" s="192" t="s">
        <v>68</v>
      </c>
      <c r="E144" s="204" t="s">
        <v>449</v>
      </c>
      <c r="F144" s="204" t="s">
        <v>1761</v>
      </c>
      <c r="G144" s="191"/>
      <c r="H144" s="191"/>
      <c r="I144" s="194"/>
      <c r="J144" s="205">
        <f>BK144</f>
        <v>0</v>
      </c>
      <c r="K144" s="191"/>
      <c r="L144" s="196"/>
      <c r="M144" s="197"/>
      <c r="N144" s="198"/>
      <c r="O144" s="198"/>
      <c r="P144" s="199">
        <f>SUM(P145:P162)</f>
        <v>0</v>
      </c>
      <c r="Q144" s="198"/>
      <c r="R144" s="199">
        <f>SUM(R145:R162)</f>
        <v>0</v>
      </c>
      <c r="S144" s="198"/>
      <c r="T144" s="200">
        <f>SUM(T145:T162)</f>
        <v>0</v>
      </c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R144" s="201" t="s">
        <v>77</v>
      </c>
      <c r="AT144" s="202" t="s">
        <v>68</v>
      </c>
      <c r="AU144" s="202" t="s">
        <v>79</v>
      </c>
      <c r="AY144" s="201" t="s">
        <v>150</v>
      </c>
      <c r="BK144" s="203">
        <f>SUM(BK145:BK162)</f>
        <v>0</v>
      </c>
    </row>
    <row r="145" s="2" customFormat="1" ht="24.15" customHeight="1">
      <c r="A145" s="40"/>
      <c r="B145" s="41"/>
      <c r="C145" s="206" t="s">
        <v>230</v>
      </c>
      <c r="D145" s="206" t="s">
        <v>153</v>
      </c>
      <c r="E145" s="207" t="s">
        <v>1762</v>
      </c>
      <c r="F145" s="208" t="s">
        <v>1763</v>
      </c>
      <c r="G145" s="209" t="s">
        <v>252</v>
      </c>
      <c r="H145" s="210">
        <v>80</v>
      </c>
      <c r="I145" s="211"/>
      <c r="J145" s="212">
        <f>ROUND(I145*H145,2)</f>
        <v>0</v>
      </c>
      <c r="K145" s="208" t="s">
        <v>157</v>
      </c>
      <c r="L145" s="46"/>
      <c r="M145" s="213" t="s">
        <v>19</v>
      </c>
      <c r="N145" s="214" t="s">
        <v>40</v>
      </c>
      <c r="O145" s="86"/>
      <c r="P145" s="215">
        <f>O145*H145</f>
        <v>0</v>
      </c>
      <c r="Q145" s="215">
        <v>0</v>
      </c>
      <c r="R145" s="215">
        <f>Q145*H145</f>
        <v>0</v>
      </c>
      <c r="S145" s="215">
        <v>0</v>
      </c>
      <c r="T145" s="216">
        <f>S145*H145</f>
        <v>0</v>
      </c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R145" s="217" t="s">
        <v>158</v>
      </c>
      <c r="AT145" s="217" t="s">
        <v>153</v>
      </c>
      <c r="AU145" s="217" t="s">
        <v>164</v>
      </c>
      <c r="AY145" s="19" t="s">
        <v>150</v>
      </c>
      <c r="BE145" s="218">
        <f>IF(N145="základní",J145,0)</f>
        <v>0</v>
      </c>
      <c r="BF145" s="218">
        <f>IF(N145="snížená",J145,0)</f>
        <v>0</v>
      </c>
      <c r="BG145" s="218">
        <f>IF(N145="zákl. přenesená",J145,0)</f>
        <v>0</v>
      </c>
      <c r="BH145" s="218">
        <f>IF(N145="sníž. přenesená",J145,0)</f>
        <v>0</v>
      </c>
      <c r="BI145" s="218">
        <f>IF(N145="nulová",J145,0)</f>
        <v>0</v>
      </c>
      <c r="BJ145" s="19" t="s">
        <v>77</v>
      </c>
      <c r="BK145" s="218">
        <f>ROUND(I145*H145,2)</f>
        <v>0</v>
      </c>
      <c r="BL145" s="19" t="s">
        <v>158</v>
      </c>
      <c r="BM145" s="217" t="s">
        <v>366</v>
      </c>
    </row>
    <row r="146" s="2" customFormat="1">
      <c r="A146" s="40"/>
      <c r="B146" s="41"/>
      <c r="C146" s="42"/>
      <c r="D146" s="219" t="s">
        <v>159</v>
      </c>
      <c r="E146" s="42"/>
      <c r="F146" s="220" t="s">
        <v>1764</v>
      </c>
      <c r="G146" s="42"/>
      <c r="H146" s="42"/>
      <c r="I146" s="221"/>
      <c r="J146" s="42"/>
      <c r="K146" s="42"/>
      <c r="L146" s="46"/>
      <c r="M146" s="222"/>
      <c r="N146" s="223"/>
      <c r="O146" s="86"/>
      <c r="P146" s="86"/>
      <c r="Q146" s="86"/>
      <c r="R146" s="86"/>
      <c r="S146" s="86"/>
      <c r="T146" s="87"/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T146" s="19" t="s">
        <v>159</v>
      </c>
      <c r="AU146" s="19" t="s">
        <v>164</v>
      </c>
    </row>
    <row r="147" s="2" customFormat="1" ht="21.75" customHeight="1">
      <c r="A147" s="40"/>
      <c r="B147" s="41"/>
      <c r="C147" s="206" t="s">
        <v>372</v>
      </c>
      <c r="D147" s="206" t="s">
        <v>153</v>
      </c>
      <c r="E147" s="207" t="s">
        <v>1765</v>
      </c>
      <c r="F147" s="208" t="s">
        <v>1766</v>
      </c>
      <c r="G147" s="209" t="s">
        <v>380</v>
      </c>
      <c r="H147" s="210">
        <v>160</v>
      </c>
      <c r="I147" s="211"/>
      <c r="J147" s="212">
        <f>ROUND(I147*H147,2)</f>
        <v>0</v>
      </c>
      <c r="K147" s="208" t="s">
        <v>157</v>
      </c>
      <c r="L147" s="46"/>
      <c r="M147" s="213" t="s">
        <v>19</v>
      </c>
      <c r="N147" s="214" t="s">
        <v>40</v>
      </c>
      <c r="O147" s="86"/>
      <c r="P147" s="215">
        <f>O147*H147</f>
        <v>0</v>
      </c>
      <c r="Q147" s="215">
        <v>0</v>
      </c>
      <c r="R147" s="215">
        <f>Q147*H147</f>
        <v>0</v>
      </c>
      <c r="S147" s="215">
        <v>0</v>
      </c>
      <c r="T147" s="216">
        <f>S147*H147</f>
        <v>0</v>
      </c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R147" s="217" t="s">
        <v>158</v>
      </c>
      <c r="AT147" s="217" t="s">
        <v>153</v>
      </c>
      <c r="AU147" s="217" t="s">
        <v>164</v>
      </c>
      <c r="AY147" s="19" t="s">
        <v>150</v>
      </c>
      <c r="BE147" s="218">
        <f>IF(N147="základní",J147,0)</f>
        <v>0</v>
      </c>
      <c r="BF147" s="218">
        <f>IF(N147="snížená",J147,0)</f>
        <v>0</v>
      </c>
      <c r="BG147" s="218">
        <f>IF(N147="zákl. přenesená",J147,0)</f>
        <v>0</v>
      </c>
      <c r="BH147" s="218">
        <f>IF(N147="sníž. přenesená",J147,0)</f>
        <v>0</v>
      </c>
      <c r="BI147" s="218">
        <f>IF(N147="nulová",J147,0)</f>
        <v>0</v>
      </c>
      <c r="BJ147" s="19" t="s">
        <v>77</v>
      </c>
      <c r="BK147" s="218">
        <f>ROUND(I147*H147,2)</f>
        <v>0</v>
      </c>
      <c r="BL147" s="19" t="s">
        <v>158</v>
      </c>
      <c r="BM147" s="217" t="s">
        <v>259</v>
      </c>
    </row>
    <row r="148" s="2" customFormat="1">
      <c r="A148" s="40"/>
      <c r="B148" s="41"/>
      <c r="C148" s="42"/>
      <c r="D148" s="219" t="s">
        <v>159</v>
      </c>
      <c r="E148" s="42"/>
      <c r="F148" s="220" t="s">
        <v>1767</v>
      </c>
      <c r="G148" s="42"/>
      <c r="H148" s="42"/>
      <c r="I148" s="221"/>
      <c r="J148" s="42"/>
      <c r="K148" s="42"/>
      <c r="L148" s="46"/>
      <c r="M148" s="222"/>
      <c r="N148" s="223"/>
      <c r="O148" s="86"/>
      <c r="P148" s="86"/>
      <c r="Q148" s="86"/>
      <c r="R148" s="86"/>
      <c r="S148" s="86"/>
      <c r="T148" s="87"/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T148" s="19" t="s">
        <v>159</v>
      </c>
      <c r="AU148" s="19" t="s">
        <v>164</v>
      </c>
    </row>
    <row r="149" s="2" customFormat="1" ht="24.15" customHeight="1">
      <c r="A149" s="40"/>
      <c r="B149" s="41"/>
      <c r="C149" s="206" t="s">
        <v>307</v>
      </c>
      <c r="D149" s="206" t="s">
        <v>153</v>
      </c>
      <c r="E149" s="207" t="s">
        <v>1726</v>
      </c>
      <c r="F149" s="208" t="s">
        <v>1727</v>
      </c>
      <c r="G149" s="209" t="s">
        <v>258</v>
      </c>
      <c r="H149" s="210">
        <v>0.0040000000000000001</v>
      </c>
      <c r="I149" s="211"/>
      <c r="J149" s="212">
        <f>ROUND(I149*H149,2)</f>
        <v>0</v>
      </c>
      <c r="K149" s="208" t="s">
        <v>157</v>
      </c>
      <c r="L149" s="46"/>
      <c r="M149" s="213" t="s">
        <v>19</v>
      </c>
      <c r="N149" s="214" t="s">
        <v>40</v>
      </c>
      <c r="O149" s="86"/>
      <c r="P149" s="215">
        <f>O149*H149</f>
        <v>0</v>
      </c>
      <c r="Q149" s="215">
        <v>0</v>
      </c>
      <c r="R149" s="215">
        <f>Q149*H149</f>
        <v>0</v>
      </c>
      <c r="S149" s="215">
        <v>0</v>
      </c>
      <c r="T149" s="216">
        <f>S149*H149</f>
        <v>0</v>
      </c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R149" s="217" t="s">
        <v>158</v>
      </c>
      <c r="AT149" s="217" t="s">
        <v>153</v>
      </c>
      <c r="AU149" s="217" t="s">
        <v>164</v>
      </c>
      <c r="AY149" s="19" t="s">
        <v>150</v>
      </c>
      <c r="BE149" s="218">
        <f>IF(N149="základní",J149,0)</f>
        <v>0</v>
      </c>
      <c r="BF149" s="218">
        <f>IF(N149="snížená",J149,0)</f>
        <v>0</v>
      </c>
      <c r="BG149" s="218">
        <f>IF(N149="zákl. přenesená",J149,0)</f>
        <v>0</v>
      </c>
      <c r="BH149" s="218">
        <f>IF(N149="sníž. přenesená",J149,0)</f>
        <v>0</v>
      </c>
      <c r="BI149" s="218">
        <f>IF(N149="nulová",J149,0)</f>
        <v>0</v>
      </c>
      <c r="BJ149" s="19" t="s">
        <v>77</v>
      </c>
      <c r="BK149" s="218">
        <f>ROUND(I149*H149,2)</f>
        <v>0</v>
      </c>
      <c r="BL149" s="19" t="s">
        <v>158</v>
      </c>
      <c r="BM149" s="217" t="s">
        <v>376</v>
      </c>
    </row>
    <row r="150" s="2" customFormat="1">
      <c r="A150" s="40"/>
      <c r="B150" s="41"/>
      <c r="C150" s="42"/>
      <c r="D150" s="219" t="s">
        <v>159</v>
      </c>
      <c r="E150" s="42"/>
      <c r="F150" s="220" t="s">
        <v>1728</v>
      </c>
      <c r="G150" s="42"/>
      <c r="H150" s="42"/>
      <c r="I150" s="221"/>
      <c r="J150" s="42"/>
      <c r="K150" s="42"/>
      <c r="L150" s="46"/>
      <c r="M150" s="222"/>
      <c r="N150" s="223"/>
      <c r="O150" s="86"/>
      <c r="P150" s="86"/>
      <c r="Q150" s="86"/>
      <c r="R150" s="86"/>
      <c r="S150" s="86"/>
      <c r="T150" s="87"/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T150" s="19" t="s">
        <v>159</v>
      </c>
      <c r="AU150" s="19" t="s">
        <v>164</v>
      </c>
    </row>
    <row r="151" s="2" customFormat="1" ht="16.5" customHeight="1">
      <c r="A151" s="40"/>
      <c r="B151" s="41"/>
      <c r="C151" s="206" t="s">
        <v>382</v>
      </c>
      <c r="D151" s="206" t="s">
        <v>153</v>
      </c>
      <c r="E151" s="207" t="s">
        <v>1768</v>
      </c>
      <c r="F151" s="208" t="s">
        <v>1769</v>
      </c>
      <c r="G151" s="209" t="s">
        <v>319</v>
      </c>
      <c r="H151" s="210">
        <v>3.8399999999999999</v>
      </c>
      <c r="I151" s="211"/>
      <c r="J151" s="212">
        <f>ROUND(I151*H151,2)</f>
        <v>0</v>
      </c>
      <c r="K151" s="208" t="s">
        <v>19</v>
      </c>
      <c r="L151" s="46"/>
      <c r="M151" s="213" t="s">
        <v>19</v>
      </c>
      <c r="N151" s="214" t="s">
        <v>40</v>
      </c>
      <c r="O151" s="86"/>
      <c r="P151" s="215">
        <f>O151*H151</f>
        <v>0</v>
      </c>
      <c r="Q151" s="215">
        <v>0</v>
      </c>
      <c r="R151" s="215">
        <f>Q151*H151</f>
        <v>0</v>
      </c>
      <c r="S151" s="215">
        <v>0</v>
      </c>
      <c r="T151" s="216">
        <f>S151*H151</f>
        <v>0</v>
      </c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R151" s="217" t="s">
        <v>158</v>
      </c>
      <c r="AT151" s="217" t="s">
        <v>153</v>
      </c>
      <c r="AU151" s="217" t="s">
        <v>164</v>
      </c>
      <c r="AY151" s="19" t="s">
        <v>150</v>
      </c>
      <c r="BE151" s="218">
        <f>IF(N151="základní",J151,0)</f>
        <v>0</v>
      </c>
      <c r="BF151" s="218">
        <f>IF(N151="snížená",J151,0)</f>
        <v>0</v>
      </c>
      <c r="BG151" s="218">
        <f>IF(N151="zákl. přenesená",J151,0)</f>
        <v>0</v>
      </c>
      <c r="BH151" s="218">
        <f>IF(N151="sníž. přenesená",J151,0)</f>
        <v>0</v>
      </c>
      <c r="BI151" s="218">
        <f>IF(N151="nulová",J151,0)</f>
        <v>0</v>
      </c>
      <c r="BJ151" s="19" t="s">
        <v>77</v>
      </c>
      <c r="BK151" s="218">
        <f>ROUND(I151*H151,2)</f>
        <v>0</v>
      </c>
      <c r="BL151" s="19" t="s">
        <v>158</v>
      </c>
      <c r="BM151" s="217" t="s">
        <v>381</v>
      </c>
    </row>
    <row r="152" s="2" customFormat="1" ht="16.5" customHeight="1">
      <c r="A152" s="40"/>
      <c r="B152" s="41"/>
      <c r="C152" s="206" t="s">
        <v>311</v>
      </c>
      <c r="D152" s="206" t="s">
        <v>153</v>
      </c>
      <c r="E152" s="207" t="s">
        <v>1770</v>
      </c>
      <c r="F152" s="208" t="s">
        <v>1771</v>
      </c>
      <c r="G152" s="209" t="s">
        <v>380</v>
      </c>
      <c r="H152" s="210">
        <v>30.719999999999999</v>
      </c>
      <c r="I152" s="211"/>
      <c r="J152" s="212">
        <f>ROUND(I152*H152,2)</f>
        <v>0</v>
      </c>
      <c r="K152" s="208" t="s">
        <v>19</v>
      </c>
      <c r="L152" s="46"/>
      <c r="M152" s="213" t="s">
        <v>19</v>
      </c>
      <c r="N152" s="214" t="s">
        <v>40</v>
      </c>
      <c r="O152" s="86"/>
      <c r="P152" s="215">
        <f>O152*H152</f>
        <v>0</v>
      </c>
      <c r="Q152" s="215">
        <v>0</v>
      </c>
      <c r="R152" s="215">
        <f>Q152*H152</f>
        <v>0</v>
      </c>
      <c r="S152" s="215">
        <v>0</v>
      </c>
      <c r="T152" s="216">
        <f>S152*H152</f>
        <v>0</v>
      </c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R152" s="217" t="s">
        <v>158</v>
      </c>
      <c r="AT152" s="217" t="s">
        <v>153</v>
      </c>
      <c r="AU152" s="217" t="s">
        <v>164</v>
      </c>
      <c r="AY152" s="19" t="s">
        <v>150</v>
      </c>
      <c r="BE152" s="218">
        <f>IF(N152="základní",J152,0)</f>
        <v>0</v>
      </c>
      <c r="BF152" s="218">
        <f>IF(N152="snížená",J152,0)</f>
        <v>0</v>
      </c>
      <c r="BG152" s="218">
        <f>IF(N152="zákl. přenesená",J152,0)</f>
        <v>0</v>
      </c>
      <c r="BH152" s="218">
        <f>IF(N152="sníž. přenesená",J152,0)</f>
        <v>0</v>
      </c>
      <c r="BI152" s="218">
        <f>IF(N152="nulová",J152,0)</f>
        <v>0</v>
      </c>
      <c r="BJ152" s="19" t="s">
        <v>77</v>
      </c>
      <c r="BK152" s="218">
        <f>ROUND(I152*H152,2)</f>
        <v>0</v>
      </c>
      <c r="BL152" s="19" t="s">
        <v>158</v>
      </c>
      <c r="BM152" s="217" t="s">
        <v>385</v>
      </c>
    </row>
    <row r="153" s="2" customFormat="1" ht="16.5" customHeight="1">
      <c r="A153" s="40"/>
      <c r="B153" s="41"/>
      <c r="C153" s="206" t="s">
        <v>390</v>
      </c>
      <c r="D153" s="206" t="s">
        <v>153</v>
      </c>
      <c r="E153" s="207" t="s">
        <v>1772</v>
      </c>
      <c r="F153" s="208" t="s">
        <v>1773</v>
      </c>
      <c r="G153" s="209" t="s">
        <v>375</v>
      </c>
      <c r="H153" s="210">
        <v>1.536</v>
      </c>
      <c r="I153" s="211"/>
      <c r="J153" s="212">
        <f>ROUND(I153*H153,2)</f>
        <v>0</v>
      </c>
      <c r="K153" s="208" t="s">
        <v>19</v>
      </c>
      <c r="L153" s="46"/>
      <c r="M153" s="213" t="s">
        <v>19</v>
      </c>
      <c r="N153" s="214" t="s">
        <v>40</v>
      </c>
      <c r="O153" s="86"/>
      <c r="P153" s="215">
        <f>O153*H153</f>
        <v>0</v>
      </c>
      <c r="Q153" s="215">
        <v>0</v>
      </c>
      <c r="R153" s="215">
        <f>Q153*H153</f>
        <v>0</v>
      </c>
      <c r="S153" s="215">
        <v>0</v>
      </c>
      <c r="T153" s="216">
        <f>S153*H153</f>
        <v>0</v>
      </c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R153" s="217" t="s">
        <v>158</v>
      </c>
      <c r="AT153" s="217" t="s">
        <v>153</v>
      </c>
      <c r="AU153" s="217" t="s">
        <v>164</v>
      </c>
      <c r="AY153" s="19" t="s">
        <v>150</v>
      </c>
      <c r="BE153" s="218">
        <f>IF(N153="základní",J153,0)</f>
        <v>0</v>
      </c>
      <c r="BF153" s="218">
        <f>IF(N153="snížená",J153,0)</f>
        <v>0</v>
      </c>
      <c r="BG153" s="218">
        <f>IF(N153="zákl. přenesená",J153,0)</f>
        <v>0</v>
      </c>
      <c r="BH153" s="218">
        <f>IF(N153="sníž. přenesená",J153,0)</f>
        <v>0</v>
      </c>
      <c r="BI153" s="218">
        <f>IF(N153="nulová",J153,0)</f>
        <v>0</v>
      </c>
      <c r="BJ153" s="19" t="s">
        <v>77</v>
      </c>
      <c r="BK153" s="218">
        <f>ROUND(I153*H153,2)</f>
        <v>0</v>
      </c>
      <c r="BL153" s="19" t="s">
        <v>158</v>
      </c>
      <c r="BM153" s="217" t="s">
        <v>388</v>
      </c>
    </row>
    <row r="154" s="2" customFormat="1" ht="21.75" customHeight="1">
      <c r="A154" s="40"/>
      <c r="B154" s="41"/>
      <c r="C154" s="206" t="s">
        <v>315</v>
      </c>
      <c r="D154" s="206" t="s">
        <v>153</v>
      </c>
      <c r="E154" s="207" t="s">
        <v>768</v>
      </c>
      <c r="F154" s="208" t="s">
        <v>769</v>
      </c>
      <c r="G154" s="209" t="s">
        <v>375</v>
      </c>
      <c r="H154" s="210">
        <v>64</v>
      </c>
      <c r="I154" s="211"/>
      <c r="J154" s="212">
        <f>ROUND(I154*H154,2)</f>
        <v>0</v>
      </c>
      <c r="K154" s="208" t="s">
        <v>157</v>
      </c>
      <c r="L154" s="46"/>
      <c r="M154" s="213" t="s">
        <v>19</v>
      </c>
      <c r="N154" s="214" t="s">
        <v>40</v>
      </c>
      <c r="O154" s="86"/>
      <c r="P154" s="215">
        <f>O154*H154</f>
        <v>0</v>
      </c>
      <c r="Q154" s="215">
        <v>0</v>
      </c>
      <c r="R154" s="215">
        <f>Q154*H154</f>
        <v>0</v>
      </c>
      <c r="S154" s="215">
        <v>0</v>
      </c>
      <c r="T154" s="216">
        <f>S154*H154</f>
        <v>0</v>
      </c>
      <c r="U154" s="40"/>
      <c r="V154" s="40"/>
      <c r="W154" s="40"/>
      <c r="X154" s="40"/>
      <c r="Y154" s="40"/>
      <c r="Z154" s="40"/>
      <c r="AA154" s="40"/>
      <c r="AB154" s="40"/>
      <c r="AC154" s="40"/>
      <c r="AD154" s="40"/>
      <c r="AE154" s="40"/>
      <c r="AR154" s="217" t="s">
        <v>158</v>
      </c>
      <c r="AT154" s="217" t="s">
        <v>153</v>
      </c>
      <c r="AU154" s="217" t="s">
        <v>164</v>
      </c>
      <c r="AY154" s="19" t="s">
        <v>150</v>
      </c>
      <c r="BE154" s="218">
        <f>IF(N154="základní",J154,0)</f>
        <v>0</v>
      </c>
      <c r="BF154" s="218">
        <f>IF(N154="snížená",J154,0)</f>
        <v>0</v>
      </c>
      <c r="BG154" s="218">
        <f>IF(N154="zákl. přenesená",J154,0)</f>
        <v>0</v>
      </c>
      <c r="BH154" s="218">
        <f>IF(N154="sníž. přenesená",J154,0)</f>
        <v>0</v>
      </c>
      <c r="BI154" s="218">
        <f>IF(N154="nulová",J154,0)</f>
        <v>0</v>
      </c>
      <c r="BJ154" s="19" t="s">
        <v>77</v>
      </c>
      <c r="BK154" s="218">
        <f>ROUND(I154*H154,2)</f>
        <v>0</v>
      </c>
      <c r="BL154" s="19" t="s">
        <v>158</v>
      </c>
      <c r="BM154" s="217" t="s">
        <v>393</v>
      </c>
    </row>
    <row r="155" s="2" customFormat="1">
      <c r="A155" s="40"/>
      <c r="B155" s="41"/>
      <c r="C155" s="42"/>
      <c r="D155" s="219" t="s">
        <v>159</v>
      </c>
      <c r="E155" s="42"/>
      <c r="F155" s="220" t="s">
        <v>770</v>
      </c>
      <c r="G155" s="42"/>
      <c r="H155" s="42"/>
      <c r="I155" s="221"/>
      <c r="J155" s="42"/>
      <c r="K155" s="42"/>
      <c r="L155" s="46"/>
      <c r="M155" s="222"/>
      <c r="N155" s="223"/>
      <c r="O155" s="86"/>
      <c r="P155" s="86"/>
      <c r="Q155" s="86"/>
      <c r="R155" s="86"/>
      <c r="S155" s="86"/>
      <c r="T155" s="87"/>
      <c r="U155" s="40"/>
      <c r="V155" s="40"/>
      <c r="W155" s="40"/>
      <c r="X155" s="40"/>
      <c r="Y155" s="40"/>
      <c r="Z155" s="40"/>
      <c r="AA155" s="40"/>
      <c r="AB155" s="40"/>
      <c r="AC155" s="40"/>
      <c r="AD155" s="40"/>
      <c r="AE155" s="40"/>
      <c r="AT155" s="19" t="s">
        <v>159</v>
      </c>
      <c r="AU155" s="19" t="s">
        <v>164</v>
      </c>
    </row>
    <row r="156" s="2" customFormat="1" ht="21.75" customHeight="1">
      <c r="A156" s="40"/>
      <c r="B156" s="41"/>
      <c r="C156" s="206" t="s">
        <v>399</v>
      </c>
      <c r="D156" s="206" t="s">
        <v>153</v>
      </c>
      <c r="E156" s="207" t="s">
        <v>771</v>
      </c>
      <c r="F156" s="208" t="s">
        <v>772</v>
      </c>
      <c r="G156" s="209" t="s">
        <v>375</v>
      </c>
      <c r="H156" s="210">
        <v>64</v>
      </c>
      <c r="I156" s="211"/>
      <c r="J156" s="212">
        <f>ROUND(I156*H156,2)</f>
        <v>0</v>
      </c>
      <c r="K156" s="208" t="s">
        <v>157</v>
      </c>
      <c r="L156" s="46"/>
      <c r="M156" s="213" t="s">
        <v>19</v>
      </c>
      <c r="N156" s="214" t="s">
        <v>40</v>
      </c>
      <c r="O156" s="86"/>
      <c r="P156" s="215">
        <f>O156*H156</f>
        <v>0</v>
      </c>
      <c r="Q156" s="215">
        <v>0</v>
      </c>
      <c r="R156" s="215">
        <f>Q156*H156</f>
        <v>0</v>
      </c>
      <c r="S156" s="215">
        <v>0</v>
      </c>
      <c r="T156" s="216">
        <f>S156*H156</f>
        <v>0</v>
      </c>
      <c r="U156" s="40"/>
      <c r="V156" s="40"/>
      <c r="W156" s="40"/>
      <c r="X156" s="40"/>
      <c r="Y156" s="40"/>
      <c r="Z156" s="40"/>
      <c r="AA156" s="40"/>
      <c r="AB156" s="40"/>
      <c r="AC156" s="40"/>
      <c r="AD156" s="40"/>
      <c r="AE156" s="40"/>
      <c r="AR156" s="217" t="s">
        <v>158</v>
      </c>
      <c r="AT156" s="217" t="s">
        <v>153</v>
      </c>
      <c r="AU156" s="217" t="s">
        <v>164</v>
      </c>
      <c r="AY156" s="19" t="s">
        <v>150</v>
      </c>
      <c r="BE156" s="218">
        <f>IF(N156="základní",J156,0)</f>
        <v>0</v>
      </c>
      <c r="BF156" s="218">
        <f>IF(N156="snížená",J156,0)</f>
        <v>0</v>
      </c>
      <c r="BG156" s="218">
        <f>IF(N156="zákl. přenesená",J156,0)</f>
        <v>0</v>
      </c>
      <c r="BH156" s="218">
        <f>IF(N156="sníž. přenesená",J156,0)</f>
        <v>0</v>
      </c>
      <c r="BI156" s="218">
        <f>IF(N156="nulová",J156,0)</f>
        <v>0</v>
      </c>
      <c r="BJ156" s="19" t="s">
        <v>77</v>
      </c>
      <c r="BK156" s="218">
        <f>ROUND(I156*H156,2)</f>
        <v>0</v>
      </c>
      <c r="BL156" s="19" t="s">
        <v>158</v>
      </c>
      <c r="BM156" s="217" t="s">
        <v>397</v>
      </c>
    </row>
    <row r="157" s="2" customFormat="1">
      <c r="A157" s="40"/>
      <c r="B157" s="41"/>
      <c r="C157" s="42"/>
      <c r="D157" s="219" t="s">
        <v>159</v>
      </c>
      <c r="E157" s="42"/>
      <c r="F157" s="220" t="s">
        <v>773</v>
      </c>
      <c r="G157" s="42"/>
      <c r="H157" s="42"/>
      <c r="I157" s="221"/>
      <c r="J157" s="42"/>
      <c r="K157" s="42"/>
      <c r="L157" s="46"/>
      <c r="M157" s="222"/>
      <c r="N157" s="223"/>
      <c r="O157" s="86"/>
      <c r="P157" s="86"/>
      <c r="Q157" s="86"/>
      <c r="R157" s="86"/>
      <c r="S157" s="86"/>
      <c r="T157" s="87"/>
      <c r="U157" s="40"/>
      <c r="V157" s="40"/>
      <c r="W157" s="40"/>
      <c r="X157" s="40"/>
      <c r="Y157" s="40"/>
      <c r="Z157" s="40"/>
      <c r="AA157" s="40"/>
      <c r="AB157" s="40"/>
      <c r="AC157" s="40"/>
      <c r="AD157" s="40"/>
      <c r="AE157" s="40"/>
      <c r="AT157" s="19" t="s">
        <v>159</v>
      </c>
      <c r="AU157" s="19" t="s">
        <v>164</v>
      </c>
    </row>
    <row r="158" s="2" customFormat="1" ht="24.15" customHeight="1">
      <c r="A158" s="40"/>
      <c r="B158" s="41"/>
      <c r="C158" s="206" t="s">
        <v>320</v>
      </c>
      <c r="D158" s="206" t="s">
        <v>153</v>
      </c>
      <c r="E158" s="207" t="s">
        <v>774</v>
      </c>
      <c r="F158" s="208" t="s">
        <v>775</v>
      </c>
      <c r="G158" s="209" t="s">
        <v>375</v>
      </c>
      <c r="H158" s="210">
        <v>320</v>
      </c>
      <c r="I158" s="211"/>
      <c r="J158" s="212">
        <f>ROUND(I158*H158,2)</f>
        <v>0</v>
      </c>
      <c r="K158" s="208" t="s">
        <v>157</v>
      </c>
      <c r="L158" s="46"/>
      <c r="M158" s="213" t="s">
        <v>19</v>
      </c>
      <c r="N158" s="214" t="s">
        <v>40</v>
      </c>
      <c r="O158" s="86"/>
      <c r="P158" s="215">
        <f>O158*H158</f>
        <v>0</v>
      </c>
      <c r="Q158" s="215">
        <v>0</v>
      </c>
      <c r="R158" s="215">
        <f>Q158*H158</f>
        <v>0</v>
      </c>
      <c r="S158" s="215">
        <v>0</v>
      </c>
      <c r="T158" s="216">
        <f>S158*H158</f>
        <v>0</v>
      </c>
      <c r="U158" s="40"/>
      <c r="V158" s="40"/>
      <c r="W158" s="40"/>
      <c r="X158" s="40"/>
      <c r="Y158" s="40"/>
      <c r="Z158" s="40"/>
      <c r="AA158" s="40"/>
      <c r="AB158" s="40"/>
      <c r="AC158" s="40"/>
      <c r="AD158" s="40"/>
      <c r="AE158" s="40"/>
      <c r="AR158" s="217" t="s">
        <v>158</v>
      </c>
      <c r="AT158" s="217" t="s">
        <v>153</v>
      </c>
      <c r="AU158" s="217" t="s">
        <v>164</v>
      </c>
      <c r="AY158" s="19" t="s">
        <v>150</v>
      </c>
      <c r="BE158" s="218">
        <f>IF(N158="základní",J158,0)</f>
        <v>0</v>
      </c>
      <c r="BF158" s="218">
        <f>IF(N158="snížená",J158,0)</f>
        <v>0</v>
      </c>
      <c r="BG158" s="218">
        <f>IF(N158="zákl. přenesená",J158,0)</f>
        <v>0</v>
      </c>
      <c r="BH158" s="218">
        <f>IF(N158="sníž. přenesená",J158,0)</f>
        <v>0</v>
      </c>
      <c r="BI158" s="218">
        <f>IF(N158="nulová",J158,0)</f>
        <v>0</v>
      </c>
      <c r="BJ158" s="19" t="s">
        <v>77</v>
      </c>
      <c r="BK158" s="218">
        <f>ROUND(I158*H158,2)</f>
        <v>0</v>
      </c>
      <c r="BL158" s="19" t="s">
        <v>158</v>
      </c>
      <c r="BM158" s="217" t="s">
        <v>1774</v>
      </c>
    </row>
    <row r="159" s="2" customFormat="1">
      <c r="A159" s="40"/>
      <c r="B159" s="41"/>
      <c r="C159" s="42"/>
      <c r="D159" s="219" t="s">
        <v>159</v>
      </c>
      <c r="E159" s="42"/>
      <c r="F159" s="220" t="s">
        <v>776</v>
      </c>
      <c r="G159" s="42"/>
      <c r="H159" s="42"/>
      <c r="I159" s="221"/>
      <c r="J159" s="42"/>
      <c r="K159" s="42"/>
      <c r="L159" s="46"/>
      <c r="M159" s="222"/>
      <c r="N159" s="223"/>
      <c r="O159" s="86"/>
      <c r="P159" s="86"/>
      <c r="Q159" s="86"/>
      <c r="R159" s="86"/>
      <c r="S159" s="86"/>
      <c r="T159" s="87"/>
      <c r="U159" s="40"/>
      <c r="V159" s="40"/>
      <c r="W159" s="40"/>
      <c r="X159" s="40"/>
      <c r="Y159" s="40"/>
      <c r="Z159" s="40"/>
      <c r="AA159" s="40"/>
      <c r="AB159" s="40"/>
      <c r="AC159" s="40"/>
      <c r="AD159" s="40"/>
      <c r="AE159" s="40"/>
      <c r="AT159" s="19" t="s">
        <v>159</v>
      </c>
      <c r="AU159" s="19" t="s">
        <v>164</v>
      </c>
    </row>
    <row r="160" s="13" customFormat="1">
      <c r="A160" s="13"/>
      <c r="B160" s="242"/>
      <c r="C160" s="243"/>
      <c r="D160" s="244" t="s">
        <v>593</v>
      </c>
      <c r="E160" s="243"/>
      <c r="F160" s="246" t="s">
        <v>1775</v>
      </c>
      <c r="G160" s="243"/>
      <c r="H160" s="247">
        <v>320</v>
      </c>
      <c r="I160" s="248"/>
      <c r="J160" s="243"/>
      <c r="K160" s="243"/>
      <c r="L160" s="249"/>
      <c r="M160" s="250"/>
      <c r="N160" s="251"/>
      <c r="O160" s="251"/>
      <c r="P160" s="251"/>
      <c r="Q160" s="251"/>
      <c r="R160" s="251"/>
      <c r="S160" s="251"/>
      <c r="T160" s="252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53" t="s">
        <v>593</v>
      </c>
      <c r="AU160" s="253" t="s">
        <v>164</v>
      </c>
      <c r="AV160" s="13" t="s">
        <v>79</v>
      </c>
      <c r="AW160" s="13" t="s">
        <v>4</v>
      </c>
      <c r="AX160" s="13" t="s">
        <v>77</v>
      </c>
      <c r="AY160" s="253" t="s">
        <v>150</v>
      </c>
    </row>
    <row r="161" s="2" customFormat="1" ht="16.5" customHeight="1">
      <c r="A161" s="40"/>
      <c r="B161" s="41"/>
      <c r="C161" s="206" t="s">
        <v>408</v>
      </c>
      <c r="D161" s="206" t="s">
        <v>153</v>
      </c>
      <c r="E161" s="207" t="s">
        <v>1738</v>
      </c>
      <c r="F161" s="208" t="s">
        <v>1739</v>
      </c>
      <c r="G161" s="209" t="s">
        <v>375</v>
      </c>
      <c r="H161" s="210">
        <v>64</v>
      </c>
      <c r="I161" s="211"/>
      <c r="J161" s="212">
        <f>ROUND(I161*H161,2)</f>
        <v>0</v>
      </c>
      <c r="K161" s="208" t="s">
        <v>19</v>
      </c>
      <c r="L161" s="46"/>
      <c r="M161" s="213" t="s">
        <v>19</v>
      </c>
      <c r="N161" s="214" t="s">
        <v>40</v>
      </c>
      <c r="O161" s="86"/>
      <c r="P161" s="215">
        <f>O161*H161</f>
        <v>0</v>
      </c>
      <c r="Q161" s="215">
        <v>0</v>
      </c>
      <c r="R161" s="215">
        <f>Q161*H161</f>
        <v>0</v>
      </c>
      <c r="S161" s="215">
        <v>0</v>
      </c>
      <c r="T161" s="216">
        <f>S161*H161</f>
        <v>0</v>
      </c>
      <c r="U161" s="40"/>
      <c r="V161" s="40"/>
      <c r="W161" s="40"/>
      <c r="X161" s="40"/>
      <c r="Y161" s="40"/>
      <c r="Z161" s="40"/>
      <c r="AA161" s="40"/>
      <c r="AB161" s="40"/>
      <c r="AC161" s="40"/>
      <c r="AD161" s="40"/>
      <c r="AE161" s="40"/>
      <c r="AR161" s="217" t="s">
        <v>158</v>
      </c>
      <c r="AT161" s="217" t="s">
        <v>153</v>
      </c>
      <c r="AU161" s="217" t="s">
        <v>164</v>
      </c>
      <c r="AY161" s="19" t="s">
        <v>150</v>
      </c>
      <c r="BE161" s="218">
        <f>IF(N161="základní",J161,0)</f>
        <v>0</v>
      </c>
      <c r="BF161" s="218">
        <f>IF(N161="snížená",J161,0)</f>
        <v>0</v>
      </c>
      <c r="BG161" s="218">
        <f>IF(N161="zákl. přenesená",J161,0)</f>
        <v>0</v>
      </c>
      <c r="BH161" s="218">
        <f>IF(N161="sníž. přenesená",J161,0)</f>
        <v>0</v>
      </c>
      <c r="BI161" s="218">
        <f>IF(N161="nulová",J161,0)</f>
        <v>0</v>
      </c>
      <c r="BJ161" s="19" t="s">
        <v>77</v>
      </c>
      <c r="BK161" s="218">
        <f>ROUND(I161*H161,2)</f>
        <v>0</v>
      </c>
      <c r="BL161" s="19" t="s">
        <v>158</v>
      </c>
      <c r="BM161" s="217" t="s">
        <v>402</v>
      </c>
    </row>
    <row r="162" s="2" customFormat="1" ht="16.5" customHeight="1">
      <c r="A162" s="40"/>
      <c r="B162" s="41"/>
      <c r="C162" s="206" t="s">
        <v>323</v>
      </c>
      <c r="D162" s="206" t="s">
        <v>153</v>
      </c>
      <c r="E162" s="207" t="s">
        <v>1776</v>
      </c>
      <c r="F162" s="208" t="s">
        <v>1777</v>
      </c>
      <c r="G162" s="209" t="s">
        <v>448</v>
      </c>
      <c r="H162" s="210">
        <v>16</v>
      </c>
      <c r="I162" s="211"/>
      <c r="J162" s="212">
        <f>ROUND(I162*H162,2)</f>
        <v>0</v>
      </c>
      <c r="K162" s="208" t="s">
        <v>19</v>
      </c>
      <c r="L162" s="46"/>
      <c r="M162" s="238" t="s">
        <v>19</v>
      </c>
      <c r="N162" s="239" t="s">
        <v>40</v>
      </c>
      <c r="O162" s="226"/>
      <c r="P162" s="240">
        <f>O162*H162</f>
        <v>0</v>
      </c>
      <c r="Q162" s="240">
        <v>0</v>
      </c>
      <c r="R162" s="240">
        <f>Q162*H162</f>
        <v>0</v>
      </c>
      <c r="S162" s="240">
        <v>0</v>
      </c>
      <c r="T162" s="241">
        <f>S162*H162</f>
        <v>0</v>
      </c>
      <c r="U162" s="40"/>
      <c r="V162" s="40"/>
      <c r="W162" s="40"/>
      <c r="X162" s="40"/>
      <c r="Y162" s="40"/>
      <c r="Z162" s="40"/>
      <c r="AA162" s="40"/>
      <c r="AB162" s="40"/>
      <c r="AC162" s="40"/>
      <c r="AD162" s="40"/>
      <c r="AE162" s="40"/>
      <c r="AR162" s="217" t="s">
        <v>158</v>
      </c>
      <c r="AT162" s="217" t="s">
        <v>153</v>
      </c>
      <c r="AU162" s="217" t="s">
        <v>164</v>
      </c>
      <c r="AY162" s="19" t="s">
        <v>150</v>
      </c>
      <c r="BE162" s="218">
        <f>IF(N162="základní",J162,0)</f>
        <v>0</v>
      </c>
      <c r="BF162" s="218">
        <f>IF(N162="snížená",J162,0)</f>
        <v>0</v>
      </c>
      <c r="BG162" s="218">
        <f>IF(N162="zákl. přenesená",J162,0)</f>
        <v>0</v>
      </c>
      <c r="BH162" s="218">
        <f>IF(N162="sníž. přenesená",J162,0)</f>
        <v>0</v>
      </c>
      <c r="BI162" s="218">
        <f>IF(N162="nulová",J162,0)</f>
        <v>0</v>
      </c>
      <c r="BJ162" s="19" t="s">
        <v>77</v>
      </c>
      <c r="BK162" s="218">
        <f>ROUND(I162*H162,2)</f>
        <v>0</v>
      </c>
      <c r="BL162" s="19" t="s">
        <v>158</v>
      </c>
      <c r="BM162" s="217" t="s">
        <v>406</v>
      </c>
    </row>
    <row r="163" s="2" customFormat="1" ht="6.96" customHeight="1">
      <c r="A163" s="40"/>
      <c r="B163" s="61"/>
      <c r="C163" s="62"/>
      <c r="D163" s="62"/>
      <c r="E163" s="62"/>
      <c r="F163" s="62"/>
      <c r="G163" s="62"/>
      <c r="H163" s="62"/>
      <c r="I163" s="62"/>
      <c r="J163" s="62"/>
      <c r="K163" s="62"/>
      <c r="L163" s="46"/>
      <c r="M163" s="40"/>
      <c r="O163" s="40"/>
      <c r="P163" s="40"/>
      <c r="Q163" s="40"/>
      <c r="R163" s="40"/>
      <c r="S163" s="40"/>
      <c r="T163" s="40"/>
      <c r="U163" s="40"/>
      <c r="V163" s="40"/>
      <c r="W163" s="40"/>
      <c r="X163" s="40"/>
      <c r="Y163" s="40"/>
      <c r="Z163" s="40"/>
      <c r="AA163" s="40"/>
      <c r="AB163" s="40"/>
      <c r="AC163" s="40"/>
      <c r="AD163" s="40"/>
      <c r="AE163" s="40"/>
    </row>
  </sheetData>
  <sheetProtection sheet="1" autoFilter="0" formatColumns="0" formatRows="0" objects="1" scenarios="1" spinCount="100000" saltValue="QtPTbuzbIcLarV7+HUF/WZ2T8qx24X+wUQYzNmP/RjuLuM7MSPvxxzxWzCNLTyLNDsDiZiQi8PIql+GN4StfVg==" hashValue="gaXdM9GZz2/iPINmdNYlq8Kn/Y7SC+aJVOWHc+agIqAguIf/TXAByvqa7RMpWKFdksjPymP6CqQNTxcJle/C0A==" algorithmName="SHA-512" password="CBF1"/>
  <autoFilter ref="C82:K162"/>
  <mergeCells count="9">
    <mergeCell ref="E7:H7"/>
    <mergeCell ref="E9:H9"/>
    <mergeCell ref="E18:H18"/>
    <mergeCell ref="E27:H27"/>
    <mergeCell ref="E48:H48"/>
    <mergeCell ref="E50:H50"/>
    <mergeCell ref="E73:H73"/>
    <mergeCell ref="E75:H75"/>
    <mergeCell ref="L2:V2"/>
  </mergeCells>
  <hyperlinks>
    <hyperlink ref="F87" r:id="rId1" display="https://podminky.urs.cz/item/CS_URS_2024_02/122452205"/>
    <hyperlink ref="F91" r:id="rId2" display="https://podminky.urs.cz/item/CS_URS_2024_02/162751117"/>
    <hyperlink ref="F93" r:id="rId3" display="https://podminky.urs.cz/item/CS_URS_2024_02/162751137"/>
    <hyperlink ref="F95" r:id="rId4" display="https://podminky.urs.cz/item/CS_URS_2024_02/167151101"/>
    <hyperlink ref="F97" r:id="rId5" display="https://podminky.urs.cz/item/CS_URS_2024_02/171201231"/>
    <hyperlink ref="F100" r:id="rId6" display="https://podminky.urs.cz/item/CS_URS_2024_02/171251201"/>
    <hyperlink ref="F102" r:id="rId7" display="https://podminky.urs.cz/item/CS_URS_2024_02/174151101"/>
    <hyperlink ref="F104" r:id="rId8" display="https://podminky.urs.cz/item/CS_URS_2024_02/174251101"/>
    <hyperlink ref="F106" r:id="rId9" display="https://podminky.urs.cz/item/CS_URS_2024_02/181351113"/>
    <hyperlink ref="F110" r:id="rId10" display="https://podminky.urs.cz/item/CS_URS_2024_02/181951113"/>
    <hyperlink ref="F112" r:id="rId11" display="https://podminky.urs.cz/item/CS_URS_2024_02/184102116"/>
    <hyperlink ref="F114" r:id="rId12" display="https://podminky.urs.cz/item/CS_URS_2024_02/184215133"/>
    <hyperlink ref="F116" r:id="rId13" display="https://podminky.urs.cz/item/CS_URS_2024_02/184911421"/>
    <hyperlink ref="F118" r:id="rId14" display="https://podminky.urs.cz/item/CS_URS_2024_02/185802113"/>
    <hyperlink ref="F120" r:id="rId15" display="https://podminky.urs.cz/item/CS_URS_2024_02/185802114"/>
    <hyperlink ref="F122" r:id="rId16" display="https://podminky.urs.cz/item/CS_URS_2024_02/185804312"/>
    <hyperlink ref="F124" r:id="rId17" display="https://podminky.urs.cz/item/CS_URS_2024_02/185851121"/>
    <hyperlink ref="F126" r:id="rId18" display="https://podminky.urs.cz/item/CS_URS_2024_02/185851129"/>
    <hyperlink ref="F141" r:id="rId19" display="https://podminky.urs.cz/item/CS_URS_2024_02/998225111"/>
    <hyperlink ref="F143" r:id="rId20" display="https://podminky.urs.cz/item/CS_URS_2024_02/998231311"/>
    <hyperlink ref="F146" r:id="rId21" display="https://podminky.urs.cz/item/CS_URS_2024_02/184806111"/>
    <hyperlink ref="F148" r:id="rId22" display="https://podminky.urs.cz/item/CS_URS_2024_02/185804213"/>
    <hyperlink ref="F150" r:id="rId23" display="https://podminky.urs.cz/item/CS_URS_2024_02/185802113"/>
    <hyperlink ref="F155" r:id="rId24" display="https://podminky.urs.cz/item/CS_URS_2024_02/185804312"/>
    <hyperlink ref="F157" r:id="rId25" display="https://podminky.urs.cz/item/CS_URS_2024_02/185851121"/>
    <hyperlink ref="F159" r:id="rId26" display="https://podminky.urs.cz/item/CS_URS_2024_02/185851129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27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DESKTOP-C6CPN96\RZavadil</dc:creator>
  <cp:lastModifiedBy>DESKTOP-C6CPN96\RZavadil</cp:lastModifiedBy>
  <dcterms:created xsi:type="dcterms:W3CDTF">2025-08-13T11:13:16Z</dcterms:created>
  <dcterms:modified xsi:type="dcterms:W3CDTF">2025-08-13T11:13:32Z</dcterms:modified>
</cp:coreProperties>
</file>