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3"/>
    <sheet name="Malinak3-M - Repase a nát..." sheetId="2" state="visible" r:id="rId4"/>
  </sheets>
  <definedNames>
    <definedName function="false" hidden="false" localSheetId="1" name="_xlnm.Print_Area" vbProcedure="false">'Malinak3-M - Repase a nát...'!$C$4:$J$76,'Malinak3-M - Repase a nát...'!$C$82:$J$105,'Malinak3-M - Repase a nát...'!$C$111:$K$189</definedName>
    <definedName function="false" hidden="false" localSheetId="1" name="_xlnm.Print_Titles" vbProcedure="false">'Malinak3-M - Repase a nát...'!$121:$121</definedName>
    <definedName function="false" hidden="true" localSheetId="1" name="_xlnm._FilterDatabase" vbProcedure="false">'Malinak3-M - Repase a nát...'!$C$121:$K$189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<sst xmlns="http://schemas.openxmlformats.org/spreadsheetml/2006/main" count="923" uniqueCount="278">
  <si>
    <t xml:space="preserve">Export Komplet</t>
  </si>
  <si>
    <t xml:space="preserve">2.0</t>
  </si>
  <si>
    <t xml:space="preserve">False</t>
  </si>
  <si>
    <t xml:space="preserve">{1087c886-81a3-41bf-af54-1eed0a043770}</t>
  </si>
  <si>
    <t xml:space="preserve">&gt;&gt;  skryté sloupce  &lt;&lt;</t>
  </si>
  <si>
    <t xml:space="preserve">0,01</t>
  </si>
  <si>
    <t xml:space="preserve">21</t>
  </si>
  <si>
    <t xml:space="preserve">12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</si>
  <si>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</si>
  <si>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</si>
  <si>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</si>
  <si>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</si>
  <si>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</si>
  <si>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Malinak3-M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</si>
  <si>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</si>
  <si>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</si>
  <si>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Repase a nátěry interiérových dveří-MEZIPATRO</t>
  </si>
  <si>
    <t xml:space="preserve">KSO:</t>
  </si>
  <si>
    <t xml:space="preserve">CC-CZ:</t>
  </si>
  <si>
    <t xml:space="preserve">Místo:</t>
  </si>
  <si>
    <t xml:space="preserve">Malinovského náměstí 3,Brno</t>
  </si>
  <si>
    <t xml:space="preserve">Datum:</t>
  </si>
  <si>
    <t xml:space="preserve">31. 5. 2024</t>
  </si>
  <si>
    <t xml:space="preserve">Zadavatel:</t>
  </si>
  <si>
    <t xml:space="preserve">IČ:</t>
  </si>
  <si>
    <t xml:space="preserve">MmBrna,OSM,Husova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</si>
  <si>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</si>
  <si>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</si>
  <si>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</si>
  <si>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</si>
  <si>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</si>
  <si>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</si>
  <si>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</si>
  <si>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</si>
  <si>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</si>
  <si>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</si>
  <si>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</si>
  <si>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</si>
  <si>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</si>
  <si>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</si>
  <si>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</si>
  <si>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</si>
  <si>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</si>
  <si>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</si>
  <si>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</si>
  <si>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</si>
  <si>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</si>
  <si>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</si>
  <si>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</si>
  <si>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</si>
  <si>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</si>
  <si>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</si>
  <si>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</si>
  <si>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</si>
  <si>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</si>
  <si>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</si>
  <si>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</si>
  <si>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</si>
  <si>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</si>
  <si>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</si>
  <si>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</si>
  <si>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</si>
  <si>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</si>
  <si>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</si>
  <si>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</si>
  <si>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</si>
  <si>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</si>
  <si>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</si>
  <si>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</si>
  <si>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</si>
  <si>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</si>
  <si>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</si>
  <si>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</si>
  <si>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</si>
  <si>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</si>
  <si>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</si>
  <si>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</si>
  <si>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</si>
  <si>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</si>
  <si>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</si>
  <si>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</si>
  <si>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</si>
  <si>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</si>
  <si>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</si>
  <si>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</si>
  <si>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</si>
  <si>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</si>
  <si>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</si>
  <si>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</si>
  <si>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9 - Ostatní konstrukce a práce, bourání</t>
  </si>
  <si>
    <t xml:space="preserve">    998 - Přesun hmot</t>
  </si>
  <si>
    <t xml:space="preserve">PSV - Práce a dodávky PSV</t>
  </si>
  <si>
    <t xml:space="preserve">    766 - Konstrukce truhlářské</t>
  </si>
  <si>
    <t xml:space="preserve">    783 - Dokončovací práce - nátěry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</si>
  <si>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</si>
  <si>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</si>
  <si>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</si>
  <si>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</si>
  <si>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</si>
  <si>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</si>
  <si>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</si>
  <si>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</si>
  <si>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</si>
  <si>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</si>
  <si>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</si>
  <si>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</si>
  <si>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</si>
  <si>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</si>
  <si>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</si>
  <si>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</si>
  <si>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</si>
  <si>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</si>
  <si>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</si>
  <si>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</si>
  <si>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9</t>
  </si>
  <si>
    <t xml:space="preserve">Ostatní konstrukce a práce, bourání</t>
  </si>
  <si>
    <t xml:space="preserve">K</t>
  </si>
  <si>
    <t xml:space="preserve">949101111</t>
  </si>
  <si>
    <t xml:space="preserve">Lešení pomocné pro objekty pozemních staveb s lešeňovou podlahou v do 1,9 m zatížení do 150 kg/m2</t>
  </si>
  <si>
    <t xml:space="preserve">m2</t>
  </si>
  <si>
    <t xml:space="preserve">CS ÚRS 2024 01</t>
  </si>
  <si>
    <t xml:space="preserve">4</t>
  </si>
  <si>
    <t xml:space="preserve">1964570800</t>
  </si>
  <si>
    <t xml:space="preserve">VV</t>
  </si>
  <si>
    <t xml:space="preserve">"4,4K"2,0*1,2*(3)*2</t>
  </si>
  <si>
    <t xml:space="preserve">Součet</t>
  </si>
  <si>
    <t xml:space="preserve">998</t>
  </si>
  <si>
    <t xml:space="preserve">Přesun hmot</t>
  </si>
  <si>
    <t xml:space="preserve">998018002</t>
  </si>
  <si>
    <t xml:space="preserve">Přesun hmot pro budovy ruční pro budovy v přes 6 do 12 m</t>
  </si>
  <si>
    <t xml:space="preserve">t</t>
  </si>
  <si>
    <t xml:space="preserve">2702667</t>
  </si>
  <si>
    <t xml:space="preserve">PSV</t>
  </si>
  <si>
    <t xml:space="preserve">Práce a dodávky PSV</t>
  </si>
  <si>
    <t xml:space="preserve">766</t>
  </si>
  <si>
    <t xml:space="preserve">Konstrukce truhlářské</t>
  </si>
  <si>
    <t xml:space="preserve">3</t>
  </si>
  <si>
    <t xml:space="preserve">766-pc 3</t>
  </si>
  <si>
    <t xml:space="preserve">2-Oprava dveří a zárubně,80/200cm-repase klik,štítků.. </t>
  </si>
  <si>
    <t xml:space="preserve">kus</t>
  </si>
  <si>
    <t xml:space="preserve">16</t>
  </si>
  <si>
    <t xml:space="preserve">1359283665</t>
  </si>
  <si>
    <t xml:space="preserve">"2"4</t>
  </si>
  <si>
    <t xml:space="preserve">766-pc 5</t>
  </si>
  <si>
    <t xml:space="preserve">4-Oprava dveří a zárubně,145/200cm-repase klik,štítků.. </t>
  </si>
  <si>
    <t xml:space="preserve">953953864</t>
  </si>
  <si>
    <t xml:space="preserve">"4"2</t>
  </si>
  <si>
    <t xml:space="preserve">5</t>
  </si>
  <si>
    <t xml:space="preserve">766-pc 6</t>
  </si>
  <si>
    <t xml:space="preserve">5-Výměna dveří, 80/197 cm, oprava zárubně, použít původní kování,klika zámek-oprava</t>
  </si>
  <si>
    <t xml:space="preserve">-636297645</t>
  </si>
  <si>
    <t xml:space="preserve">"5"6</t>
  </si>
  <si>
    <t xml:space="preserve">6</t>
  </si>
  <si>
    <t xml:space="preserve">766-pc 7</t>
  </si>
  <si>
    <t xml:space="preserve">5k-Výměna dveří, 80/197 cm, oprava zárubně, vyměnit kování a kliky-podobné jako u ostatních, použít původní zámek-oprava</t>
  </si>
  <si>
    <t xml:space="preserve">1756882561</t>
  </si>
  <si>
    <t xml:space="preserve">"5"1</t>
  </si>
  <si>
    <t xml:space="preserve">7</t>
  </si>
  <si>
    <t xml:space="preserve">766-pc 9</t>
  </si>
  <si>
    <t xml:space="preserve">7-Výměna dveří, 90/197 cm, oprava zárubně, použít původní kování,klika zámek-oprava</t>
  </si>
  <si>
    <t xml:space="preserve">1270255343</t>
  </si>
  <si>
    <t xml:space="preserve">"7"22</t>
  </si>
  <si>
    <t xml:space="preserve">8</t>
  </si>
  <si>
    <t xml:space="preserve">766-pc12</t>
  </si>
  <si>
    <t xml:space="preserve">10-Oprava dveří a zárubně 90/200cm-repase klik,štítků.. </t>
  </si>
  <si>
    <t xml:space="preserve">-46780363</t>
  </si>
  <si>
    <t xml:space="preserve">"10"1</t>
  </si>
  <si>
    <t xml:space="preserve">766-pc13</t>
  </si>
  <si>
    <t xml:space="preserve">4K-Oprava dveří a zárubně,145/200cm-výměna kování a kliky-podobné jako u ostatních, použít původní zámek-oprava</t>
  </si>
  <si>
    <t xml:space="preserve">424982564</t>
  </si>
  <si>
    <t xml:space="preserve">"4K"1</t>
  </si>
  <si>
    <t xml:space="preserve">10</t>
  </si>
  <si>
    <t xml:space="preserve">998766202</t>
  </si>
  <si>
    <t xml:space="preserve">Přesun hmot procentní pro kce truhlářské v objektech v přes 6 do 12 m</t>
  </si>
  <si>
    <t xml:space="preserve">%</t>
  </si>
  <si>
    <t xml:space="preserve">1763356042</t>
  </si>
  <si>
    <t xml:space="preserve">783</t>
  </si>
  <si>
    <t xml:space="preserve">Dokončovací práce - nátěry</t>
  </si>
  <si>
    <t xml:space="preserve">11</t>
  </si>
  <si>
    <t xml:space="preserve">783000103</t>
  </si>
  <si>
    <t xml:space="preserve">Ochrana podlah nebo vodorovných ploch při provádění nátěrů položením fólie</t>
  </si>
  <si>
    <t xml:space="preserve">1819745248</t>
  </si>
  <si>
    <t xml:space="preserve">"2,5,5k,7,10"1,5*1,2*(4+6+1+22+1)*2</t>
  </si>
  <si>
    <t xml:space="preserve">M</t>
  </si>
  <si>
    <t xml:space="preserve">28323156</t>
  </si>
  <si>
    <t xml:space="preserve">fólie pro malířské potřeby zakrývací tl 41µ 4x5m</t>
  </si>
  <si>
    <t xml:space="preserve">32</t>
  </si>
  <si>
    <t xml:space="preserve">72878821</t>
  </si>
  <si>
    <t xml:space="preserve">136,8*1,05 'Přepočtené koeficientem množství</t>
  </si>
  <si>
    <t xml:space="preserve">13</t>
  </si>
  <si>
    <t xml:space="preserve">783000111</t>
  </si>
  <si>
    <t xml:space="preserve">Ochrana svislých ploch při provádění nátěrů olepením páskou nebo fólií</t>
  </si>
  <si>
    <t xml:space="preserve">m</t>
  </si>
  <si>
    <t xml:space="preserve">-2064581977</t>
  </si>
  <si>
    <t xml:space="preserve">"2,5,5k"(0,9+2,0*2)*(4+6+1)*2</t>
  </si>
  <si>
    <t xml:space="preserve">"4,4k"(1,5+2,0*2)*2*3</t>
  </si>
  <si>
    <t xml:space="preserve">"7,10"(1,0+2,0*2)*2*23</t>
  </si>
  <si>
    <t xml:space="preserve">14</t>
  </si>
  <si>
    <t xml:space="preserve">58124838</t>
  </si>
  <si>
    <t xml:space="preserve">páska maskovací krepová pro malířské potřeby š 50mm</t>
  </si>
  <si>
    <t xml:space="preserve">-1798940538</t>
  </si>
  <si>
    <t xml:space="preserve">370,8*1,05 'Přepočtené koeficientem množství</t>
  </si>
  <si>
    <t xml:space="preserve">15</t>
  </si>
  <si>
    <t xml:space="preserve">783000201</t>
  </si>
  <si>
    <t xml:space="preserve">Přemístění dveřních křídel pro zhotovení nátěrů vodorovné do 50 m</t>
  </si>
  <si>
    <t xml:space="preserve">308689932</t>
  </si>
  <si>
    <t xml:space="preserve">(4+2*2+1+1*2)*2</t>
  </si>
  <si>
    <t xml:space="preserve">783101203</t>
  </si>
  <si>
    <t xml:space="preserve">Jemné obroušení podkladu truhlářských konstrukcí před provedením nátěru</t>
  </si>
  <si>
    <t xml:space="preserve">1853379583</t>
  </si>
  <si>
    <t xml:space="preserve">"2"0,9*2,1*2*4+(1,0+2,0*2)*0,45*1</t>
  </si>
  <si>
    <t xml:space="preserve">"4"1,55*2,1*2*3</t>
  </si>
  <si>
    <t xml:space="preserve">"10"1,0*2,1*2</t>
  </si>
  <si>
    <t xml:space="preserve">17</t>
  </si>
  <si>
    <t xml:space="preserve">783106801</t>
  </si>
  <si>
    <t xml:space="preserve">Odstranění nátěrů z truhlářských konstrukcí obroušením</t>
  </si>
  <si>
    <t xml:space="preserve">1754836916</t>
  </si>
  <si>
    <t xml:space="preserve">18</t>
  </si>
  <si>
    <t xml:space="preserve">783114101</t>
  </si>
  <si>
    <t xml:space="preserve">Základní jednonásobný nátěr truhlářských konstrukcí</t>
  </si>
  <si>
    <t xml:space="preserve">1901326814</t>
  </si>
  <si>
    <t xml:space="preserve">19</t>
  </si>
  <si>
    <t xml:space="preserve">783117101</t>
  </si>
  <si>
    <t xml:space="preserve">Krycí  nátěr truhlářských konstrukcí-email,lak</t>
  </si>
  <si>
    <t xml:space="preserve">-91495596</t>
  </si>
  <si>
    <t xml:space="preserve">20</t>
  </si>
  <si>
    <t xml:space="preserve">783122101</t>
  </si>
  <si>
    <t xml:space="preserve">Lokální tmelení truhlářských konstrukcí včetně přebroušení disperzním tmelem plochy do 10%</t>
  </si>
  <si>
    <t xml:space="preserve">-1083548060</t>
  </si>
  <si>
    <t xml:space="preserve">783122131</t>
  </si>
  <si>
    <t xml:space="preserve">Plošné (plné) tmelení truhlářských konstrukcí včetně přebroušení disperzním tmelem</t>
  </si>
  <si>
    <t xml:space="preserve">-726581371</t>
  </si>
  <si>
    <t xml:space="preserve">22</t>
  </si>
  <si>
    <t xml:space="preserve">783306801</t>
  </si>
  <si>
    <t xml:space="preserve">Odstranění nátěru ze zámečnických konstrukcí obroušením</t>
  </si>
  <si>
    <t xml:space="preserve">995124386</t>
  </si>
  <si>
    <t xml:space="preserve">"2"(0,9+2,1*2)*0,25*4</t>
  </si>
  <si>
    <t xml:space="preserve">"4,4k"(1,5+2,1*2)*0,25*3</t>
  </si>
  <si>
    <t xml:space="preserve">"5,5k"(0,9+2,1*2)*0,25*7</t>
  </si>
  <si>
    <t xml:space="preserve">"7,10"(1,0+2,1*2)*0,25*23</t>
  </si>
  <si>
    <t xml:space="preserve">23</t>
  </si>
  <si>
    <t xml:space="preserve">783314201</t>
  </si>
  <si>
    <t xml:space="preserve">Základní antikorozní jednonásobný syntetický standardní nátěr zámečnických konstrukcí</t>
  </si>
  <si>
    <t xml:space="preserve">-1920074872</t>
  </si>
  <si>
    <t xml:space="preserve">24</t>
  </si>
  <si>
    <t xml:space="preserve">783315101</t>
  </si>
  <si>
    <t xml:space="preserve">Mezinátěr jednonásobný syntetický standardní zámečnických konstrukcí</t>
  </si>
  <si>
    <t xml:space="preserve">786031912</t>
  </si>
  <si>
    <t xml:space="preserve">25</t>
  </si>
  <si>
    <t xml:space="preserve">783317101</t>
  </si>
  <si>
    <t xml:space="preserve">Krycí jednonásobný syntetický standardní nátěr zámečnických konstrukcí</t>
  </si>
  <si>
    <t xml:space="preserve">-1260835202</t>
  </si>
  <si>
    <t xml:space="preserve">26</t>
  </si>
  <si>
    <t xml:space="preserve">783322101</t>
  </si>
  <si>
    <t xml:space="preserve">Tmelení včetně přebroušení zámečnických konstrukcí disperzním tmelem</t>
  </si>
  <si>
    <t xml:space="preserve">1429013657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</si>
  <si>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</si>
  <si>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</si>
  <si>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</si>
  <si>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</si>
  <si>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27</t>
  </si>
  <si>
    <t xml:space="preserve">030001000</t>
  </si>
  <si>
    <t xml:space="preserve">Zařízení staveniště 1%</t>
  </si>
  <si>
    <t xml:space="preserve">sada</t>
  </si>
  <si>
    <t xml:space="preserve">1024</t>
  </si>
  <si>
    <t xml:space="preserve">-1505880232</t>
  </si>
  <si>
    <t xml:space="preserve">VRN6</t>
  </si>
  <si>
    <t xml:space="preserve">Územní vlivy</t>
  </si>
  <si>
    <t xml:space="preserve">28</t>
  </si>
  <si>
    <t xml:space="preserve">062002000</t>
  </si>
  <si>
    <t xml:space="preserve">Ztížené dopravní podmínky 3%</t>
  </si>
  <si>
    <t xml:space="preserve">-878265363</t>
  </si>
  <si>
    <t xml:space="preserve">VRN7</t>
  </si>
  <si>
    <t xml:space="preserve">Provozní vlivy</t>
  </si>
  <si>
    <t xml:space="preserve">29</t>
  </si>
  <si>
    <t xml:space="preserve">073002000</t>
  </si>
  <si>
    <t xml:space="preserve">Ztížený pohyb vozidel v centrech měst 1,0%</t>
  </si>
  <si>
    <t xml:space="preserve">-773930700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</si>
</sst>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#,##0.00%"/>
    <numFmt numFmtId="168" formatCode="dd\.mm\.yyyy"/>
    <numFmt numFmtId="169" formatCode="#,##0.00000"/>
    <numFmt numFmtId="170" formatCode="#,##0.000"/>
  </numFmts>
  <fonts count="40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theme="10"/>
      <name val="Wingdings 2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sz val="9"/>
      <name val="Arial CE"/>
      <family val="0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9">
    <dxf>
      <fill>
        <patternFill patternType="solid">
          <fgColor rgb="FFD2D2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003366"/>
          <bgColor rgb="FF000000"/>
        </patternFill>
      </fill>
    </dxf>
    <dxf>
      <fill>
        <patternFill patternType="solid">
          <fgColor rgb="FF505050"/>
          <bgColor rgb="FF000000"/>
        </patternFill>
      </fill>
    </dxf>
    <dxf>
      <fill>
        <patternFill patternType="solid">
          <fgColor rgb="FF960000"/>
          <bgColor rgb="FF000000"/>
        </patternFill>
      </fill>
    </dxf>
    <dxf>
      <fill>
        <patternFill patternType="solid">
          <fgColor rgb="FF969696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FFCC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70" colorId="64" zoomScale="100" zoomScaleNormal="100" zoomScalePageLayoutView="100" workbookViewId="0">
      <selection pane="topLeft" activeCell="A1" activeCellId="1" sqref="K189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0.12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0.12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Malinak3-M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Repase a nátěry interiérových dveří-MEZIPATRO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Malinovského náměstí 3,Brno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31. 5. 2024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MmBrna,OSM,Husova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'Malinak3-M - Repase a nát...'!J28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'Malinak3-M - Repase a nát...'!P122</f>
        <v>0</v>
      </c>
      <c r="AV95" s="94" t="n">
        <f aca="false">'Malinak3-M - Repase a nát...'!J31</f>
        <v>0</v>
      </c>
      <c r="AW95" s="94" t="n">
        <f aca="false">'Malinak3-M - Repase a nát...'!J32</f>
        <v>0</v>
      </c>
      <c r="AX95" s="94" t="n">
        <f aca="false">'Malinak3-M - Repase a nát...'!J33</f>
        <v>0</v>
      </c>
      <c r="AY95" s="94" t="n">
        <f aca="false">'Malinak3-M - Repase a nát...'!J34</f>
        <v>0</v>
      </c>
      <c r="AZ95" s="94" t="n">
        <f aca="false">'Malinak3-M - Repase a nát...'!F31</f>
        <v>0</v>
      </c>
      <c r="BA95" s="94" t="n">
        <f aca="false">'Malinak3-M - Repase a nát...'!F32</f>
        <v>0</v>
      </c>
      <c r="BB95" s="94" t="n">
        <f aca="false">'Malinak3-M - Repase a nát...'!F33</f>
        <v>0</v>
      </c>
      <c r="BC95" s="94" t="n">
        <f aca="false">'Malinak3-M - Repase a nát...'!F34</f>
        <v>0</v>
      </c>
      <c r="BD95" s="96" t="n">
        <f aca="false">'Malinak3-M - Repase a nát...'!F35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Malinak3-M - Repase a nát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190"/>
  <sheetViews>
    <sheetView showFormulas="false" showGridLines="false" showRowColHeaders="true" showZeros="true" rightToLeft="false" tabSelected="true" showOutlineSymbols="true" defaultGridColor="true" view="normal" topLeftCell="A177" colorId="64" zoomScale="100" zoomScaleNormal="100" zoomScalePageLayoutView="100" workbookViewId="0">
      <selection pane="topLeft" activeCell="K189" activeCellId="0" sqref="K189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81</v>
      </c>
    </row>
    <row r="4" customFormat="false" ht="24.95" hidden="false" customHeight="true" outlineLevel="0" collapsed="false">
      <c r="B4" s="6"/>
      <c r="D4" s="7" t="s">
        <v>82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53" t="s">
        <v>16</v>
      </c>
      <c r="F7" s="53"/>
      <c r="G7" s="53"/>
      <c r="H7" s="53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0" t="str">
        <f aca="false">'Rekapitulace stavby'!AN8</f>
        <v>31. 5. 2024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1" t="str">
        <f aca="false">'Rekapitulace stavby'!E14</f>
        <v>Vyplň údaj</v>
      </c>
      <c r="F16" s="101"/>
      <c r="G16" s="101"/>
      <c r="H16" s="101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5" customFormat="true" ht="16.5" hidden="false" customHeight="true" outlineLevel="0" collapsed="false">
      <c r="A25" s="102"/>
      <c r="B25" s="103"/>
      <c r="C25" s="102"/>
      <c r="D25" s="102"/>
      <c r="E25" s="20"/>
      <c r="F25" s="20"/>
      <c r="G25" s="20"/>
      <c r="H25" s="20"/>
      <c r="I25" s="102"/>
      <c r="J25" s="102"/>
      <c r="K25" s="102"/>
      <c r="L25" s="104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6" t="s">
        <v>34</v>
      </c>
      <c r="E28" s="22"/>
      <c r="F28" s="22"/>
      <c r="G28" s="22"/>
      <c r="H28" s="22"/>
      <c r="I28" s="22"/>
      <c r="J28" s="107" t="n">
        <f aca="false">ROUND(J122,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8" t="s">
        <v>36</v>
      </c>
      <c r="G30" s="22"/>
      <c r="H30" s="22"/>
      <c r="I30" s="108" t="s">
        <v>35</v>
      </c>
      <c r="J30" s="108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09" t="s">
        <v>38</v>
      </c>
      <c r="E31" s="15" t="s">
        <v>39</v>
      </c>
      <c r="F31" s="110" t="n">
        <f aca="false">ROUND((SUM(BE122:BE189)),  2)</f>
        <v>0</v>
      </c>
      <c r="G31" s="22"/>
      <c r="H31" s="22"/>
      <c r="I31" s="111" t="n">
        <v>0.21</v>
      </c>
      <c r="J31" s="110" t="n">
        <f aca="false">ROUND(((SUM(BE122:BE189))*I31),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0" t="n">
        <f aca="false">ROUND((SUM(BF122:BF189)),  2)</f>
        <v>0</v>
      </c>
      <c r="G32" s="22"/>
      <c r="H32" s="22"/>
      <c r="I32" s="111" t="n">
        <v>0.12</v>
      </c>
      <c r="J32" s="110" t="n">
        <f aca="false">ROUND(((SUM(BF122:BF189))*I32),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0" t="n">
        <f aca="false">ROUND((SUM(BG122:BG189)),  2)</f>
        <v>0</v>
      </c>
      <c r="G33" s="22"/>
      <c r="H33" s="22"/>
      <c r="I33" s="111" t="n">
        <v>0.21</v>
      </c>
      <c r="J33" s="110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0" t="n">
        <f aca="false">ROUND((SUM(BH122:BH189)),  2)</f>
        <v>0</v>
      </c>
      <c r="G34" s="22"/>
      <c r="H34" s="22"/>
      <c r="I34" s="111" t="n">
        <v>0.12</v>
      </c>
      <c r="J34" s="110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0" t="n">
        <f aca="false">ROUND((SUM(BI122:BI189)),  2)</f>
        <v>0</v>
      </c>
      <c r="G35" s="22"/>
      <c r="H35" s="22"/>
      <c r="I35" s="111" t="n">
        <v>0</v>
      </c>
      <c r="J35" s="110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2"/>
      <c r="D37" s="113" t="s">
        <v>44</v>
      </c>
      <c r="E37" s="63"/>
      <c r="F37" s="63"/>
      <c r="G37" s="114" t="s">
        <v>45</v>
      </c>
      <c r="H37" s="115" t="s">
        <v>46</v>
      </c>
      <c r="I37" s="63"/>
      <c r="J37" s="116" t="n">
        <f aca="false">SUM(J28:J35)</f>
        <v>0</v>
      </c>
      <c r="K37" s="117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8" t="s">
        <v>50</v>
      </c>
      <c r="G61" s="42" t="s">
        <v>49</v>
      </c>
      <c r="H61" s="25"/>
      <c r="I61" s="25"/>
      <c r="J61" s="119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8" t="s">
        <v>50</v>
      </c>
      <c r="G76" s="42" t="s">
        <v>49</v>
      </c>
      <c r="H76" s="25"/>
      <c r="I76" s="25"/>
      <c r="J76" s="119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83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53" t="str">
        <f aca="false">E7</f>
        <v>Repase a nátěry interiérových dveří-MEZIPATRO</v>
      </c>
      <c r="F85" s="53"/>
      <c r="G85" s="53"/>
      <c r="H85" s="53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Malinovského náměstí 3,Brno</v>
      </c>
      <c r="G87" s="22"/>
      <c r="H87" s="22"/>
      <c r="I87" s="15" t="s">
        <v>21</v>
      </c>
      <c r="J87" s="100" t="str">
        <f aca="false">IF(J10="","",J10)</f>
        <v>31. 5. 2024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MmBrna,OSM,Husova 3,Brno</v>
      </c>
      <c r="G89" s="22"/>
      <c r="H89" s="22"/>
      <c r="I89" s="15" t="s">
        <v>29</v>
      </c>
      <c r="J89" s="120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0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1" t="s">
        <v>84</v>
      </c>
      <c r="D92" s="112"/>
      <c r="E92" s="112"/>
      <c r="F92" s="112"/>
      <c r="G92" s="112"/>
      <c r="H92" s="112"/>
      <c r="I92" s="112"/>
      <c r="J92" s="122" t="s">
        <v>85</v>
      </c>
      <c r="K92" s="112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3" t="s">
        <v>86</v>
      </c>
      <c r="D94" s="22"/>
      <c r="E94" s="22"/>
      <c r="F94" s="22"/>
      <c r="G94" s="22"/>
      <c r="H94" s="22"/>
      <c r="I94" s="22"/>
      <c r="J94" s="107" t="n">
        <f aca="false">J122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87</v>
      </c>
    </row>
    <row r="95" s="124" customFormat="true" ht="24.95" hidden="false" customHeight="true" outlineLevel="0" collapsed="false">
      <c r="B95" s="125"/>
      <c r="D95" s="126" t="s">
        <v>88</v>
      </c>
      <c r="E95" s="127"/>
      <c r="F95" s="127"/>
      <c r="G95" s="127"/>
      <c r="H95" s="127"/>
      <c r="I95" s="127"/>
      <c r="J95" s="128" t="n">
        <f aca="false">J123</f>
        <v>0</v>
      </c>
      <c r="L95" s="125"/>
    </row>
    <row r="96" s="129" customFormat="true" ht="19.9" hidden="false" customHeight="true" outlineLevel="0" collapsed="false">
      <c r="B96" s="130"/>
      <c r="D96" s="131" t="s">
        <v>89</v>
      </c>
      <c r="E96" s="132"/>
      <c r="F96" s="132"/>
      <c r="G96" s="132"/>
      <c r="H96" s="132"/>
      <c r="I96" s="132"/>
      <c r="J96" s="133" t="n">
        <f aca="false">J124</f>
        <v>0</v>
      </c>
      <c r="L96" s="130"/>
    </row>
    <row r="97" s="129" customFormat="true" ht="19.9" hidden="false" customHeight="true" outlineLevel="0" collapsed="false">
      <c r="B97" s="130"/>
      <c r="D97" s="131" t="s">
        <v>90</v>
      </c>
      <c r="E97" s="132"/>
      <c r="F97" s="132"/>
      <c r="G97" s="132"/>
      <c r="H97" s="132"/>
      <c r="I97" s="132"/>
      <c r="J97" s="133" t="n">
        <f aca="false">J128</f>
        <v>0</v>
      </c>
      <c r="L97" s="130"/>
    </row>
    <row r="98" s="124" customFormat="true" ht="24.95" hidden="false" customHeight="true" outlineLevel="0" collapsed="false">
      <c r="B98" s="125"/>
      <c r="D98" s="126" t="s">
        <v>91</v>
      </c>
      <c r="E98" s="127"/>
      <c r="F98" s="127"/>
      <c r="G98" s="127"/>
      <c r="H98" s="127"/>
      <c r="I98" s="127"/>
      <c r="J98" s="128" t="n">
        <f aca="false">J130</f>
        <v>0</v>
      </c>
      <c r="L98" s="125"/>
    </row>
    <row r="99" s="129" customFormat="true" ht="19.9" hidden="false" customHeight="true" outlineLevel="0" collapsed="false">
      <c r="B99" s="130"/>
      <c r="D99" s="131" t="s">
        <v>92</v>
      </c>
      <c r="E99" s="132"/>
      <c r="F99" s="132"/>
      <c r="G99" s="132"/>
      <c r="H99" s="132"/>
      <c r="I99" s="132"/>
      <c r="J99" s="133" t="n">
        <f aca="false">J131</f>
        <v>0</v>
      </c>
      <c r="L99" s="130"/>
    </row>
    <row r="100" s="129" customFormat="true" ht="19.9" hidden="false" customHeight="true" outlineLevel="0" collapsed="false">
      <c r="B100" s="130"/>
      <c r="D100" s="131" t="s">
        <v>93</v>
      </c>
      <c r="E100" s="132"/>
      <c r="F100" s="132"/>
      <c r="G100" s="132"/>
      <c r="H100" s="132"/>
      <c r="I100" s="132"/>
      <c r="J100" s="133" t="n">
        <f aca="false">J147</f>
        <v>0</v>
      </c>
      <c r="L100" s="130"/>
    </row>
    <row r="101" s="124" customFormat="true" ht="24.95" hidden="false" customHeight="true" outlineLevel="0" collapsed="false">
      <c r="B101" s="125"/>
      <c r="D101" s="126" t="s">
        <v>94</v>
      </c>
      <c r="E101" s="127"/>
      <c r="F101" s="127"/>
      <c r="G101" s="127"/>
      <c r="H101" s="127"/>
      <c r="I101" s="127"/>
      <c r="J101" s="128" t="n">
        <f aca="false">J183</f>
        <v>0</v>
      </c>
      <c r="L101" s="125"/>
    </row>
    <row r="102" s="129" customFormat="true" ht="19.9" hidden="false" customHeight="true" outlineLevel="0" collapsed="false">
      <c r="B102" s="130"/>
      <c r="D102" s="131" t="s">
        <v>95</v>
      </c>
      <c r="E102" s="132"/>
      <c r="F102" s="132"/>
      <c r="G102" s="132"/>
      <c r="H102" s="132"/>
      <c r="I102" s="132"/>
      <c r="J102" s="133" t="n">
        <f aca="false">J184</f>
        <v>0</v>
      </c>
      <c r="L102" s="130"/>
    </row>
    <row r="103" s="129" customFormat="true" ht="19.9" hidden="false" customHeight="true" outlineLevel="0" collapsed="false">
      <c r="B103" s="130"/>
      <c r="D103" s="131" t="s">
        <v>96</v>
      </c>
      <c r="E103" s="132"/>
      <c r="F103" s="132"/>
      <c r="G103" s="132"/>
      <c r="H103" s="132"/>
      <c r="I103" s="132"/>
      <c r="J103" s="133" t="n">
        <f aca="false">J186</f>
        <v>0</v>
      </c>
      <c r="L103" s="130"/>
    </row>
    <row r="104" s="129" customFormat="true" ht="19.9" hidden="false" customHeight="true" outlineLevel="0" collapsed="false">
      <c r="B104" s="130"/>
      <c r="D104" s="131" t="s">
        <v>97</v>
      </c>
      <c r="E104" s="132"/>
      <c r="F104" s="132"/>
      <c r="G104" s="132"/>
      <c r="H104" s="132"/>
      <c r="I104" s="132"/>
      <c r="J104" s="133" t="n">
        <f aca="false">J188</f>
        <v>0</v>
      </c>
      <c r="L104" s="130"/>
    </row>
    <row r="105" s="27" customFormat="true" ht="21.85" hidden="false" customHeight="true" outlineLevel="0" collapsed="false">
      <c r="A105" s="22"/>
      <c r="B105" s="23"/>
      <c r="C105" s="22"/>
      <c r="D105" s="22"/>
      <c r="E105" s="22"/>
      <c r="F105" s="22"/>
      <c r="G105" s="22"/>
      <c r="H105" s="22"/>
      <c r="I105" s="22"/>
      <c r="J105" s="22"/>
      <c r="K105" s="22"/>
      <c r="L105" s="39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</row>
    <row r="106" s="27" customFormat="true" ht="6.95" hidden="false" customHeight="true" outlineLevel="0" collapsed="false">
      <c r="A106" s="22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9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</row>
    <row r="110" s="27" customFormat="true" ht="6.95" hidden="false" customHeight="true" outlineLevel="0" collapsed="false">
      <c r="A110" s="22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9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</row>
    <row r="111" s="27" customFormat="true" ht="24.95" hidden="false" customHeight="true" outlineLevel="0" collapsed="false">
      <c r="A111" s="22"/>
      <c r="B111" s="23"/>
      <c r="C111" s="7" t="s">
        <v>98</v>
      </c>
      <c r="D111" s="22"/>
      <c r="E111" s="22"/>
      <c r="F111" s="22"/>
      <c r="G111" s="22"/>
      <c r="H111" s="22"/>
      <c r="I111" s="22"/>
      <c r="J111" s="22"/>
      <c r="K111" s="22"/>
      <c r="L111" s="39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</row>
    <row r="112" s="27" customFormat="true" ht="6.95" hidden="false" customHeight="true" outlineLevel="0" collapsed="false">
      <c r="A112" s="22"/>
      <c r="B112" s="23"/>
      <c r="C112" s="22"/>
      <c r="D112" s="22"/>
      <c r="E112" s="22"/>
      <c r="F112" s="22"/>
      <c r="G112" s="22"/>
      <c r="H112" s="22"/>
      <c r="I112" s="22"/>
      <c r="J112" s="22"/>
      <c r="K112" s="22"/>
      <c r="L112" s="39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s="27" customFormat="true" ht="12" hidden="false" customHeight="true" outlineLevel="0" collapsed="false">
      <c r="A113" s="22"/>
      <c r="B113" s="23"/>
      <c r="C113" s="15" t="s">
        <v>15</v>
      </c>
      <c r="D113" s="22"/>
      <c r="E113" s="22"/>
      <c r="F113" s="22"/>
      <c r="G113" s="22"/>
      <c r="H113" s="22"/>
      <c r="I113" s="22"/>
      <c r="J113" s="22"/>
      <c r="K113" s="22"/>
      <c r="L113" s="39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s="27" customFormat="true" ht="16.5" hidden="false" customHeight="true" outlineLevel="0" collapsed="false">
      <c r="A114" s="22"/>
      <c r="B114" s="23"/>
      <c r="C114" s="22"/>
      <c r="D114" s="22"/>
      <c r="E114" s="53" t="str">
        <f aca="false">E7</f>
        <v>Repase a nátěry interiérových dveří-MEZIPATRO</v>
      </c>
      <c r="F114" s="53"/>
      <c r="G114" s="53"/>
      <c r="H114" s="53"/>
      <c r="I114" s="22"/>
      <c r="J114" s="22"/>
      <c r="K114" s="22"/>
      <c r="L114" s="39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s="27" customFormat="true" ht="6.95" hidden="false" customHeight="true" outlineLevel="0" collapsed="false">
      <c r="A115" s="22"/>
      <c r="B115" s="23"/>
      <c r="C115" s="22"/>
      <c r="D115" s="22"/>
      <c r="E115" s="22"/>
      <c r="F115" s="22"/>
      <c r="G115" s="22"/>
      <c r="H115" s="22"/>
      <c r="I115" s="22"/>
      <c r="J115" s="22"/>
      <c r="K115" s="22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s="27" customFormat="true" ht="12" hidden="false" customHeight="true" outlineLevel="0" collapsed="false">
      <c r="A116" s="22"/>
      <c r="B116" s="23"/>
      <c r="C116" s="15" t="s">
        <v>19</v>
      </c>
      <c r="D116" s="22"/>
      <c r="E116" s="22"/>
      <c r="F116" s="16" t="str">
        <f aca="false">F10</f>
        <v>Malinovského náměstí 3,Brno</v>
      </c>
      <c r="G116" s="22"/>
      <c r="H116" s="22"/>
      <c r="I116" s="15" t="s">
        <v>21</v>
      </c>
      <c r="J116" s="100" t="str">
        <f aca="false">IF(J10="","",J10)</f>
        <v>31. 5. 2024</v>
      </c>
      <c r="K116" s="22"/>
      <c r="L116" s="39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s="27" customFormat="true" ht="6.95" hidden="false" customHeight="true" outlineLevel="0" collapsed="false">
      <c r="A117" s="22"/>
      <c r="B117" s="23"/>
      <c r="C117" s="22"/>
      <c r="D117" s="22"/>
      <c r="E117" s="22"/>
      <c r="F117" s="22"/>
      <c r="G117" s="22"/>
      <c r="H117" s="22"/>
      <c r="I117" s="22"/>
      <c r="J117" s="22"/>
      <c r="K117" s="22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27" customFormat="true" ht="15.15" hidden="false" customHeight="true" outlineLevel="0" collapsed="false">
      <c r="A118" s="22"/>
      <c r="B118" s="23"/>
      <c r="C118" s="15" t="s">
        <v>23</v>
      </c>
      <c r="D118" s="22"/>
      <c r="E118" s="22"/>
      <c r="F118" s="16" t="str">
        <f aca="false">E13</f>
        <v>MmBrna,OSM,Husova 3,Brno</v>
      </c>
      <c r="G118" s="22"/>
      <c r="H118" s="22"/>
      <c r="I118" s="15" t="s">
        <v>29</v>
      </c>
      <c r="J118" s="120" t="str">
        <f aca="false">E19</f>
        <v>Radka Volková</v>
      </c>
      <c r="K118" s="22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s="27" customFormat="true" ht="15.15" hidden="false" customHeight="true" outlineLevel="0" collapsed="false">
      <c r="A119" s="22"/>
      <c r="B119" s="23"/>
      <c r="C119" s="15" t="s">
        <v>27</v>
      </c>
      <c r="D119" s="22"/>
      <c r="E119" s="22"/>
      <c r="F119" s="16" t="str">
        <f aca="false">IF(E16="","",E16)</f>
        <v>Vyplň údaj</v>
      </c>
      <c r="G119" s="22"/>
      <c r="H119" s="22"/>
      <c r="I119" s="15" t="s">
        <v>32</v>
      </c>
      <c r="J119" s="120" t="str">
        <f aca="false">E22</f>
        <v>Radka Volková</v>
      </c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10.3" hidden="false" customHeight="true" outlineLevel="0" collapsed="false">
      <c r="A120" s="22"/>
      <c r="B120" s="23"/>
      <c r="C120" s="22"/>
      <c r="D120" s="22"/>
      <c r="E120" s="22"/>
      <c r="F120" s="22"/>
      <c r="G120" s="22"/>
      <c r="H120" s="22"/>
      <c r="I120" s="22"/>
      <c r="J120" s="22"/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140" customFormat="true" ht="29.3" hidden="false" customHeight="true" outlineLevel="0" collapsed="false">
      <c r="A121" s="134"/>
      <c r="B121" s="135"/>
      <c r="C121" s="136" t="s">
        <v>99</v>
      </c>
      <c r="D121" s="137" t="s">
        <v>59</v>
      </c>
      <c r="E121" s="137" t="s">
        <v>55</v>
      </c>
      <c r="F121" s="137" t="s">
        <v>56</v>
      </c>
      <c r="G121" s="137" t="s">
        <v>100</v>
      </c>
      <c r="H121" s="137" t="s">
        <v>101</v>
      </c>
      <c r="I121" s="137" t="s">
        <v>102</v>
      </c>
      <c r="J121" s="137" t="s">
        <v>85</v>
      </c>
      <c r="K121" s="138" t="s">
        <v>103</v>
      </c>
      <c r="L121" s="139"/>
      <c r="M121" s="68"/>
      <c r="N121" s="69" t="s">
        <v>38</v>
      </c>
      <c r="O121" s="69" t="s">
        <v>104</v>
      </c>
      <c r="P121" s="69" t="s">
        <v>105</v>
      </c>
      <c r="Q121" s="69" t="s">
        <v>106</v>
      </c>
      <c r="R121" s="69" t="s">
        <v>107</v>
      </c>
      <c r="S121" s="69" t="s">
        <v>108</v>
      </c>
      <c r="T121" s="70" t="s">
        <v>109</v>
      </c>
      <c r="U121" s="134"/>
      <c r="V121" s="134"/>
      <c r="W121" s="134"/>
      <c r="X121" s="134"/>
      <c r="Y121" s="134"/>
      <c r="Z121" s="134"/>
      <c r="AA121" s="134"/>
      <c r="AB121" s="134"/>
      <c r="AC121" s="134"/>
      <c r="AD121" s="134"/>
      <c r="AE121" s="134"/>
    </row>
    <row r="122" s="27" customFormat="true" ht="22.8" hidden="false" customHeight="true" outlineLevel="0" collapsed="false">
      <c r="A122" s="22"/>
      <c r="B122" s="23"/>
      <c r="C122" s="76" t="s">
        <v>110</v>
      </c>
      <c r="D122" s="22"/>
      <c r="E122" s="22"/>
      <c r="F122" s="22"/>
      <c r="G122" s="22"/>
      <c r="H122" s="22"/>
      <c r="I122" s="22"/>
      <c r="J122" s="141" t="n">
        <f aca="false">BK122</f>
        <v>0</v>
      </c>
      <c r="K122" s="22"/>
      <c r="L122" s="23"/>
      <c r="M122" s="71"/>
      <c r="N122" s="58"/>
      <c r="O122" s="72"/>
      <c r="P122" s="142" t="n">
        <f aca="false">P123+P130+P183</f>
        <v>0</v>
      </c>
      <c r="Q122" s="72"/>
      <c r="R122" s="142" t="n">
        <f aca="false">R123+R130+R183</f>
        <v>1.331822</v>
      </c>
      <c r="S122" s="72"/>
      <c r="T122" s="143" t="n">
        <f aca="false">T123+T130+T183</f>
        <v>1.285228</v>
      </c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T122" s="3" t="s">
        <v>73</v>
      </c>
      <c r="AU122" s="3" t="s">
        <v>87</v>
      </c>
      <c r="BK122" s="144" t="n">
        <f aca="false">BK123+BK130+BK183</f>
        <v>0</v>
      </c>
    </row>
    <row r="123" s="145" customFormat="true" ht="25.9" hidden="false" customHeight="true" outlineLevel="0" collapsed="false">
      <c r="B123" s="146"/>
      <c r="D123" s="147" t="s">
        <v>73</v>
      </c>
      <c r="E123" s="148" t="s">
        <v>111</v>
      </c>
      <c r="F123" s="148" t="s">
        <v>112</v>
      </c>
      <c r="I123" s="149"/>
      <c r="J123" s="150" t="n">
        <f aca="false">BK123</f>
        <v>0</v>
      </c>
      <c r="L123" s="146"/>
      <c r="M123" s="151"/>
      <c r="N123" s="152"/>
      <c r="O123" s="152"/>
      <c r="P123" s="153" t="n">
        <f aca="false">P124+P128</f>
        <v>0</v>
      </c>
      <c r="Q123" s="152"/>
      <c r="R123" s="153" t="n">
        <f aca="false">R124+R128</f>
        <v>0.002592</v>
      </c>
      <c r="S123" s="152"/>
      <c r="T123" s="154" t="n">
        <f aca="false">T124+T128</f>
        <v>0</v>
      </c>
      <c r="AR123" s="147" t="s">
        <v>79</v>
      </c>
      <c r="AT123" s="155" t="s">
        <v>73</v>
      </c>
      <c r="AU123" s="155" t="s">
        <v>74</v>
      </c>
      <c r="AY123" s="147" t="s">
        <v>113</v>
      </c>
      <c r="BK123" s="156" t="n">
        <f aca="false">BK124+BK128</f>
        <v>0</v>
      </c>
    </row>
    <row r="124" s="145" customFormat="true" ht="22.8" hidden="false" customHeight="true" outlineLevel="0" collapsed="false">
      <c r="B124" s="146"/>
      <c r="D124" s="147" t="s">
        <v>73</v>
      </c>
      <c r="E124" s="157" t="s">
        <v>114</v>
      </c>
      <c r="F124" s="157" t="s">
        <v>115</v>
      </c>
      <c r="I124" s="149"/>
      <c r="J124" s="158" t="n">
        <f aca="false">BK124</f>
        <v>0</v>
      </c>
      <c r="L124" s="146"/>
      <c r="M124" s="151"/>
      <c r="N124" s="152"/>
      <c r="O124" s="152"/>
      <c r="P124" s="153" t="n">
        <f aca="false">SUM(P125:P127)</f>
        <v>0</v>
      </c>
      <c r="Q124" s="152"/>
      <c r="R124" s="153" t="n">
        <f aca="false">SUM(R125:R127)</f>
        <v>0.002592</v>
      </c>
      <c r="S124" s="152"/>
      <c r="T124" s="154" t="n">
        <f aca="false">SUM(T125:T127)</f>
        <v>0</v>
      </c>
      <c r="AR124" s="147" t="s">
        <v>79</v>
      </c>
      <c r="AT124" s="155" t="s">
        <v>73</v>
      </c>
      <c r="AU124" s="155" t="s">
        <v>79</v>
      </c>
      <c r="AY124" s="147" t="s">
        <v>113</v>
      </c>
      <c r="BK124" s="156" t="n">
        <f aca="false">SUM(BK125:BK127)</f>
        <v>0</v>
      </c>
    </row>
    <row r="125" s="27" customFormat="true" ht="33" hidden="false" customHeight="true" outlineLevel="0" collapsed="false">
      <c r="A125" s="22"/>
      <c r="B125" s="159"/>
      <c r="C125" s="160" t="s">
        <v>79</v>
      </c>
      <c r="D125" s="160" t="s">
        <v>116</v>
      </c>
      <c r="E125" s="161" t="s">
        <v>117</v>
      </c>
      <c r="F125" s="162" t="s">
        <v>118</v>
      </c>
      <c r="G125" s="163" t="s">
        <v>119</v>
      </c>
      <c r="H125" s="164" t="n">
        <v>14.4</v>
      </c>
      <c r="I125" s="165"/>
      <c r="J125" s="166" t="n">
        <f aca="false">ROUND(I125*H125,2)</f>
        <v>0</v>
      </c>
      <c r="K125" s="162" t="s">
        <v>120</v>
      </c>
      <c r="L125" s="23"/>
      <c r="M125" s="167"/>
      <c r="N125" s="168" t="s">
        <v>39</v>
      </c>
      <c r="O125" s="60"/>
      <c r="P125" s="169" t="n">
        <f aca="false">O125*H125</f>
        <v>0</v>
      </c>
      <c r="Q125" s="169" t="n">
        <v>0.00018</v>
      </c>
      <c r="R125" s="169" t="n">
        <f aca="false">Q125*H125</f>
        <v>0.002592</v>
      </c>
      <c r="S125" s="169" t="n">
        <v>0</v>
      </c>
      <c r="T125" s="170" t="n">
        <f aca="false">S125*H125</f>
        <v>0</v>
      </c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R125" s="171" t="s">
        <v>121</v>
      </c>
      <c r="AT125" s="171" t="s">
        <v>116</v>
      </c>
      <c r="AU125" s="171" t="s">
        <v>81</v>
      </c>
      <c r="AY125" s="3" t="s">
        <v>113</v>
      </c>
      <c r="BE125" s="172" t="n">
        <f aca="false">IF(N125="základní",J125,0)</f>
        <v>0</v>
      </c>
      <c r="BF125" s="172" t="n">
        <f aca="false">IF(N125="snížená",J125,0)</f>
        <v>0</v>
      </c>
      <c r="BG125" s="172" t="n">
        <f aca="false">IF(N125="zákl. přenesená",J125,0)</f>
        <v>0</v>
      </c>
      <c r="BH125" s="172" t="n">
        <f aca="false">IF(N125="sníž. přenesená",J125,0)</f>
        <v>0</v>
      </c>
      <c r="BI125" s="172" t="n">
        <f aca="false">IF(N125="nulová",J125,0)</f>
        <v>0</v>
      </c>
      <c r="BJ125" s="3" t="s">
        <v>79</v>
      </c>
      <c r="BK125" s="172" t="n">
        <f aca="false">ROUND(I125*H125,2)</f>
        <v>0</v>
      </c>
      <c r="BL125" s="3" t="s">
        <v>121</v>
      </c>
      <c r="BM125" s="171" t="s">
        <v>122</v>
      </c>
    </row>
    <row r="126" s="173" customFormat="true" ht="12.8" hidden="false" customHeight="false" outlineLevel="0" collapsed="false">
      <c r="B126" s="174"/>
      <c r="D126" s="175" t="s">
        <v>123</v>
      </c>
      <c r="E126" s="176"/>
      <c r="F126" s="177" t="s">
        <v>124</v>
      </c>
      <c r="H126" s="178" t="n">
        <v>14.4</v>
      </c>
      <c r="I126" s="179"/>
      <c r="L126" s="174"/>
      <c r="M126" s="180"/>
      <c r="N126" s="181"/>
      <c r="O126" s="181"/>
      <c r="P126" s="181"/>
      <c r="Q126" s="181"/>
      <c r="R126" s="181"/>
      <c r="S126" s="181"/>
      <c r="T126" s="182"/>
      <c r="AT126" s="176" t="s">
        <v>123</v>
      </c>
      <c r="AU126" s="176" t="s">
        <v>81</v>
      </c>
      <c r="AV126" s="173" t="s">
        <v>81</v>
      </c>
      <c r="AW126" s="173" t="s">
        <v>31</v>
      </c>
      <c r="AX126" s="173" t="s">
        <v>74</v>
      </c>
      <c r="AY126" s="176" t="s">
        <v>113</v>
      </c>
    </row>
    <row r="127" s="183" customFormat="true" ht="12.8" hidden="false" customHeight="false" outlineLevel="0" collapsed="false">
      <c r="B127" s="184"/>
      <c r="D127" s="175" t="s">
        <v>123</v>
      </c>
      <c r="E127" s="185"/>
      <c r="F127" s="186" t="s">
        <v>125</v>
      </c>
      <c r="H127" s="187" t="n">
        <v>14.4</v>
      </c>
      <c r="I127" s="188"/>
      <c r="L127" s="184"/>
      <c r="M127" s="189"/>
      <c r="N127" s="190"/>
      <c r="O127" s="190"/>
      <c r="P127" s="190"/>
      <c r="Q127" s="190"/>
      <c r="R127" s="190"/>
      <c r="S127" s="190"/>
      <c r="T127" s="191"/>
      <c r="AT127" s="185" t="s">
        <v>123</v>
      </c>
      <c r="AU127" s="185" t="s">
        <v>81</v>
      </c>
      <c r="AV127" s="183" t="s">
        <v>121</v>
      </c>
      <c r="AW127" s="183" t="s">
        <v>31</v>
      </c>
      <c r="AX127" s="183" t="s">
        <v>79</v>
      </c>
      <c r="AY127" s="185" t="s">
        <v>113</v>
      </c>
    </row>
    <row r="128" s="145" customFormat="true" ht="22.8" hidden="false" customHeight="true" outlineLevel="0" collapsed="false">
      <c r="B128" s="146"/>
      <c r="D128" s="147" t="s">
        <v>73</v>
      </c>
      <c r="E128" s="157" t="s">
        <v>126</v>
      </c>
      <c r="F128" s="157" t="s">
        <v>127</v>
      </c>
      <c r="I128" s="149"/>
      <c r="J128" s="158" t="n">
        <f aca="false">BK128</f>
        <v>0</v>
      </c>
      <c r="L128" s="146"/>
      <c r="M128" s="151"/>
      <c r="N128" s="152"/>
      <c r="O128" s="152"/>
      <c r="P128" s="153" t="n">
        <f aca="false">P129</f>
        <v>0</v>
      </c>
      <c r="Q128" s="152"/>
      <c r="R128" s="153" t="n">
        <f aca="false">R129</f>
        <v>0</v>
      </c>
      <c r="S128" s="152"/>
      <c r="T128" s="154" t="n">
        <f aca="false">T129</f>
        <v>0</v>
      </c>
      <c r="AR128" s="147" t="s">
        <v>79</v>
      </c>
      <c r="AT128" s="155" t="s">
        <v>73</v>
      </c>
      <c r="AU128" s="155" t="s">
        <v>79</v>
      </c>
      <c r="AY128" s="147" t="s">
        <v>113</v>
      </c>
      <c r="BK128" s="156" t="n">
        <f aca="false">BK129</f>
        <v>0</v>
      </c>
    </row>
    <row r="129" s="27" customFormat="true" ht="24.15" hidden="false" customHeight="true" outlineLevel="0" collapsed="false">
      <c r="A129" s="22"/>
      <c r="B129" s="159"/>
      <c r="C129" s="160" t="s">
        <v>81</v>
      </c>
      <c r="D129" s="160" t="s">
        <v>116</v>
      </c>
      <c r="E129" s="161" t="s">
        <v>128</v>
      </c>
      <c r="F129" s="162" t="s">
        <v>129</v>
      </c>
      <c r="G129" s="163" t="s">
        <v>130</v>
      </c>
      <c r="H129" s="164" t="n">
        <v>0.003</v>
      </c>
      <c r="I129" s="165"/>
      <c r="J129" s="166" t="n">
        <f aca="false">ROUND(I129*H129,2)</f>
        <v>0</v>
      </c>
      <c r="K129" s="162" t="s">
        <v>120</v>
      </c>
      <c r="L129" s="23"/>
      <c r="M129" s="167"/>
      <c r="N129" s="168" t="s">
        <v>39</v>
      </c>
      <c r="O129" s="60"/>
      <c r="P129" s="169" t="n">
        <f aca="false">O129*H129</f>
        <v>0</v>
      </c>
      <c r="Q129" s="169" t="n">
        <v>0</v>
      </c>
      <c r="R129" s="169" t="n">
        <f aca="false">Q129*H129</f>
        <v>0</v>
      </c>
      <c r="S129" s="169" t="n">
        <v>0</v>
      </c>
      <c r="T129" s="170" t="n">
        <f aca="false">S129*H129</f>
        <v>0</v>
      </c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R129" s="171" t="s">
        <v>121</v>
      </c>
      <c r="AT129" s="171" t="s">
        <v>116</v>
      </c>
      <c r="AU129" s="171" t="s">
        <v>81</v>
      </c>
      <c r="AY129" s="3" t="s">
        <v>113</v>
      </c>
      <c r="BE129" s="172" t="n">
        <f aca="false">IF(N129="základní",J129,0)</f>
        <v>0</v>
      </c>
      <c r="BF129" s="172" t="n">
        <f aca="false">IF(N129="snížená",J129,0)</f>
        <v>0</v>
      </c>
      <c r="BG129" s="172" t="n">
        <f aca="false">IF(N129="zákl. přenesená",J129,0)</f>
        <v>0</v>
      </c>
      <c r="BH129" s="172" t="n">
        <f aca="false">IF(N129="sníž. přenesená",J129,0)</f>
        <v>0</v>
      </c>
      <c r="BI129" s="172" t="n">
        <f aca="false">IF(N129="nulová",J129,0)</f>
        <v>0</v>
      </c>
      <c r="BJ129" s="3" t="s">
        <v>79</v>
      </c>
      <c r="BK129" s="172" t="n">
        <f aca="false">ROUND(I129*H129,2)</f>
        <v>0</v>
      </c>
      <c r="BL129" s="3" t="s">
        <v>121</v>
      </c>
      <c r="BM129" s="171" t="s">
        <v>131</v>
      </c>
    </row>
    <row r="130" s="145" customFormat="true" ht="25.9" hidden="false" customHeight="true" outlineLevel="0" collapsed="false">
      <c r="B130" s="146"/>
      <c r="D130" s="147" t="s">
        <v>73</v>
      </c>
      <c r="E130" s="148" t="s">
        <v>132</v>
      </c>
      <c r="F130" s="148" t="s">
        <v>133</v>
      </c>
      <c r="I130" s="149"/>
      <c r="J130" s="150" t="n">
        <f aca="false">BK130</f>
        <v>0</v>
      </c>
      <c r="L130" s="146"/>
      <c r="M130" s="151"/>
      <c r="N130" s="152"/>
      <c r="O130" s="152"/>
      <c r="P130" s="153" t="n">
        <f aca="false">P131+P147</f>
        <v>0</v>
      </c>
      <c r="Q130" s="152"/>
      <c r="R130" s="153" t="n">
        <f aca="false">R131+R147</f>
        <v>1.32923</v>
      </c>
      <c r="S130" s="152"/>
      <c r="T130" s="154" t="n">
        <f aca="false">T131+T147</f>
        <v>1.285228</v>
      </c>
      <c r="AR130" s="147" t="s">
        <v>81</v>
      </c>
      <c r="AT130" s="155" t="s">
        <v>73</v>
      </c>
      <c r="AU130" s="155" t="s">
        <v>74</v>
      </c>
      <c r="AY130" s="147" t="s">
        <v>113</v>
      </c>
      <c r="BK130" s="156" t="n">
        <f aca="false">BK131+BK147</f>
        <v>0</v>
      </c>
    </row>
    <row r="131" s="145" customFormat="true" ht="22.8" hidden="false" customHeight="true" outlineLevel="0" collapsed="false">
      <c r="B131" s="146"/>
      <c r="D131" s="147" t="s">
        <v>73</v>
      </c>
      <c r="E131" s="157" t="s">
        <v>134</v>
      </c>
      <c r="F131" s="157" t="s">
        <v>135</v>
      </c>
      <c r="I131" s="149"/>
      <c r="J131" s="158" t="n">
        <f aca="false">BK131</f>
        <v>0</v>
      </c>
      <c r="L131" s="146"/>
      <c r="M131" s="151"/>
      <c r="N131" s="152"/>
      <c r="O131" s="152"/>
      <c r="P131" s="153" t="n">
        <f aca="false">SUM(P132:P146)</f>
        <v>0</v>
      </c>
      <c r="Q131" s="152"/>
      <c r="R131" s="153" t="n">
        <f aca="false">SUM(R132:R146)</f>
        <v>1.27</v>
      </c>
      <c r="S131" s="152"/>
      <c r="T131" s="154" t="n">
        <f aca="false">SUM(T132:T146)</f>
        <v>1.27</v>
      </c>
      <c r="AR131" s="147" t="s">
        <v>81</v>
      </c>
      <c r="AT131" s="155" t="s">
        <v>73</v>
      </c>
      <c r="AU131" s="155" t="s">
        <v>79</v>
      </c>
      <c r="AY131" s="147" t="s">
        <v>113</v>
      </c>
      <c r="BK131" s="156" t="n">
        <f aca="false">SUM(BK132:BK146)</f>
        <v>0</v>
      </c>
    </row>
    <row r="132" s="27" customFormat="true" ht="21.75" hidden="false" customHeight="true" outlineLevel="0" collapsed="false">
      <c r="A132" s="22"/>
      <c r="B132" s="159"/>
      <c r="C132" s="160" t="s">
        <v>136</v>
      </c>
      <c r="D132" s="160" t="s">
        <v>116</v>
      </c>
      <c r="E132" s="161" t="s">
        <v>137</v>
      </c>
      <c r="F132" s="162" t="s">
        <v>138</v>
      </c>
      <c r="G132" s="163" t="s">
        <v>139</v>
      </c>
      <c r="H132" s="164" t="n">
        <v>4</v>
      </c>
      <c r="I132" s="165"/>
      <c r="J132" s="166" t="n">
        <f aca="false">ROUND(I132*H132,2)</f>
        <v>0</v>
      </c>
      <c r="K132" s="162"/>
      <c r="L132" s="23"/>
      <c r="M132" s="167"/>
      <c r="N132" s="168" t="s">
        <v>39</v>
      </c>
      <c r="O132" s="60"/>
      <c r="P132" s="169" t="n">
        <f aca="false">O132*H132</f>
        <v>0</v>
      </c>
      <c r="Q132" s="169" t="n">
        <v>0</v>
      </c>
      <c r="R132" s="169" t="n">
        <f aca="false">Q132*H132</f>
        <v>0</v>
      </c>
      <c r="S132" s="169" t="n">
        <v>0</v>
      </c>
      <c r="T132" s="170" t="n">
        <f aca="false">S132*H132</f>
        <v>0</v>
      </c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R132" s="171" t="s">
        <v>140</v>
      </c>
      <c r="AT132" s="171" t="s">
        <v>116</v>
      </c>
      <c r="AU132" s="171" t="s">
        <v>81</v>
      </c>
      <c r="AY132" s="3" t="s">
        <v>113</v>
      </c>
      <c r="BE132" s="172" t="n">
        <f aca="false">IF(N132="základní",J132,0)</f>
        <v>0</v>
      </c>
      <c r="BF132" s="172" t="n">
        <f aca="false">IF(N132="snížená",J132,0)</f>
        <v>0</v>
      </c>
      <c r="BG132" s="172" t="n">
        <f aca="false">IF(N132="zákl. přenesená",J132,0)</f>
        <v>0</v>
      </c>
      <c r="BH132" s="172" t="n">
        <f aca="false">IF(N132="sníž. přenesená",J132,0)</f>
        <v>0</v>
      </c>
      <c r="BI132" s="172" t="n">
        <f aca="false">IF(N132="nulová",J132,0)</f>
        <v>0</v>
      </c>
      <c r="BJ132" s="3" t="s">
        <v>79</v>
      </c>
      <c r="BK132" s="172" t="n">
        <f aca="false">ROUND(I132*H132,2)</f>
        <v>0</v>
      </c>
      <c r="BL132" s="3" t="s">
        <v>140</v>
      </c>
      <c r="BM132" s="171" t="s">
        <v>141</v>
      </c>
    </row>
    <row r="133" s="173" customFormat="true" ht="12.8" hidden="false" customHeight="false" outlineLevel="0" collapsed="false">
      <c r="B133" s="174"/>
      <c r="D133" s="175" t="s">
        <v>123</v>
      </c>
      <c r="E133" s="176"/>
      <c r="F133" s="177" t="s">
        <v>142</v>
      </c>
      <c r="H133" s="178" t="n">
        <v>4</v>
      </c>
      <c r="I133" s="179"/>
      <c r="L133" s="174"/>
      <c r="M133" s="180"/>
      <c r="N133" s="181"/>
      <c r="O133" s="181"/>
      <c r="P133" s="181"/>
      <c r="Q133" s="181"/>
      <c r="R133" s="181"/>
      <c r="S133" s="181"/>
      <c r="T133" s="182"/>
      <c r="AT133" s="176" t="s">
        <v>123</v>
      </c>
      <c r="AU133" s="176" t="s">
        <v>81</v>
      </c>
      <c r="AV133" s="173" t="s">
        <v>81</v>
      </c>
      <c r="AW133" s="173" t="s">
        <v>31</v>
      </c>
      <c r="AX133" s="173" t="s">
        <v>79</v>
      </c>
      <c r="AY133" s="176" t="s">
        <v>113</v>
      </c>
    </row>
    <row r="134" s="27" customFormat="true" ht="24.15" hidden="false" customHeight="true" outlineLevel="0" collapsed="false">
      <c r="A134" s="22"/>
      <c r="B134" s="159"/>
      <c r="C134" s="160" t="s">
        <v>121</v>
      </c>
      <c r="D134" s="160" t="s">
        <v>116</v>
      </c>
      <c r="E134" s="161" t="s">
        <v>143</v>
      </c>
      <c r="F134" s="162" t="s">
        <v>144</v>
      </c>
      <c r="G134" s="163" t="s">
        <v>139</v>
      </c>
      <c r="H134" s="164" t="n">
        <v>2</v>
      </c>
      <c r="I134" s="165"/>
      <c r="J134" s="166" t="n">
        <f aca="false">ROUND(I134*H134,2)</f>
        <v>0</v>
      </c>
      <c r="K134" s="162"/>
      <c r="L134" s="23"/>
      <c r="M134" s="167"/>
      <c r="N134" s="168" t="s">
        <v>39</v>
      </c>
      <c r="O134" s="60"/>
      <c r="P134" s="169" t="n">
        <f aca="false">O134*H134</f>
        <v>0</v>
      </c>
      <c r="Q134" s="169" t="n">
        <v>0</v>
      </c>
      <c r="R134" s="169" t="n">
        <f aca="false">Q134*H134</f>
        <v>0</v>
      </c>
      <c r="S134" s="169" t="n">
        <v>0</v>
      </c>
      <c r="T134" s="170" t="n">
        <f aca="false">S134*H134</f>
        <v>0</v>
      </c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R134" s="171" t="s">
        <v>140</v>
      </c>
      <c r="AT134" s="171" t="s">
        <v>116</v>
      </c>
      <c r="AU134" s="171" t="s">
        <v>81</v>
      </c>
      <c r="AY134" s="3" t="s">
        <v>113</v>
      </c>
      <c r="BE134" s="172" t="n">
        <f aca="false">IF(N134="základní",J134,0)</f>
        <v>0</v>
      </c>
      <c r="BF134" s="172" t="n">
        <f aca="false">IF(N134="snížená",J134,0)</f>
        <v>0</v>
      </c>
      <c r="BG134" s="172" t="n">
        <f aca="false">IF(N134="zákl. přenesená",J134,0)</f>
        <v>0</v>
      </c>
      <c r="BH134" s="172" t="n">
        <f aca="false">IF(N134="sníž. přenesená",J134,0)</f>
        <v>0</v>
      </c>
      <c r="BI134" s="172" t="n">
        <f aca="false">IF(N134="nulová",J134,0)</f>
        <v>0</v>
      </c>
      <c r="BJ134" s="3" t="s">
        <v>79</v>
      </c>
      <c r="BK134" s="172" t="n">
        <f aca="false">ROUND(I134*H134,2)</f>
        <v>0</v>
      </c>
      <c r="BL134" s="3" t="s">
        <v>140</v>
      </c>
      <c r="BM134" s="171" t="s">
        <v>145</v>
      </c>
    </row>
    <row r="135" s="173" customFormat="true" ht="12.8" hidden="false" customHeight="false" outlineLevel="0" collapsed="false">
      <c r="B135" s="174"/>
      <c r="D135" s="175" t="s">
        <v>123</v>
      </c>
      <c r="E135" s="176"/>
      <c r="F135" s="177" t="s">
        <v>146</v>
      </c>
      <c r="H135" s="178" t="n">
        <v>2</v>
      </c>
      <c r="I135" s="179"/>
      <c r="L135" s="174"/>
      <c r="M135" s="180"/>
      <c r="N135" s="181"/>
      <c r="O135" s="181"/>
      <c r="P135" s="181"/>
      <c r="Q135" s="181"/>
      <c r="R135" s="181"/>
      <c r="S135" s="181"/>
      <c r="T135" s="182"/>
      <c r="AT135" s="176" t="s">
        <v>123</v>
      </c>
      <c r="AU135" s="176" t="s">
        <v>81</v>
      </c>
      <c r="AV135" s="173" t="s">
        <v>81</v>
      </c>
      <c r="AW135" s="173" t="s">
        <v>31</v>
      </c>
      <c r="AX135" s="173" t="s">
        <v>79</v>
      </c>
      <c r="AY135" s="176" t="s">
        <v>113</v>
      </c>
    </row>
    <row r="136" s="27" customFormat="true" ht="24.15" hidden="false" customHeight="true" outlineLevel="0" collapsed="false">
      <c r="A136" s="22"/>
      <c r="B136" s="159"/>
      <c r="C136" s="160" t="s">
        <v>147</v>
      </c>
      <c r="D136" s="160" t="s">
        <v>116</v>
      </c>
      <c r="E136" s="161" t="s">
        <v>148</v>
      </c>
      <c r="F136" s="162" t="s">
        <v>149</v>
      </c>
      <c r="G136" s="163" t="s">
        <v>139</v>
      </c>
      <c r="H136" s="164" t="n">
        <v>6</v>
      </c>
      <c r="I136" s="165"/>
      <c r="J136" s="166" t="n">
        <f aca="false">ROUND(I136*H136,2)</f>
        <v>0</v>
      </c>
      <c r="K136" s="162"/>
      <c r="L136" s="23"/>
      <c r="M136" s="167"/>
      <c r="N136" s="168" t="s">
        <v>39</v>
      </c>
      <c r="O136" s="60"/>
      <c r="P136" s="169" t="n">
        <f aca="false">O136*H136</f>
        <v>0</v>
      </c>
      <c r="Q136" s="169" t="n">
        <v>0.04</v>
      </c>
      <c r="R136" s="169" t="n">
        <f aca="false">Q136*H136</f>
        <v>0.24</v>
      </c>
      <c r="S136" s="169" t="n">
        <v>0.04</v>
      </c>
      <c r="T136" s="170" t="n">
        <f aca="false">S136*H136</f>
        <v>0.24</v>
      </c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R136" s="171" t="s">
        <v>140</v>
      </c>
      <c r="AT136" s="171" t="s">
        <v>116</v>
      </c>
      <c r="AU136" s="171" t="s">
        <v>81</v>
      </c>
      <c r="AY136" s="3" t="s">
        <v>113</v>
      </c>
      <c r="BE136" s="172" t="n">
        <f aca="false">IF(N136="základní",J136,0)</f>
        <v>0</v>
      </c>
      <c r="BF136" s="172" t="n">
        <f aca="false">IF(N136="snížená",J136,0)</f>
        <v>0</v>
      </c>
      <c r="BG136" s="172" t="n">
        <f aca="false">IF(N136="zákl. přenesená",J136,0)</f>
        <v>0</v>
      </c>
      <c r="BH136" s="172" t="n">
        <f aca="false">IF(N136="sníž. přenesená",J136,0)</f>
        <v>0</v>
      </c>
      <c r="BI136" s="172" t="n">
        <f aca="false">IF(N136="nulová",J136,0)</f>
        <v>0</v>
      </c>
      <c r="BJ136" s="3" t="s">
        <v>79</v>
      </c>
      <c r="BK136" s="172" t="n">
        <f aca="false">ROUND(I136*H136,2)</f>
        <v>0</v>
      </c>
      <c r="BL136" s="3" t="s">
        <v>140</v>
      </c>
      <c r="BM136" s="171" t="s">
        <v>150</v>
      </c>
    </row>
    <row r="137" s="173" customFormat="true" ht="12.8" hidden="false" customHeight="false" outlineLevel="0" collapsed="false">
      <c r="B137" s="174"/>
      <c r="D137" s="175" t="s">
        <v>123</v>
      </c>
      <c r="E137" s="176"/>
      <c r="F137" s="177" t="s">
        <v>151</v>
      </c>
      <c r="H137" s="178" t="n">
        <v>6</v>
      </c>
      <c r="I137" s="179"/>
      <c r="L137" s="174"/>
      <c r="M137" s="180"/>
      <c r="N137" s="181"/>
      <c r="O137" s="181"/>
      <c r="P137" s="181"/>
      <c r="Q137" s="181"/>
      <c r="R137" s="181"/>
      <c r="S137" s="181"/>
      <c r="T137" s="182"/>
      <c r="AT137" s="176" t="s">
        <v>123</v>
      </c>
      <c r="AU137" s="176" t="s">
        <v>81</v>
      </c>
      <c r="AV137" s="173" t="s">
        <v>81</v>
      </c>
      <c r="AW137" s="173" t="s">
        <v>31</v>
      </c>
      <c r="AX137" s="173" t="s">
        <v>79</v>
      </c>
      <c r="AY137" s="176" t="s">
        <v>113</v>
      </c>
    </row>
    <row r="138" s="27" customFormat="true" ht="37.8" hidden="false" customHeight="true" outlineLevel="0" collapsed="false">
      <c r="A138" s="22"/>
      <c r="B138" s="159"/>
      <c r="C138" s="160" t="s">
        <v>152</v>
      </c>
      <c r="D138" s="160" t="s">
        <v>116</v>
      </c>
      <c r="E138" s="161" t="s">
        <v>153</v>
      </c>
      <c r="F138" s="162" t="s">
        <v>154</v>
      </c>
      <c r="G138" s="163" t="s">
        <v>139</v>
      </c>
      <c r="H138" s="164" t="n">
        <v>1</v>
      </c>
      <c r="I138" s="165"/>
      <c r="J138" s="166" t="n">
        <f aca="false">ROUND(I138*H138,2)</f>
        <v>0</v>
      </c>
      <c r="K138" s="162"/>
      <c r="L138" s="23"/>
      <c r="M138" s="167"/>
      <c r="N138" s="168" t="s">
        <v>39</v>
      </c>
      <c r="O138" s="60"/>
      <c r="P138" s="169" t="n">
        <f aca="false">O138*H138</f>
        <v>0</v>
      </c>
      <c r="Q138" s="169" t="n">
        <v>0.04</v>
      </c>
      <c r="R138" s="169" t="n">
        <f aca="false">Q138*H138</f>
        <v>0.04</v>
      </c>
      <c r="S138" s="169" t="n">
        <v>0.04</v>
      </c>
      <c r="T138" s="170" t="n">
        <f aca="false">S138*H138</f>
        <v>0.04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R138" s="171" t="s">
        <v>140</v>
      </c>
      <c r="AT138" s="171" t="s">
        <v>116</v>
      </c>
      <c r="AU138" s="171" t="s">
        <v>81</v>
      </c>
      <c r="AY138" s="3" t="s">
        <v>113</v>
      </c>
      <c r="BE138" s="172" t="n">
        <f aca="false">IF(N138="základní",J138,0)</f>
        <v>0</v>
      </c>
      <c r="BF138" s="172" t="n">
        <f aca="false">IF(N138="snížená",J138,0)</f>
        <v>0</v>
      </c>
      <c r="BG138" s="172" t="n">
        <f aca="false">IF(N138="zákl. přenesená",J138,0)</f>
        <v>0</v>
      </c>
      <c r="BH138" s="172" t="n">
        <f aca="false">IF(N138="sníž. přenesená",J138,0)</f>
        <v>0</v>
      </c>
      <c r="BI138" s="172" t="n">
        <f aca="false">IF(N138="nulová",J138,0)</f>
        <v>0</v>
      </c>
      <c r="BJ138" s="3" t="s">
        <v>79</v>
      </c>
      <c r="BK138" s="172" t="n">
        <f aca="false">ROUND(I138*H138,2)</f>
        <v>0</v>
      </c>
      <c r="BL138" s="3" t="s">
        <v>140</v>
      </c>
      <c r="BM138" s="171" t="s">
        <v>155</v>
      </c>
    </row>
    <row r="139" s="173" customFormat="true" ht="12.8" hidden="false" customHeight="false" outlineLevel="0" collapsed="false">
      <c r="B139" s="174"/>
      <c r="D139" s="175" t="s">
        <v>123</v>
      </c>
      <c r="E139" s="176"/>
      <c r="F139" s="177" t="s">
        <v>156</v>
      </c>
      <c r="H139" s="178" t="n">
        <v>1</v>
      </c>
      <c r="I139" s="179"/>
      <c r="L139" s="174"/>
      <c r="M139" s="180"/>
      <c r="N139" s="181"/>
      <c r="O139" s="181"/>
      <c r="P139" s="181"/>
      <c r="Q139" s="181"/>
      <c r="R139" s="181"/>
      <c r="S139" s="181"/>
      <c r="T139" s="182"/>
      <c r="AT139" s="176" t="s">
        <v>123</v>
      </c>
      <c r="AU139" s="176" t="s">
        <v>81</v>
      </c>
      <c r="AV139" s="173" t="s">
        <v>81</v>
      </c>
      <c r="AW139" s="173" t="s">
        <v>31</v>
      </c>
      <c r="AX139" s="173" t="s">
        <v>79</v>
      </c>
      <c r="AY139" s="176" t="s">
        <v>113</v>
      </c>
    </row>
    <row r="140" s="27" customFormat="true" ht="24.15" hidden="false" customHeight="true" outlineLevel="0" collapsed="false">
      <c r="A140" s="22"/>
      <c r="B140" s="159"/>
      <c r="C140" s="160" t="s">
        <v>157</v>
      </c>
      <c r="D140" s="160" t="s">
        <v>116</v>
      </c>
      <c r="E140" s="161" t="s">
        <v>158</v>
      </c>
      <c r="F140" s="162" t="s">
        <v>159</v>
      </c>
      <c r="G140" s="163" t="s">
        <v>139</v>
      </c>
      <c r="H140" s="164" t="n">
        <v>22</v>
      </c>
      <c r="I140" s="165"/>
      <c r="J140" s="166" t="n">
        <f aca="false">ROUND(I140*H140,2)</f>
        <v>0</v>
      </c>
      <c r="K140" s="162"/>
      <c r="L140" s="23"/>
      <c r="M140" s="167"/>
      <c r="N140" s="168" t="s">
        <v>39</v>
      </c>
      <c r="O140" s="60"/>
      <c r="P140" s="169" t="n">
        <f aca="false">O140*H140</f>
        <v>0</v>
      </c>
      <c r="Q140" s="169" t="n">
        <v>0.045</v>
      </c>
      <c r="R140" s="169" t="n">
        <f aca="false">Q140*H140</f>
        <v>0.99</v>
      </c>
      <c r="S140" s="169" t="n">
        <v>0.045</v>
      </c>
      <c r="T140" s="170" t="n">
        <f aca="false">S140*H140</f>
        <v>0.99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R140" s="171" t="s">
        <v>140</v>
      </c>
      <c r="AT140" s="171" t="s">
        <v>116</v>
      </c>
      <c r="AU140" s="171" t="s">
        <v>81</v>
      </c>
      <c r="AY140" s="3" t="s">
        <v>113</v>
      </c>
      <c r="BE140" s="172" t="n">
        <f aca="false">IF(N140="základní",J140,0)</f>
        <v>0</v>
      </c>
      <c r="BF140" s="172" t="n">
        <f aca="false">IF(N140="snížená",J140,0)</f>
        <v>0</v>
      </c>
      <c r="BG140" s="172" t="n">
        <f aca="false">IF(N140="zákl. přenesená",J140,0)</f>
        <v>0</v>
      </c>
      <c r="BH140" s="172" t="n">
        <f aca="false">IF(N140="sníž. přenesená",J140,0)</f>
        <v>0</v>
      </c>
      <c r="BI140" s="172" t="n">
        <f aca="false">IF(N140="nulová",J140,0)</f>
        <v>0</v>
      </c>
      <c r="BJ140" s="3" t="s">
        <v>79</v>
      </c>
      <c r="BK140" s="172" t="n">
        <f aca="false">ROUND(I140*H140,2)</f>
        <v>0</v>
      </c>
      <c r="BL140" s="3" t="s">
        <v>140</v>
      </c>
      <c r="BM140" s="171" t="s">
        <v>160</v>
      </c>
    </row>
    <row r="141" s="173" customFormat="true" ht="12.8" hidden="false" customHeight="false" outlineLevel="0" collapsed="false">
      <c r="B141" s="174"/>
      <c r="D141" s="175" t="s">
        <v>123</v>
      </c>
      <c r="E141" s="176"/>
      <c r="F141" s="177" t="s">
        <v>161</v>
      </c>
      <c r="H141" s="178" t="n">
        <v>22</v>
      </c>
      <c r="I141" s="179"/>
      <c r="L141" s="174"/>
      <c r="M141" s="180"/>
      <c r="N141" s="181"/>
      <c r="O141" s="181"/>
      <c r="P141" s="181"/>
      <c r="Q141" s="181"/>
      <c r="R141" s="181"/>
      <c r="S141" s="181"/>
      <c r="T141" s="182"/>
      <c r="AT141" s="176" t="s">
        <v>123</v>
      </c>
      <c r="AU141" s="176" t="s">
        <v>81</v>
      </c>
      <c r="AV141" s="173" t="s">
        <v>81</v>
      </c>
      <c r="AW141" s="173" t="s">
        <v>31</v>
      </c>
      <c r="AX141" s="173" t="s">
        <v>79</v>
      </c>
      <c r="AY141" s="176" t="s">
        <v>113</v>
      </c>
    </row>
    <row r="142" s="27" customFormat="true" ht="24.15" hidden="false" customHeight="true" outlineLevel="0" collapsed="false">
      <c r="A142" s="22"/>
      <c r="B142" s="159"/>
      <c r="C142" s="160" t="s">
        <v>162</v>
      </c>
      <c r="D142" s="160" t="s">
        <v>116</v>
      </c>
      <c r="E142" s="161" t="s">
        <v>163</v>
      </c>
      <c r="F142" s="162" t="s">
        <v>164</v>
      </c>
      <c r="G142" s="163" t="s">
        <v>139</v>
      </c>
      <c r="H142" s="164" t="n">
        <v>1</v>
      </c>
      <c r="I142" s="165"/>
      <c r="J142" s="166" t="n">
        <f aca="false">ROUND(I142*H142,2)</f>
        <v>0</v>
      </c>
      <c r="K142" s="162"/>
      <c r="L142" s="23"/>
      <c r="M142" s="167"/>
      <c r="N142" s="168" t="s">
        <v>39</v>
      </c>
      <c r="O142" s="60"/>
      <c r="P142" s="169" t="n">
        <f aca="false">O142*H142</f>
        <v>0</v>
      </c>
      <c r="Q142" s="169" t="n">
        <v>0</v>
      </c>
      <c r="R142" s="169" t="n">
        <f aca="false">Q142*H142</f>
        <v>0</v>
      </c>
      <c r="S142" s="169" t="n">
        <v>0</v>
      </c>
      <c r="T142" s="170" t="n">
        <f aca="false">S142*H142</f>
        <v>0</v>
      </c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R142" s="171" t="s">
        <v>140</v>
      </c>
      <c r="AT142" s="171" t="s">
        <v>116</v>
      </c>
      <c r="AU142" s="171" t="s">
        <v>81</v>
      </c>
      <c r="AY142" s="3" t="s">
        <v>113</v>
      </c>
      <c r="BE142" s="172" t="n">
        <f aca="false">IF(N142="základní",J142,0)</f>
        <v>0</v>
      </c>
      <c r="BF142" s="172" t="n">
        <f aca="false">IF(N142="snížená",J142,0)</f>
        <v>0</v>
      </c>
      <c r="BG142" s="172" t="n">
        <f aca="false">IF(N142="zákl. přenesená",J142,0)</f>
        <v>0</v>
      </c>
      <c r="BH142" s="172" t="n">
        <f aca="false">IF(N142="sníž. přenesená",J142,0)</f>
        <v>0</v>
      </c>
      <c r="BI142" s="172" t="n">
        <f aca="false">IF(N142="nulová",J142,0)</f>
        <v>0</v>
      </c>
      <c r="BJ142" s="3" t="s">
        <v>79</v>
      </c>
      <c r="BK142" s="172" t="n">
        <f aca="false">ROUND(I142*H142,2)</f>
        <v>0</v>
      </c>
      <c r="BL142" s="3" t="s">
        <v>140</v>
      </c>
      <c r="BM142" s="171" t="s">
        <v>165</v>
      </c>
    </row>
    <row r="143" s="173" customFormat="true" ht="12.8" hidden="false" customHeight="false" outlineLevel="0" collapsed="false">
      <c r="B143" s="174"/>
      <c r="D143" s="175" t="s">
        <v>123</v>
      </c>
      <c r="E143" s="176"/>
      <c r="F143" s="177" t="s">
        <v>166</v>
      </c>
      <c r="H143" s="178" t="n">
        <v>1</v>
      </c>
      <c r="I143" s="179"/>
      <c r="L143" s="174"/>
      <c r="M143" s="180"/>
      <c r="N143" s="181"/>
      <c r="O143" s="181"/>
      <c r="P143" s="181"/>
      <c r="Q143" s="181"/>
      <c r="R143" s="181"/>
      <c r="S143" s="181"/>
      <c r="T143" s="182"/>
      <c r="AT143" s="176" t="s">
        <v>123</v>
      </c>
      <c r="AU143" s="176" t="s">
        <v>81</v>
      </c>
      <c r="AV143" s="173" t="s">
        <v>81</v>
      </c>
      <c r="AW143" s="173" t="s">
        <v>31</v>
      </c>
      <c r="AX143" s="173" t="s">
        <v>79</v>
      </c>
      <c r="AY143" s="176" t="s">
        <v>113</v>
      </c>
    </row>
    <row r="144" s="27" customFormat="true" ht="37.8" hidden="false" customHeight="true" outlineLevel="0" collapsed="false">
      <c r="A144" s="22"/>
      <c r="B144" s="159"/>
      <c r="C144" s="160" t="s">
        <v>114</v>
      </c>
      <c r="D144" s="160" t="s">
        <v>116</v>
      </c>
      <c r="E144" s="161" t="s">
        <v>167</v>
      </c>
      <c r="F144" s="162" t="s">
        <v>168</v>
      </c>
      <c r="G144" s="163" t="s">
        <v>139</v>
      </c>
      <c r="H144" s="164" t="n">
        <v>1</v>
      </c>
      <c r="I144" s="165"/>
      <c r="J144" s="166" t="n">
        <f aca="false">ROUND(I144*H144,2)</f>
        <v>0</v>
      </c>
      <c r="K144" s="162"/>
      <c r="L144" s="23"/>
      <c r="M144" s="167"/>
      <c r="N144" s="168" t="s">
        <v>39</v>
      </c>
      <c r="O144" s="60"/>
      <c r="P144" s="169" t="n">
        <f aca="false">O144*H144</f>
        <v>0</v>
      </c>
      <c r="Q144" s="169" t="n">
        <v>0</v>
      </c>
      <c r="R144" s="169" t="n">
        <f aca="false">Q144*H144</f>
        <v>0</v>
      </c>
      <c r="S144" s="169" t="n">
        <v>0</v>
      </c>
      <c r="T144" s="170" t="n">
        <f aca="false">S144*H144</f>
        <v>0</v>
      </c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R144" s="171" t="s">
        <v>140</v>
      </c>
      <c r="AT144" s="171" t="s">
        <v>116</v>
      </c>
      <c r="AU144" s="171" t="s">
        <v>81</v>
      </c>
      <c r="AY144" s="3" t="s">
        <v>113</v>
      </c>
      <c r="BE144" s="172" t="n">
        <f aca="false">IF(N144="základní",J144,0)</f>
        <v>0</v>
      </c>
      <c r="BF144" s="172" t="n">
        <f aca="false">IF(N144="snížená",J144,0)</f>
        <v>0</v>
      </c>
      <c r="BG144" s="172" t="n">
        <f aca="false">IF(N144="zákl. přenesená",J144,0)</f>
        <v>0</v>
      </c>
      <c r="BH144" s="172" t="n">
        <f aca="false">IF(N144="sníž. přenesená",J144,0)</f>
        <v>0</v>
      </c>
      <c r="BI144" s="172" t="n">
        <f aca="false">IF(N144="nulová",J144,0)</f>
        <v>0</v>
      </c>
      <c r="BJ144" s="3" t="s">
        <v>79</v>
      </c>
      <c r="BK144" s="172" t="n">
        <f aca="false">ROUND(I144*H144,2)</f>
        <v>0</v>
      </c>
      <c r="BL144" s="3" t="s">
        <v>140</v>
      </c>
      <c r="BM144" s="171" t="s">
        <v>169</v>
      </c>
    </row>
    <row r="145" s="173" customFormat="true" ht="12.8" hidden="false" customHeight="false" outlineLevel="0" collapsed="false">
      <c r="B145" s="174"/>
      <c r="D145" s="175" t="s">
        <v>123</v>
      </c>
      <c r="E145" s="176"/>
      <c r="F145" s="177" t="s">
        <v>170</v>
      </c>
      <c r="H145" s="178" t="n">
        <v>1</v>
      </c>
      <c r="I145" s="179"/>
      <c r="L145" s="174"/>
      <c r="M145" s="180"/>
      <c r="N145" s="181"/>
      <c r="O145" s="181"/>
      <c r="P145" s="181"/>
      <c r="Q145" s="181"/>
      <c r="R145" s="181"/>
      <c r="S145" s="181"/>
      <c r="T145" s="182"/>
      <c r="AT145" s="176" t="s">
        <v>123</v>
      </c>
      <c r="AU145" s="176" t="s">
        <v>81</v>
      </c>
      <c r="AV145" s="173" t="s">
        <v>81</v>
      </c>
      <c r="AW145" s="173" t="s">
        <v>31</v>
      </c>
      <c r="AX145" s="173" t="s">
        <v>79</v>
      </c>
      <c r="AY145" s="176" t="s">
        <v>113</v>
      </c>
    </row>
    <row r="146" s="27" customFormat="true" ht="24.15" hidden="false" customHeight="true" outlineLevel="0" collapsed="false">
      <c r="A146" s="22"/>
      <c r="B146" s="159"/>
      <c r="C146" s="160" t="s">
        <v>171</v>
      </c>
      <c r="D146" s="160" t="s">
        <v>116</v>
      </c>
      <c r="E146" s="161" t="s">
        <v>172</v>
      </c>
      <c r="F146" s="162" t="s">
        <v>173</v>
      </c>
      <c r="G146" s="163" t="s">
        <v>174</v>
      </c>
      <c r="H146" s="192"/>
      <c r="I146" s="165"/>
      <c r="J146" s="166" t="n">
        <f aca="false">ROUND(I146*H146,2)</f>
        <v>0</v>
      </c>
      <c r="K146" s="162" t="s">
        <v>120</v>
      </c>
      <c r="L146" s="23"/>
      <c r="M146" s="167"/>
      <c r="N146" s="168" t="s">
        <v>39</v>
      </c>
      <c r="O146" s="60"/>
      <c r="P146" s="169" t="n">
        <f aca="false">O146*H146</f>
        <v>0</v>
      </c>
      <c r="Q146" s="169" t="n">
        <v>0</v>
      </c>
      <c r="R146" s="169" t="n">
        <f aca="false">Q146*H146</f>
        <v>0</v>
      </c>
      <c r="S146" s="169" t="n">
        <v>0</v>
      </c>
      <c r="T146" s="170" t="n">
        <f aca="false">S146*H146</f>
        <v>0</v>
      </c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R146" s="171" t="s">
        <v>140</v>
      </c>
      <c r="AT146" s="171" t="s">
        <v>116</v>
      </c>
      <c r="AU146" s="171" t="s">
        <v>81</v>
      </c>
      <c r="AY146" s="3" t="s">
        <v>113</v>
      </c>
      <c r="BE146" s="172" t="n">
        <f aca="false">IF(N146="základní",J146,0)</f>
        <v>0</v>
      </c>
      <c r="BF146" s="172" t="n">
        <f aca="false">IF(N146="snížená",J146,0)</f>
        <v>0</v>
      </c>
      <c r="BG146" s="172" t="n">
        <f aca="false">IF(N146="zákl. přenesená",J146,0)</f>
        <v>0</v>
      </c>
      <c r="BH146" s="172" t="n">
        <f aca="false">IF(N146="sníž. přenesená",J146,0)</f>
        <v>0</v>
      </c>
      <c r="BI146" s="172" t="n">
        <f aca="false">IF(N146="nulová",J146,0)</f>
        <v>0</v>
      </c>
      <c r="BJ146" s="3" t="s">
        <v>79</v>
      </c>
      <c r="BK146" s="172" t="n">
        <f aca="false">ROUND(I146*H146,2)</f>
        <v>0</v>
      </c>
      <c r="BL146" s="3" t="s">
        <v>140</v>
      </c>
      <c r="BM146" s="171" t="s">
        <v>175</v>
      </c>
    </row>
    <row r="147" s="145" customFormat="true" ht="22.8" hidden="false" customHeight="true" outlineLevel="0" collapsed="false">
      <c r="B147" s="146"/>
      <c r="D147" s="147" t="s">
        <v>73</v>
      </c>
      <c r="E147" s="157" t="s">
        <v>176</v>
      </c>
      <c r="F147" s="157" t="s">
        <v>177</v>
      </c>
      <c r="I147" s="149"/>
      <c r="J147" s="158" t="n">
        <f aca="false">BK147</f>
        <v>0</v>
      </c>
      <c r="L147" s="146"/>
      <c r="M147" s="151"/>
      <c r="N147" s="152"/>
      <c r="O147" s="152"/>
      <c r="P147" s="153" t="n">
        <f aca="false">SUM(P148:P182)</f>
        <v>0</v>
      </c>
      <c r="Q147" s="152"/>
      <c r="R147" s="153" t="n">
        <f aca="false">SUM(R148:R182)</f>
        <v>0.05923</v>
      </c>
      <c r="S147" s="152"/>
      <c r="T147" s="154" t="n">
        <f aca="false">SUM(T148:T182)</f>
        <v>0.015228</v>
      </c>
      <c r="AR147" s="147" t="s">
        <v>81</v>
      </c>
      <c r="AT147" s="155" t="s">
        <v>73</v>
      </c>
      <c r="AU147" s="155" t="s">
        <v>79</v>
      </c>
      <c r="AY147" s="147" t="s">
        <v>113</v>
      </c>
      <c r="BK147" s="156" t="n">
        <f aca="false">SUM(BK148:BK182)</f>
        <v>0</v>
      </c>
    </row>
    <row r="148" s="27" customFormat="true" ht="24.15" hidden="false" customHeight="true" outlineLevel="0" collapsed="false">
      <c r="A148" s="22"/>
      <c r="B148" s="159"/>
      <c r="C148" s="160" t="s">
        <v>178</v>
      </c>
      <c r="D148" s="160" t="s">
        <v>116</v>
      </c>
      <c r="E148" s="161" t="s">
        <v>179</v>
      </c>
      <c r="F148" s="162" t="s">
        <v>180</v>
      </c>
      <c r="G148" s="163" t="s">
        <v>119</v>
      </c>
      <c r="H148" s="164" t="n">
        <v>136.8</v>
      </c>
      <c r="I148" s="165"/>
      <c r="J148" s="166" t="n">
        <f aca="false">ROUND(I148*H148,2)</f>
        <v>0</v>
      </c>
      <c r="K148" s="162" t="s">
        <v>120</v>
      </c>
      <c r="L148" s="23"/>
      <c r="M148" s="167"/>
      <c r="N148" s="168" t="s">
        <v>39</v>
      </c>
      <c r="O148" s="60"/>
      <c r="P148" s="169" t="n">
        <f aca="false">O148*H148</f>
        <v>0</v>
      </c>
      <c r="Q148" s="169" t="n">
        <v>0</v>
      </c>
      <c r="R148" s="169" t="n">
        <f aca="false">Q148*H148</f>
        <v>0</v>
      </c>
      <c r="S148" s="169" t="n">
        <v>3E-005</v>
      </c>
      <c r="T148" s="170" t="n">
        <f aca="false">S148*H148</f>
        <v>0.004104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71" t="s">
        <v>140</v>
      </c>
      <c r="AT148" s="171" t="s">
        <v>116</v>
      </c>
      <c r="AU148" s="171" t="s">
        <v>81</v>
      </c>
      <c r="AY148" s="3" t="s">
        <v>113</v>
      </c>
      <c r="BE148" s="172" t="n">
        <f aca="false">IF(N148="základní",J148,0)</f>
        <v>0</v>
      </c>
      <c r="BF148" s="172" t="n">
        <f aca="false">IF(N148="snížená",J148,0)</f>
        <v>0</v>
      </c>
      <c r="BG148" s="172" t="n">
        <f aca="false">IF(N148="zákl. přenesená",J148,0)</f>
        <v>0</v>
      </c>
      <c r="BH148" s="172" t="n">
        <f aca="false">IF(N148="sníž. přenesená",J148,0)</f>
        <v>0</v>
      </c>
      <c r="BI148" s="172" t="n">
        <f aca="false">IF(N148="nulová",J148,0)</f>
        <v>0</v>
      </c>
      <c r="BJ148" s="3" t="s">
        <v>79</v>
      </c>
      <c r="BK148" s="172" t="n">
        <f aca="false">ROUND(I148*H148,2)</f>
        <v>0</v>
      </c>
      <c r="BL148" s="3" t="s">
        <v>140</v>
      </c>
      <c r="BM148" s="171" t="s">
        <v>181</v>
      </c>
    </row>
    <row r="149" s="173" customFormat="true" ht="12.8" hidden="false" customHeight="false" outlineLevel="0" collapsed="false">
      <c r="B149" s="174"/>
      <c r="D149" s="175" t="s">
        <v>123</v>
      </c>
      <c r="E149" s="176"/>
      <c r="F149" s="177" t="s">
        <v>124</v>
      </c>
      <c r="H149" s="178" t="n">
        <v>14.4</v>
      </c>
      <c r="I149" s="179"/>
      <c r="L149" s="174"/>
      <c r="M149" s="180"/>
      <c r="N149" s="181"/>
      <c r="O149" s="181"/>
      <c r="P149" s="181"/>
      <c r="Q149" s="181"/>
      <c r="R149" s="181"/>
      <c r="S149" s="181"/>
      <c r="T149" s="182"/>
      <c r="AT149" s="176" t="s">
        <v>123</v>
      </c>
      <c r="AU149" s="176" t="s">
        <v>81</v>
      </c>
      <c r="AV149" s="173" t="s">
        <v>81</v>
      </c>
      <c r="AW149" s="173" t="s">
        <v>31</v>
      </c>
      <c r="AX149" s="173" t="s">
        <v>74</v>
      </c>
      <c r="AY149" s="176" t="s">
        <v>113</v>
      </c>
    </row>
    <row r="150" s="173" customFormat="true" ht="12.8" hidden="false" customHeight="false" outlineLevel="0" collapsed="false">
      <c r="B150" s="174"/>
      <c r="D150" s="175" t="s">
        <v>123</v>
      </c>
      <c r="E150" s="176"/>
      <c r="F150" s="177" t="s">
        <v>182</v>
      </c>
      <c r="H150" s="178" t="n">
        <v>122.4</v>
      </c>
      <c r="I150" s="179"/>
      <c r="L150" s="174"/>
      <c r="M150" s="180"/>
      <c r="N150" s="181"/>
      <c r="O150" s="181"/>
      <c r="P150" s="181"/>
      <c r="Q150" s="181"/>
      <c r="R150" s="181"/>
      <c r="S150" s="181"/>
      <c r="T150" s="182"/>
      <c r="AT150" s="176" t="s">
        <v>123</v>
      </c>
      <c r="AU150" s="176" t="s">
        <v>81</v>
      </c>
      <c r="AV150" s="173" t="s">
        <v>81</v>
      </c>
      <c r="AW150" s="173" t="s">
        <v>31</v>
      </c>
      <c r="AX150" s="173" t="s">
        <v>74</v>
      </c>
      <c r="AY150" s="176" t="s">
        <v>113</v>
      </c>
    </row>
    <row r="151" s="183" customFormat="true" ht="12.8" hidden="false" customHeight="false" outlineLevel="0" collapsed="false">
      <c r="B151" s="184"/>
      <c r="D151" s="175" t="s">
        <v>123</v>
      </c>
      <c r="E151" s="185"/>
      <c r="F151" s="186" t="s">
        <v>125</v>
      </c>
      <c r="H151" s="187" t="n">
        <v>136.8</v>
      </c>
      <c r="I151" s="188"/>
      <c r="L151" s="184"/>
      <c r="M151" s="189"/>
      <c r="N151" s="190"/>
      <c r="O151" s="190"/>
      <c r="P151" s="190"/>
      <c r="Q151" s="190"/>
      <c r="R151" s="190"/>
      <c r="S151" s="190"/>
      <c r="T151" s="191"/>
      <c r="AT151" s="185" t="s">
        <v>123</v>
      </c>
      <c r="AU151" s="185" t="s">
        <v>81</v>
      </c>
      <c r="AV151" s="183" t="s">
        <v>121</v>
      </c>
      <c r="AW151" s="183" t="s">
        <v>31</v>
      </c>
      <c r="AX151" s="183" t="s">
        <v>79</v>
      </c>
      <c r="AY151" s="185" t="s">
        <v>113</v>
      </c>
    </row>
    <row r="152" s="27" customFormat="true" ht="16.5" hidden="false" customHeight="true" outlineLevel="0" collapsed="false">
      <c r="A152" s="22"/>
      <c r="B152" s="159"/>
      <c r="C152" s="193" t="s">
        <v>7</v>
      </c>
      <c r="D152" s="193" t="s">
        <v>183</v>
      </c>
      <c r="E152" s="194" t="s">
        <v>184</v>
      </c>
      <c r="F152" s="195" t="s">
        <v>185</v>
      </c>
      <c r="G152" s="196" t="s">
        <v>119</v>
      </c>
      <c r="H152" s="197" t="n">
        <v>143.64</v>
      </c>
      <c r="I152" s="198"/>
      <c r="J152" s="199" t="n">
        <f aca="false">ROUND(I152*H152,2)</f>
        <v>0</v>
      </c>
      <c r="K152" s="195" t="s">
        <v>120</v>
      </c>
      <c r="L152" s="200"/>
      <c r="M152" s="201"/>
      <c r="N152" s="202" t="s">
        <v>39</v>
      </c>
      <c r="O152" s="60"/>
      <c r="P152" s="169" t="n">
        <f aca="false">O152*H152</f>
        <v>0</v>
      </c>
      <c r="Q152" s="169" t="n">
        <v>5E-005</v>
      </c>
      <c r="R152" s="169" t="n">
        <f aca="false">Q152*H152</f>
        <v>0.007182</v>
      </c>
      <c r="S152" s="169" t="n">
        <v>0</v>
      </c>
      <c r="T152" s="170" t="n">
        <f aca="false">S152*H152</f>
        <v>0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71" t="s">
        <v>186</v>
      </c>
      <c r="AT152" s="171" t="s">
        <v>183</v>
      </c>
      <c r="AU152" s="171" t="s">
        <v>81</v>
      </c>
      <c r="AY152" s="3" t="s">
        <v>113</v>
      </c>
      <c r="BE152" s="172" t="n">
        <f aca="false">IF(N152="základní",J152,0)</f>
        <v>0</v>
      </c>
      <c r="BF152" s="172" t="n">
        <f aca="false">IF(N152="snížená",J152,0)</f>
        <v>0</v>
      </c>
      <c r="BG152" s="172" t="n">
        <f aca="false">IF(N152="zákl. přenesená",J152,0)</f>
        <v>0</v>
      </c>
      <c r="BH152" s="172" t="n">
        <f aca="false">IF(N152="sníž. přenesená",J152,0)</f>
        <v>0</v>
      </c>
      <c r="BI152" s="172" t="n">
        <f aca="false">IF(N152="nulová",J152,0)</f>
        <v>0</v>
      </c>
      <c r="BJ152" s="3" t="s">
        <v>79</v>
      </c>
      <c r="BK152" s="172" t="n">
        <f aca="false">ROUND(I152*H152,2)</f>
        <v>0</v>
      </c>
      <c r="BL152" s="3" t="s">
        <v>140</v>
      </c>
      <c r="BM152" s="171" t="s">
        <v>187</v>
      </c>
    </row>
    <row r="153" s="173" customFormat="true" ht="12.8" hidden="false" customHeight="false" outlineLevel="0" collapsed="false">
      <c r="B153" s="174"/>
      <c r="D153" s="175" t="s">
        <v>123</v>
      </c>
      <c r="F153" s="177" t="s">
        <v>188</v>
      </c>
      <c r="H153" s="178" t="n">
        <v>143.64</v>
      </c>
      <c r="I153" s="179"/>
      <c r="L153" s="174"/>
      <c r="M153" s="180"/>
      <c r="N153" s="181"/>
      <c r="O153" s="181"/>
      <c r="P153" s="181"/>
      <c r="Q153" s="181"/>
      <c r="R153" s="181"/>
      <c r="S153" s="181"/>
      <c r="T153" s="182"/>
      <c r="AT153" s="176" t="s">
        <v>123</v>
      </c>
      <c r="AU153" s="176" t="s">
        <v>81</v>
      </c>
      <c r="AV153" s="173" t="s">
        <v>81</v>
      </c>
      <c r="AW153" s="173" t="s">
        <v>2</v>
      </c>
      <c r="AX153" s="173" t="s">
        <v>79</v>
      </c>
      <c r="AY153" s="176" t="s">
        <v>113</v>
      </c>
    </row>
    <row r="154" s="27" customFormat="true" ht="24.15" hidden="false" customHeight="true" outlineLevel="0" collapsed="false">
      <c r="A154" s="22"/>
      <c r="B154" s="159"/>
      <c r="C154" s="160" t="s">
        <v>189</v>
      </c>
      <c r="D154" s="160" t="s">
        <v>116</v>
      </c>
      <c r="E154" s="161" t="s">
        <v>190</v>
      </c>
      <c r="F154" s="162" t="s">
        <v>191</v>
      </c>
      <c r="G154" s="163" t="s">
        <v>192</v>
      </c>
      <c r="H154" s="164" t="n">
        <v>370.8</v>
      </c>
      <c r="I154" s="165"/>
      <c r="J154" s="166" t="n">
        <f aca="false">ROUND(I154*H154,2)</f>
        <v>0</v>
      </c>
      <c r="K154" s="162" t="s">
        <v>120</v>
      </c>
      <c r="L154" s="23"/>
      <c r="M154" s="167"/>
      <c r="N154" s="168" t="s">
        <v>39</v>
      </c>
      <c r="O154" s="60"/>
      <c r="P154" s="169" t="n">
        <f aca="false">O154*H154</f>
        <v>0</v>
      </c>
      <c r="Q154" s="169" t="n">
        <v>0</v>
      </c>
      <c r="R154" s="169" t="n">
        <f aca="false">Q154*H154</f>
        <v>0</v>
      </c>
      <c r="S154" s="169" t="n">
        <v>3E-005</v>
      </c>
      <c r="T154" s="170" t="n">
        <f aca="false">S154*H154</f>
        <v>0.011124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71" t="s">
        <v>140</v>
      </c>
      <c r="AT154" s="171" t="s">
        <v>116</v>
      </c>
      <c r="AU154" s="171" t="s">
        <v>81</v>
      </c>
      <c r="AY154" s="3" t="s">
        <v>113</v>
      </c>
      <c r="BE154" s="172" t="n">
        <f aca="false">IF(N154="základní",J154,0)</f>
        <v>0</v>
      </c>
      <c r="BF154" s="172" t="n">
        <f aca="false">IF(N154="snížená",J154,0)</f>
        <v>0</v>
      </c>
      <c r="BG154" s="172" t="n">
        <f aca="false">IF(N154="zákl. přenesená",J154,0)</f>
        <v>0</v>
      </c>
      <c r="BH154" s="172" t="n">
        <f aca="false">IF(N154="sníž. přenesená",J154,0)</f>
        <v>0</v>
      </c>
      <c r="BI154" s="172" t="n">
        <f aca="false">IF(N154="nulová",J154,0)</f>
        <v>0</v>
      </c>
      <c r="BJ154" s="3" t="s">
        <v>79</v>
      </c>
      <c r="BK154" s="172" t="n">
        <f aca="false">ROUND(I154*H154,2)</f>
        <v>0</v>
      </c>
      <c r="BL154" s="3" t="s">
        <v>140</v>
      </c>
      <c r="BM154" s="171" t="s">
        <v>193</v>
      </c>
    </row>
    <row r="155" s="173" customFormat="true" ht="12.8" hidden="false" customHeight="false" outlineLevel="0" collapsed="false">
      <c r="B155" s="174"/>
      <c r="D155" s="175" t="s">
        <v>123</v>
      </c>
      <c r="E155" s="176"/>
      <c r="F155" s="177" t="s">
        <v>194</v>
      </c>
      <c r="H155" s="178" t="n">
        <v>107.8</v>
      </c>
      <c r="I155" s="179"/>
      <c r="L155" s="174"/>
      <c r="M155" s="180"/>
      <c r="N155" s="181"/>
      <c r="O155" s="181"/>
      <c r="P155" s="181"/>
      <c r="Q155" s="181"/>
      <c r="R155" s="181"/>
      <c r="S155" s="181"/>
      <c r="T155" s="182"/>
      <c r="AT155" s="176" t="s">
        <v>123</v>
      </c>
      <c r="AU155" s="176" t="s">
        <v>81</v>
      </c>
      <c r="AV155" s="173" t="s">
        <v>81</v>
      </c>
      <c r="AW155" s="173" t="s">
        <v>31</v>
      </c>
      <c r="AX155" s="173" t="s">
        <v>74</v>
      </c>
      <c r="AY155" s="176" t="s">
        <v>113</v>
      </c>
    </row>
    <row r="156" s="173" customFormat="true" ht="12.8" hidden="false" customHeight="false" outlineLevel="0" collapsed="false">
      <c r="B156" s="174"/>
      <c r="D156" s="175" t="s">
        <v>123</v>
      </c>
      <c r="E156" s="176"/>
      <c r="F156" s="177" t="s">
        <v>195</v>
      </c>
      <c r="H156" s="178" t="n">
        <v>33</v>
      </c>
      <c r="I156" s="179"/>
      <c r="L156" s="174"/>
      <c r="M156" s="180"/>
      <c r="N156" s="181"/>
      <c r="O156" s="181"/>
      <c r="P156" s="181"/>
      <c r="Q156" s="181"/>
      <c r="R156" s="181"/>
      <c r="S156" s="181"/>
      <c r="T156" s="182"/>
      <c r="AT156" s="176" t="s">
        <v>123</v>
      </c>
      <c r="AU156" s="176" t="s">
        <v>81</v>
      </c>
      <c r="AV156" s="173" t="s">
        <v>81</v>
      </c>
      <c r="AW156" s="173" t="s">
        <v>31</v>
      </c>
      <c r="AX156" s="173" t="s">
        <v>74</v>
      </c>
      <c r="AY156" s="176" t="s">
        <v>113</v>
      </c>
    </row>
    <row r="157" s="173" customFormat="true" ht="12.8" hidden="false" customHeight="false" outlineLevel="0" collapsed="false">
      <c r="B157" s="174"/>
      <c r="D157" s="175" t="s">
        <v>123</v>
      </c>
      <c r="E157" s="176"/>
      <c r="F157" s="177" t="s">
        <v>196</v>
      </c>
      <c r="H157" s="178" t="n">
        <v>230</v>
      </c>
      <c r="I157" s="179"/>
      <c r="L157" s="174"/>
      <c r="M157" s="180"/>
      <c r="N157" s="181"/>
      <c r="O157" s="181"/>
      <c r="P157" s="181"/>
      <c r="Q157" s="181"/>
      <c r="R157" s="181"/>
      <c r="S157" s="181"/>
      <c r="T157" s="182"/>
      <c r="AT157" s="176" t="s">
        <v>123</v>
      </c>
      <c r="AU157" s="176" t="s">
        <v>81</v>
      </c>
      <c r="AV157" s="173" t="s">
        <v>81</v>
      </c>
      <c r="AW157" s="173" t="s">
        <v>31</v>
      </c>
      <c r="AX157" s="173" t="s">
        <v>74</v>
      </c>
      <c r="AY157" s="176" t="s">
        <v>113</v>
      </c>
    </row>
    <row r="158" s="183" customFormat="true" ht="12.8" hidden="false" customHeight="false" outlineLevel="0" collapsed="false">
      <c r="B158" s="184"/>
      <c r="D158" s="175" t="s">
        <v>123</v>
      </c>
      <c r="E158" s="185"/>
      <c r="F158" s="186" t="s">
        <v>125</v>
      </c>
      <c r="H158" s="187" t="n">
        <v>370.8</v>
      </c>
      <c r="I158" s="188"/>
      <c r="L158" s="184"/>
      <c r="M158" s="189"/>
      <c r="N158" s="190"/>
      <c r="O158" s="190"/>
      <c r="P158" s="190"/>
      <c r="Q158" s="190"/>
      <c r="R158" s="190"/>
      <c r="S158" s="190"/>
      <c r="T158" s="191"/>
      <c r="AT158" s="185" t="s">
        <v>123</v>
      </c>
      <c r="AU158" s="185" t="s">
        <v>81</v>
      </c>
      <c r="AV158" s="183" t="s">
        <v>121</v>
      </c>
      <c r="AW158" s="183" t="s">
        <v>31</v>
      </c>
      <c r="AX158" s="183" t="s">
        <v>79</v>
      </c>
      <c r="AY158" s="185" t="s">
        <v>113</v>
      </c>
    </row>
    <row r="159" s="27" customFormat="true" ht="24.15" hidden="false" customHeight="true" outlineLevel="0" collapsed="false">
      <c r="A159" s="22"/>
      <c r="B159" s="159"/>
      <c r="C159" s="193" t="s">
        <v>197</v>
      </c>
      <c r="D159" s="193" t="s">
        <v>183</v>
      </c>
      <c r="E159" s="194" t="s">
        <v>198</v>
      </c>
      <c r="F159" s="195" t="s">
        <v>199</v>
      </c>
      <c r="G159" s="196" t="s">
        <v>192</v>
      </c>
      <c r="H159" s="197" t="n">
        <v>389.34</v>
      </c>
      <c r="I159" s="198"/>
      <c r="J159" s="199" t="n">
        <f aca="false">ROUND(I159*H159,2)</f>
        <v>0</v>
      </c>
      <c r="K159" s="195" t="s">
        <v>120</v>
      </c>
      <c r="L159" s="200"/>
      <c r="M159" s="201"/>
      <c r="N159" s="202" t="s">
        <v>39</v>
      </c>
      <c r="O159" s="60"/>
      <c r="P159" s="169" t="n">
        <f aca="false">O159*H159</f>
        <v>0</v>
      </c>
      <c r="Q159" s="169" t="n">
        <v>0</v>
      </c>
      <c r="R159" s="169" t="n">
        <f aca="false">Q159*H159</f>
        <v>0</v>
      </c>
      <c r="S159" s="169" t="n">
        <v>0</v>
      </c>
      <c r="T159" s="170" t="n">
        <f aca="false">S159*H159</f>
        <v>0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71" t="s">
        <v>186</v>
      </c>
      <c r="AT159" s="171" t="s">
        <v>183</v>
      </c>
      <c r="AU159" s="171" t="s">
        <v>81</v>
      </c>
      <c r="AY159" s="3" t="s">
        <v>113</v>
      </c>
      <c r="BE159" s="172" t="n">
        <f aca="false">IF(N159="základní",J159,0)</f>
        <v>0</v>
      </c>
      <c r="BF159" s="172" t="n">
        <f aca="false">IF(N159="snížená",J159,0)</f>
        <v>0</v>
      </c>
      <c r="BG159" s="172" t="n">
        <f aca="false">IF(N159="zákl. přenesená",J159,0)</f>
        <v>0</v>
      </c>
      <c r="BH159" s="172" t="n">
        <f aca="false">IF(N159="sníž. přenesená",J159,0)</f>
        <v>0</v>
      </c>
      <c r="BI159" s="172" t="n">
        <f aca="false">IF(N159="nulová",J159,0)</f>
        <v>0</v>
      </c>
      <c r="BJ159" s="3" t="s">
        <v>79</v>
      </c>
      <c r="BK159" s="172" t="n">
        <f aca="false">ROUND(I159*H159,2)</f>
        <v>0</v>
      </c>
      <c r="BL159" s="3" t="s">
        <v>140</v>
      </c>
      <c r="BM159" s="171" t="s">
        <v>200</v>
      </c>
    </row>
    <row r="160" s="173" customFormat="true" ht="12.8" hidden="false" customHeight="false" outlineLevel="0" collapsed="false">
      <c r="B160" s="174"/>
      <c r="D160" s="175" t="s">
        <v>123</v>
      </c>
      <c r="F160" s="177" t="s">
        <v>201</v>
      </c>
      <c r="H160" s="178" t="n">
        <v>389.34</v>
      </c>
      <c r="I160" s="179"/>
      <c r="L160" s="174"/>
      <c r="M160" s="180"/>
      <c r="N160" s="181"/>
      <c r="O160" s="181"/>
      <c r="P160" s="181"/>
      <c r="Q160" s="181"/>
      <c r="R160" s="181"/>
      <c r="S160" s="181"/>
      <c r="T160" s="182"/>
      <c r="AT160" s="176" t="s">
        <v>123</v>
      </c>
      <c r="AU160" s="176" t="s">
        <v>81</v>
      </c>
      <c r="AV160" s="173" t="s">
        <v>81</v>
      </c>
      <c r="AW160" s="173" t="s">
        <v>2</v>
      </c>
      <c r="AX160" s="173" t="s">
        <v>79</v>
      </c>
      <c r="AY160" s="176" t="s">
        <v>113</v>
      </c>
    </row>
    <row r="161" s="27" customFormat="true" ht="24.15" hidden="false" customHeight="true" outlineLevel="0" collapsed="false">
      <c r="A161" s="22"/>
      <c r="B161" s="159"/>
      <c r="C161" s="160" t="s">
        <v>202</v>
      </c>
      <c r="D161" s="160" t="s">
        <v>116</v>
      </c>
      <c r="E161" s="161" t="s">
        <v>203</v>
      </c>
      <c r="F161" s="162" t="s">
        <v>204</v>
      </c>
      <c r="G161" s="163" t="s">
        <v>139</v>
      </c>
      <c r="H161" s="164" t="n">
        <v>22</v>
      </c>
      <c r="I161" s="165"/>
      <c r="J161" s="166" t="n">
        <f aca="false">ROUND(I161*H161,2)</f>
        <v>0</v>
      </c>
      <c r="K161" s="162" t="s">
        <v>120</v>
      </c>
      <c r="L161" s="23"/>
      <c r="M161" s="167"/>
      <c r="N161" s="168" t="s">
        <v>39</v>
      </c>
      <c r="O161" s="60"/>
      <c r="P161" s="169" t="n">
        <f aca="false">O161*H161</f>
        <v>0</v>
      </c>
      <c r="Q161" s="169" t="n">
        <v>0</v>
      </c>
      <c r="R161" s="169" t="n">
        <f aca="false">Q161*H161</f>
        <v>0</v>
      </c>
      <c r="S161" s="169" t="n">
        <v>0</v>
      </c>
      <c r="T161" s="170" t="n">
        <f aca="false">S161*H161</f>
        <v>0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71" t="s">
        <v>140</v>
      </c>
      <c r="AT161" s="171" t="s">
        <v>116</v>
      </c>
      <c r="AU161" s="171" t="s">
        <v>81</v>
      </c>
      <c r="AY161" s="3" t="s">
        <v>113</v>
      </c>
      <c r="BE161" s="172" t="n">
        <f aca="false">IF(N161="základní",J161,0)</f>
        <v>0</v>
      </c>
      <c r="BF161" s="172" t="n">
        <f aca="false">IF(N161="snížená",J161,0)</f>
        <v>0</v>
      </c>
      <c r="BG161" s="172" t="n">
        <f aca="false">IF(N161="zákl. přenesená",J161,0)</f>
        <v>0</v>
      </c>
      <c r="BH161" s="172" t="n">
        <f aca="false">IF(N161="sníž. přenesená",J161,0)</f>
        <v>0</v>
      </c>
      <c r="BI161" s="172" t="n">
        <f aca="false">IF(N161="nulová",J161,0)</f>
        <v>0</v>
      </c>
      <c r="BJ161" s="3" t="s">
        <v>79</v>
      </c>
      <c r="BK161" s="172" t="n">
        <f aca="false">ROUND(I161*H161,2)</f>
        <v>0</v>
      </c>
      <c r="BL161" s="3" t="s">
        <v>140</v>
      </c>
      <c r="BM161" s="171" t="s">
        <v>205</v>
      </c>
    </row>
    <row r="162" s="173" customFormat="true" ht="12.8" hidden="false" customHeight="false" outlineLevel="0" collapsed="false">
      <c r="B162" s="174"/>
      <c r="D162" s="175" t="s">
        <v>123</v>
      </c>
      <c r="E162" s="176"/>
      <c r="F162" s="177" t="s">
        <v>206</v>
      </c>
      <c r="H162" s="178" t="n">
        <v>22</v>
      </c>
      <c r="I162" s="179"/>
      <c r="L162" s="174"/>
      <c r="M162" s="180"/>
      <c r="N162" s="181"/>
      <c r="O162" s="181"/>
      <c r="P162" s="181"/>
      <c r="Q162" s="181"/>
      <c r="R162" s="181"/>
      <c r="S162" s="181"/>
      <c r="T162" s="182"/>
      <c r="AT162" s="176" t="s">
        <v>123</v>
      </c>
      <c r="AU162" s="176" t="s">
        <v>81</v>
      </c>
      <c r="AV162" s="173" t="s">
        <v>81</v>
      </c>
      <c r="AW162" s="173" t="s">
        <v>31</v>
      </c>
      <c r="AX162" s="173" t="s">
        <v>79</v>
      </c>
      <c r="AY162" s="176" t="s">
        <v>113</v>
      </c>
    </row>
    <row r="163" s="27" customFormat="true" ht="24.15" hidden="false" customHeight="true" outlineLevel="0" collapsed="false">
      <c r="A163" s="22"/>
      <c r="B163" s="159"/>
      <c r="C163" s="160" t="s">
        <v>140</v>
      </c>
      <c r="D163" s="160" t="s">
        <v>116</v>
      </c>
      <c r="E163" s="161" t="s">
        <v>207</v>
      </c>
      <c r="F163" s="162" t="s">
        <v>208</v>
      </c>
      <c r="G163" s="163" t="s">
        <v>119</v>
      </c>
      <c r="H163" s="164" t="n">
        <v>41.1</v>
      </c>
      <c r="I163" s="165"/>
      <c r="J163" s="166" t="n">
        <f aca="false">ROUND(I163*H163,2)</f>
        <v>0</v>
      </c>
      <c r="K163" s="162" t="s">
        <v>120</v>
      </c>
      <c r="L163" s="23"/>
      <c r="M163" s="167"/>
      <c r="N163" s="168" t="s">
        <v>39</v>
      </c>
      <c r="O163" s="60"/>
      <c r="P163" s="169" t="n">
        <f aca="false">O163*H163</f>
        <v>0</v>
      </c>
      <c r="Q163" s="169" t="n">
        <v>2E-005</v>
      </c>
      <c r="R163" s="169" t="n">
        <f aca="false">Q163*H163</f>
        <v>0.000822</v>
      </c>
      <c r="S163" s="169" t="n">
        <v>0</v>
      </c>
      <c r="T163" s="170" t="n">
        <f aca="false">S163*H163</f>
        <v>0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171" t="s">
        <v>140</v>
      </c>
      <c r="AT163" s="171" t="s">
        <v>116</v>
      </c>
      <c r="AU163" s="171" t="s">
        <v>81</v>
      </c>
      <c r="AY163" s="3" t="s">
        <v>113</v>
      </c>
      <c r="BE163" s="172" t="n">
        <f aca="false">IF(N163="základní",J163,0)</f>
        <v>0</v>
      </c>
      <c r="BF163" s="172" t="n">
        <f aca="false">IF(N163="snížená",J163,0)</f>
        <v>0</v>
      </c>
      <c r="BG163" s="172" t="n">
        <f aca="false">IF(N163="zákl. přenesená",J163,0)</f>
        <v>0</v>
      </c>
      <c r="BH163" s="172" t="n">
        <f aca="false">IF(N163="sníž. přenesená",J163,0)</f>
        <v>0</v>
      </c>
      <c r="BI163" s="172" t="n">
        <f aca="false">IF(N163="nulová",J163,0)</f>
        <v>0</v>
      </c>
      <c r="BJ163" s="3" t="s">
        <v>79</v>
      </c>
      <c r="BK163" s="172" t="n">
        <f aca="false">ROUND(I163*H163,2)</f>
        <v>0</v>
      </c>
      <c r="BL163" s="3" t="s">
        <v>140</v>
      </c>
      <c r="BM163" s="171" t="s">
        <v>209</v>
      </c>
    </row>
    <row r="164" s="173" customFormat="true" ht="12.8" hidden="false" customHeight="false" outlineLevel="0" collapsed="false">
      <c r="B164" s="174"/>
      <c r="D164" s="175" t="s">
        <v>123</v>
      </c>
      <c r="E164" s="176"/>
      <c r="F164" s="177" t="s">
        <v>210</v>
      </c>
      <c r="H164" s="178" t="n">
        <v>17.37</v>
      </c>
      <c r="I164" s="179"/>
      <c r="L164" s="174"/>
      <c r="M164" s="180"/>
      <c r="N164" s="181"/>
      <c r="O164" s="181"/>
      <c r="P164" s="181"/>
      <c r="Q164" s="181"/>
      <c r="R164" s="181"/>
      <c r="S164" s="181"/>
      <c r="T164" s="182"/>
      <c r="AT164" s="176" t="s">
        <v>123</v>
      </c>
      <c r="AU164" s="176" t="s">
        <v>81</v>
      </c>
      <c r="AV164" s="173" t="s">
        <v>81</v>
      </c>
      <c r="AW164" s="173" t="s">
        <v>31</v>
      </c>
      <c r="AX164" s="173" t="s">
        <v>74</v>
      </c>
      <c r="AY164" s="176" t="s">
        <v>113</v>
      </c>
    </row>
    <row r="165" s="173" customFormat="true" ht="12.8" hidden="false" customHeight="false" outlineLevel="0" collapsed="false">
      <c r="B165" s="174"/>
      <c r="D165" s="175" t="s">
        <v>123</v>
      </c>
      <c r="E165" s="176"/>
      <c r="F165" s="177" t="s">
        <v>211</v>
      </c>
      <c r="H165" s="178" t="n">
        <v>19.53</v>
      </c>
      <c r="I165" s="179"/>
      <c r="L165" s="174"/>
      <c r="M165" s="180"/>
      <c r="N165" s="181"/>
      <c r="O165" s="181"/>
      <c r="P165" s="181"/>
      <c r="Q165" s="181"/>
      <c r="R165" s="181"/>
      <c r="S165" s="181"/>
      <c r="T165" s="182"/>
      <c r="AT165" s="176" t="s">
        <v>123</v>
      </c>
      <c r="AU165" s="176" t="s">
        <v>81</v>
      </c>
      <c r="AV165" s="173" t="s">
        <v>81</v>
      </c>
      <c r="AW165" s="173" t="s">
        <v>31</v>
      </c>
      <c r="AX165" s="173" t="s">
        <v>74</v>
      </c>
      <c r="AY165" s="176" t="s">
        <v>113</v>
      </c>
    </row>
    <row r="166" s="173" customFormat="true" ht="12.8" hidden="false" customHeight="false" outlineLevel="0" collapsed="false">
      <c r="B166" s="174"/>
      <c r="D166" s="175" t="s">
        <v>123</v>
      </c>
      <c r="E166" s="176"/>
      <c r="F166" s="177" t="s">
        <v>212</v>
      </c>
      <c r="H166" s="178" t="n">
        <v>4.2</v>
      </c>
      <c r="I166" s="179"/>
      <c r="L166" s="174"/>
      <c r="M166" s="180"/>
      <c r="N166" s="181"/>
      <c r="O166" s="181"/>
      <c r="P166" s="181"/>
      <c r="Q166" s="181"/>
      <c r="R166" s="181"/>
      <c r="S166" s="181"/>
      <c r="T166" s="182"/>
      <c r="AT166" s="176" t="s">
        <v>123</v>
      </c>
      <c r="AU166" s="176" t="s">
        <v>81</v>
      </c>
      <c r="AV166" s="173" t="s">
        <v>81</v>
      </c>
      <c r="AW166" s="173" t="s">
        <v>31</v>
      </c>
      <c r="AX166" s="173" t="s">
        <v>74</v>
      </c>
      <c r="AY166" s="176" t="s">
        <v>113</v>
      </c>
    </row>
    <row r="167" s="183" customFormat="true" ht="12.8" hidden="false" customHeight="false" outlineLevel="0" collapsed="false">
      <c r="B167" s="184"/>
      <c r="D167" s="175" t="s">
        <v>123</v>
      </c>
      <c r="E167" s="185"/>
      <c r="F167" s="186" t="s">
        <v>125</v>
      </c>
      <c r="H167" s="187" t="n">
        <v>41.1</v>
      </c>
      <c r="I167" s="188"/>
      <c r="L167" s="184"/>
      <c r="M167" s="189"/>
      <c r="N167" s="190"/>
      <c r="O167" s="190"/>
      <c r="P167" s="190"/>
      <c r="Q167" s="190"/>
      <c r="R167" s="190"/>
      <c r="S167" s="190"/>
      <c r="T167" s="191"/>
      <c r="AT167" s="185" t="s">
        <v>123</v>
      </c>
      <c r="AU167" s="185" t="s">
        <v>81</v>
      </c>
      <c r="AV167" s="183" t="s">
        <v>121</v>
      </c>
      <c r="AW167" s="183" t="s">
        <v>31</v>
      </c>
      <c r="AX167" s="183" t="s">
        <v>79</v>
      </c>
      <c r="AY167" s="185" t="s">
        <v>113</v>
      </c>
    </row>
    <row r="168" s="27" customFormat="true" ht="24.15" hidden="false" customHeight="true" outlineLevel="0" collapsed="false">
      <c r="A168" s="22"/>
      <c r="B168" s="159"/>
      <c r="C168" s="160" t="s">
        <v>213</v>
      </c>
      <c r="D168" s="160" t="s">
        <v>116</v>
      </c>
      <c r="E168" s="161" t="s">
        <v>214</v>
      </c>
      <c r="F168" s="162" t="s">
        <v>215</v>
      </c>
      <c r="G168" s="163" t="s">
        <v>119</v>
      </c>
      <c r="H168" s="164" t="n">
        <v>41.1</v>
      </c>
      <c r="I168" s="165"/>
      <c r="J168" s="166" t="n">
        <f aca="false">ROUND(I168*H168,2)</f>
        <v>0</v>
      </c>
      <c r="K168" s="162" t="s">
        <v>120</v>
      </c>
      <c r="L168" s="23"/>
      <c r="M168" s="167"/>
      <c r="N168" s="168" t="s">
        <v>39</v>
      </c>
      <c r="O168" s="60"/>
      <c r="P168" s="169" t="n">
        <f aca="false">O168*H168</f>
        <v>0</v>
      </c>
      <c r="Q168" s="169" t="n">
        <v>6E-005</v>
      </c>
      <c r="R168" s="169" t="n">
        <f aca="false">Q168*H168</f>
        <v>0.002466</v>
      </c>
      <c r="S168" s="169" t="n">
        <v>0</v>
      </c>
      <c r="T168" s="170" t="n">
        <f aca="false">S168*H168</f>
        <v>0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71" t="s">
        <v>140</v>
      </c>
      <c r="AT168" s="171" t="s">
        <v>116</v>
      </c>
      <c r="AU168" s="171" t="s">
        <v>81</v>
      </c>
      <c r="AY168" s="3" t="s">
        <v>113</v>
      </c>
      <c r="BE168" s="172" t="n">
        <f aca="false">IF(N168="základní",J168,0)</f>
        <v>0</v>
      </c>
      <c r="BF168" s="172" t="n">
        <f aca="false">IF(N168="snížená",J168,0)</f>
        <v>0</v>
      </c>
      <c r="BG168" s="172" t="n">
        <f aca="false">IF(N168="zákl. přenesená",J168,0)</f>
        <v>0</v>
      </c>
      <c r="BH168" s="172" t="n">
        <f aca="false">IF(N168="sníž. přenesená",J168,0)</f>
        <v>0</v>
      </c>
      <c r="BI168" s="172" t="n">
        <f aca="false">IF(N168="nulová",J168,0)</f>
        <v>0</v>
      </c>
      <c r="BJ168" s="3" t="s">
        <v>79</v>
      </c>
      <c r="BK168" s="172" t="n">
        <f aca="false">ROUND(I168*H168,2)</f>
        <v>0</v>
      </c>
      <c r="BL168" s="3" t="s">
        <v>140</v>
      </c>
      <c r="BM168" s="171" t="s">
        <v>216</v>
      </c>
    </row>
    <row r="169" s="27" customFormat="true" ht="21.75" hidden="false" customHeight="true" outlineLevel="0" collapsed="false">
      <c r="A169" s="22"/>
      <c r="B169" s="159"/>
      <c r="C169" s="160" t="s">
        <v>217</v>
      </c>
      <c r="D169" s="160" t="s">
        <v>116</v>
      </c>
      <c r="E169" s="161" t="s">
        <v>218</v>
      </c>
      <c r="F169" s="162" t="s">
        <v>219</v>
      </c>
      <c r="G169" s="163" t="s">
        <v>119</v>
      </c>
      <c r="H169" s="164" t="n">
        <v>41.1</v>
      </c>
      <c r="I169" s="165"/>
      <c r="J169" s="166" t="n">
        <f aca="false">ROUND(I169*H169,2)</f>
        <v>0</v>
      </c>
      <c r="K169" s="162" t="s">
        <v>120</v>
      </c>
      <c r="L169" s="23"/>
      <c r="M169" s="167"/>
      <c r="N169" s="168" t="s">
        <v>39</v>
      </c>
      <c r="O169" s="60"/>
      <c r="P169" s="169" t="n">
        <f aca="false">O169*H169</f>
        <v>0</v>
      </c>
      <c r="Q169" s="169" t="n">
        <v>0.00013</v>
      </c>
      <c r="R169" s="169" t="n">
        <f aca="false">Q169*H169</f>
        <v>0.005343</v>
      </c>
      <c r="S169" s="169" t="n">
        <v>0</v>
      </c>
      <c r="T169" s="170" t="n">
        <f aca="false">S169*H169</f>
        <v>0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171" t="s">
        <v>140</v>
      </c>
      <c r="AT169" s="171" t="s">
        <v>116</v>
      </c>
      <c r="AU169" s="171" t="s">
        <v>81</v>
      </c>
      <c r="AY169" s="3" t="s">
        <v>113</v>
      </c>
      <c r="BE169" s="172" t="n">
        <f aca="false">IF(N169="základní",J169,0)</f>
        <v>0</v>
      </c>
      <c r="BF169" s="172" t="n">
        <f aca="false">IF(N169="snížená",J169,0)</f>
        <v>0</v>
      </c>
      <c r="BG169" s="172" t="n">
        <f aca="false">IF(N169="zákl. přenesená",J169,0)</f>
        <v>0</v>
      </c>
      <c r="BH169" s="172" t="n">
        <f aca="false">IF(N169="sníž. přenesená",J169,0)</f>
        <v>0</v>
      </c>
      <c r="BI169" s="172" t="n">
        <f aca="false">IF(N169="nulová",J169,0)</f>
        <v>0</v>
      </c>
      <c r="BJ169" s="3" t="s">
        <v>79</v>
      </c>
      <c r="BK169" s="172" t="n">
        <f aca="false">ROUND(I169*H169,2)</f>
        <v>0</v>
      </c>
      <c r="BL169" s="3" t="s">
        <v>140</v>
      </c>
      <c r="BM169" s="171" t="s">
        <v>220</v>
      </c>
    </row>
    <row r="170" s="27" customFormat="true" ht="16.5" hidden="false" customHeight="true" outlineLevel="0" collapsed="false">
      <c r="A170" s="22"/>
      <c r="B170" s="159"/>
      <c r="C170" s="160" t="s">
        <v>221</v>
      </c>
      <c r="D170" s="160" t="s">
        <v>116</v>
      </c>
      <c r="E170" s="161" t="s">
        <v>222</v>
      </c>
      <c r="F170" s="162" t="s">
        <v>223</v>
      </c>
      <c r="G170" s="163" t="s">
        <v>119</v>
      </c>
      <c r="H170" s="164" t="n">
        <v>41.1</v>
      </c>
      <c r="I170" s="165"/>
      <c r="J170" s="166" t="n">
        <f aca="false">ROUND(I170*H170,2)</f>
        <v>0</v>
      </c>
      <c r="K170" s="162" t="s">
        <v>120</v>
      </c>
      <c r="L170" s="23"/>
      <c r="M170" s="167"/>
      <c r="N170" s="168" t="s">
        <v>39</v>
      </c>
      <c r="O170" s="60"/>
      <c r="P170" s="169" t="n">
        <f aca="false">O170*H170</f>
        <v>0</v>
      </c>
      <c r="Q170" s="169" t="n">
        <v>0.00012</v>
      </c>
      <c r="R170" s="169" t="n">
        <f aca="false">Q170*H170</f>
        <v>0.004932</v>
      </c>
      <c r="S170" s="169" t="n">
        <v>0</v>
      </c>
      <c r="T170" s="170" t="n">
        <f aca="false">S170*H170</f>
        <v>0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171" t="s">
        <v>140</v>
      </c>
      <c r="AT170" s="171" t="s">
        <v>116</v>
      </c>
      <c r="AU170" s="171" t="s">
        <v>81</v>
      </c>
      <c r="AY170" s="3" t="s">
        <v>113</v>
      </c>
      <c r="BE170" s="172" t="n">
        <f aca="false">IF(N170="základní",J170,0)</f>
        <v>0</v>
      </c>
      <c r="BF170" s="172" t="n">
        <f aca="false">IF(N170="snížená",J170,0)</f>
        <v>0</v>
      </c>
      <c r="BG170" s="172" t="n">
        <f aca="false">IF(N170="zákl. přenesená",J170,0)</f>
        <v>0</v>
      </c>
      <c r="BH170" s="172" t="n">
        <f aca="false">IF(N170="sníž. přenesená",J170,0)</f>
        <v>0</v>
      </c>
      <c r="BI170" s="172" t="n">
        <f aca="false">IF(N170="nulová",J170,0)</f>
        <v>0</v>
      </c>
      <c r="BJ170" s="3" t="s">
        <v>79</v>
      </c>
      <c r="BK170" s="172" t="n">
        <f aca="false">ROUND(I170*H170,2)</f>
        <v>0</v>
      </c>
      <c r="BL170" s="3" t="s">
        <v>140</v>
      </c>
      <c r="BM170" s="171" t="s">
        <v>224</v>
      </c>
    </row>
    <row r="171" s="27" customFormat="true" ht="24.15" hidden="false" customHeight="true" outlineLevel="0" collapsed="false">
      <c r="A171" s="22"/>
      <c r="B171" s="159"/>
      <c r="C171" s="160" t="s">
        <v>225</v>
      </c>
      <c r="D171" s="160" t="s">
        <v>116</v>
      </c>
      <c r="E171" s="161" t="s">
        <v>226</v>
      </c>
      <c r="F171" s="162" t="s">
        <v>227</v>
      </c>
      <c r="G171" s="163" t="s">
        <v>119</v>
      </c>
      <c r="H171" s="164" t="n">
        <v>41.1</v>
      </c>
      <c r="I171" s="165"/>
      <c r="J171" s="166" t="n">
        <f aca="false">ROUND(I171*H171,2)</f>
        <v>0</v>
      </c>
      <c r="K171" s="162" t="s">
        <v>120</v>
      </c>
      <c r="L171" s="23"/>
      <c r="M171" s="167"/>
      <c r="N171" s="168" t="s">
        <v>39</v>
      </c>
      <c r="O171" s="60"/>
      <c r="P171" s="169" t="n">
        <f aca="false">O171*H171</f>
        <v>0</v>
      </c>
      <c r="Q171" s="169" t="n">
        <v>3E-005</v>
      </c>
      <c r="R171" s="169" t="n">
        <f aca="false">Q171*H171</f>
        <v>0.001233</v>
      </c>
      <c r="S171" s="169" t="n">
        <v>0</v>
      </c>
      <c r="T171" s="170" t="n">
        <f aca="false">S171*H171</f>
        <v>0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71" t="s">
        <v>140</v>
      </c>
      <c r="AT171" s="171" t="s">
        <v>116</v>
      </c>
      <c r="AU171" s="171" t="s">
        <v>81</v>
      </c>
      <c r="AY171" s="3" t="s">
        <v>113</v>
      </c>
      <c r="BE171" s="172" t="n">
        <f aca="false">IF(N171="základní",J171,0)</f>
        <v>0</v>
      </c>
      <c r="BF171" s="172" t="n">
        <f aca="false">IF(N171="snížená",J171,0)</f>
        <v>0</v>
      </c>
      <c r="BG171" s="172" t="n">
        <f aca="false">IF(N171="zákl. přenesená",J171,0)</f>
        <v>0</v>
      </c>
      <c r="BH171" s="172" t="n">
        <f aca="false">IF(N171="sníž. přenesená",J171,0)</f>
        <v>0</v>
      </c>
      <c r="BI171" s="172" t="n">
        <f aca="false">IF(N171="nulová",J171,0)</f>
        <v>0</v>
      </c>
      <c r="BJ171" s="3" t="s">
        <v>79</v>
      </c>
      <c r="BK171" s="172" t="n">
        <f aca="false">ROUND(I171*H171,2)</f>
        <v>0</v>
      </c>
      <c r="BL171" s="3" t="s">
        <v>140</v>
      </c>
      <c r="BM171" s="171" t="s">
        <v>228</v>
      </c>
    </row>
    <row r="172" s="27" customFormat="true" ht="24.15" hidden="false" customHeight="true" outlineLevel="0" collapsed="false">
      <c r="A172" s="22"/>
      <c r="B172" s="159"/>
      <c r="C172" s="160" t="s">
        <v>6</v>
      </c>
      <c r="D172" s="160" t="s">
        <v>116</v>
      </c>
      <c r="E172" s="161" t="s">
        <v>229</v>
      </c>
      <c r="F172" s="162" t="s">
        <v>230</v>
      </c>
      <c r="G172" s="163" t="s">
        <v>119</v>
      </c>
      <c r="H172" s="164" t="n">
        <v>41.1</v>
      </c>
      <c r="I172" s="165"/>
      <c r="J172" s="166" t="n">
        <f aca="false">ROUND(I172*H172,2)</f>
        <v>0</v>
      </c>
      <c r="K172" s="162" t="s">
        <v>120</v>
      </c>
      <c r="L172" s="23"/>
      <c r="M172" s="167"/>
      <c r="N172" s="168" t="s">
        <v>39</v>
      </c>
      <c r="O172" s="60"/>
      <c r="P172" s="169" t="n">
        <f aca="false">O172*H172</f>
        <v>0</v>
      </c>
      <c r="Q172" s="169" t="n">
        <v>0.00032</v>
      </c>
      <c r="R172" s="169" t="n">
        <f aca="false">Q172*H172</f>
        <v>0.013152</v>
      </c>
      <c r="S172" s="169" t="n">
        <v>0</v>
      </c>
      <c r="T172" s="170" t="n">
        <f aca="false">S172*H172</f>
        <v>0</v>
      </c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R172" s="171" t="s">
        <v>140</v>
      </c>
      <c r="AT172" s="171" t="s">
        <v>116</v>
      </c>
      <c r="AU172" s="171" t="s">
        <v>81</v>
      </c>
      <c r="AY172" s="3" t="s">
        <v>113</v>
      </c>
      <c r="BE172" s="172" t="n">
        <f aca="false">IF(N172="základní",J172,0)</f>
        <v>0</v>
      </c>
      <c r="BF172" s="172" t="n">
        <f aca="false">IF(N172="snížená",J172,0)</f>
        <v>0</v>
      </c>
      <c r="BG172" s="172" t="n">
        <f aca="false">IF(N172="zákl. přenesená",J172,0)</f>
        <v>0</v>
      </c>
      <c r="BH172" s="172" t="n">
        <f aca="false">IF(N172="sníž. přenesená",J172,0)</f>
        <v>0</v>
      </c>
      <c r="BI172" s="172" t="n">
        <f aca="false">IF(N172="nulová",J172,0)</f>
        <v>0</v>
      </c>
      <c r="BJ172" s="3" t="s">
        <v>79</v>
      </c>
      <c r="BK172" s="172" t="n">
        <f aca="false">ROUND(I172*H172,2)</f>
        <v>0</v>
      </c>
      <c r="BL172" s="3" t="s">
        <v>140</v>
      </c>
      <c r="BM172" s="171" t="s">
        <v>231</v>
      </c>
    </row>
    <row r="173" s="27" customFormat="true" ht="24.15" hidden="false" customHeight="true" outlineLevel="0" collapsed="false">
      <c r="A173" s="22"/>
      <c r="B173" s="159"/>
      <c r="C173" s="160" t="s">
        <v>232</v>
      </c>
      <c r="D173" s="160" t="s">
        <v>116</v>
      </c>
      <c r="E173" s="161" t="s">
        <v>233</v>
      </c>
      <c r="F173" s="162" t="s">
        <v>234</v>
      </c>
      <c r="G173" s="163" t="s">
        <v>119</v>
      </c>
      <c r="H173" s="164" t="n">
        <v>48.2</v>
      </c>
      <c r="I173" s="165"/>
      <c r="J173" s="166" t="n">
        <f aca="false">ROUND(I173*H173,2)</f>
        <v>0</v>
      </c>
      <c r="K173" s="162" t="s">
        <v>120</v>
      </c>
      <c r="L173" s="23"/>
      <c r="M173" s="167"/>
      <c r="N173" s="168" t="s">
        <v>39</v>
      </c>
      <c r="O173" s="60"/>
      <c r="P173" s="169" t="n">
        <f aca="false">O173*H173</f>
        <v>0</v>
      </c>
      <c r="Q173" s="169" t="n">
        <v>6E-005</v>
      </c>
      <c r="R173" s="169" t="n">
        <f aca="false">Q173*H173</f>
        <v>0.002892</v>
      </c>
      <c r="S173" s="169" t="n">
        <v>0</v>
      </c>
      <c r="T173" s="170" t="n">
        <f aca="false">S173*H173</f>
        <v>0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71" t="s">
        <v>140</v>
      </c>
      <c r="AT173" s="171" t="s">
        <v>116</v>
      </c>
      <c r="AU173" s="171" t="s">
        <v>81</v>
      </c>
      <c r="AY173" s="3" t="s">
        <v>113</v>
      </c>
      <c r="BE173" s="172" t="n">
        <f aca="false">IF(N173="základní",J173,0)</f>
        <v>0</v>
      </c>
      <c r="BF173" s="172" t="n">
        <f aca="false">IF(N173="snížená",J173,0)</f>
        <v>0</v>
      </c>
      <c r="BG173" s="172" t="n">
        <f aca="false">IF(N173="zákl. přenesená",J173,0)</f>
        <v>0</v>
      </c>
      <c r="BH173" s="172" t="n">
        <f aca="false">IF(N173="sníž. přenesená",J173,0)</f>
        <v>0</v>
      </c>
      <c r="BI173" s="172" t="n">
        <f aca="false">IF(N173="nulová",J173,0)</f>
        <v>0</v>
      </c>
      <c r="BJ173" s="3" t="s">
        <v>79</v>
      </c>
      <c r="BK173" s="172" t="n">
        <f aca="false">ROUND(I173*H173,2)</f>
        <v>0</v>
      </c>
      <c r="BL173" s="3" t="s">
        <v>140</v>
      </c>
      <c r="BM173" s="171" t="s">
        <v>235</v>
      </c>
    </row>
    <row r="174" s="173" customFormat="true" ht="12.8" hidden="false" customHeight="false" outlineLevel="0" collapsed="false">
      <c r="B174" s="174"/>
      <c r="D174" s="175" t="s">
        <v>123</v>
      </c>
      <c r="E174" s="176"/>
      <c r="F174" s="177" t="s">
        <v>236</v>
      </c>
      <c r="H174" s="178" t="n">
        <v>5.1</v>
      </c>
      <c r="I174" s="179"/>
      <c r="L174" s="174"/>
      <c r="M174" s="180"/>
      <c r="N174" s="181"/>
      <c r="O174" s="181"/>
      <c r="P174" s="181"/>
      <c r="Q174" s="181"/>
      <c r="R174" s="181"/>
      <c r="S174" s="181"/>
      <c r="T174" s="182"/>
      <c r="AT174" s="176" t="s">
        <v>123</v>
      </c>
      <c r="AU174" s="176" t="s">
        <v>81</v>
      </c>
      <c r="AV174" s="173" t="s">
        <v>81</v>
      </c>
      <c r="AW174" s="173" t="s">
        <v>31</v>
      </c>
      <c r="AX174" s="173" t="s">
        <v>74</v>
      </c>
      <c r="AY174" s="176" t="s">
        <v>113</v>
      </c>
    </row>
    <row r="175" s="173" customFormat="true" ht="12.8" hidden="false" customHeight="false" outlineLevel="0" collapsed="false">
      <c r="B175" s="174"/>
      <c r="D175" s="175" t="s">
        <v>123</v>
      </c>
      <c r="E175" s="176"/>
      <c r="F175" s="177" t="s">
        <v>237</v>
      </c>
      <c r="H175" s="178" t="n">
        <v>4.275</v>
      </c>
      <c r="I175" s="179"/>
      <c r="L175" s="174"/>
      <c r="M175" s="180"/>
      <c r="N175" s="181"/>
      <c r="O175" s="181"/>
      <c r="P175" s="181"/>
      <c r="Q175" s="181"/>
      <c r="R175" s="181"/>
      <c r="S175" s="181"/>
      <c r="T175" s="182"/>
      <c r="AT175" s="176" t="s">
        <v>123</v>
      </c>
      <c r="AU175" s="176" t="s">
        <v>81</v>
      </c>
      <c r="AV175" s="173" t="s">
        <v>81</v>
      </c>
      <c r="AW175" s="173" t="s">
        <v>31</v>
      </c>
      <c r="AX175" s="173" t="s">
        <v>74</v>
      </c>
      <c r="AY175" s="176" t="s">
        <v>113</v>
      </c>
    </row>
    <row r="176" s="173" customFormat="true" ht="12.8" hidden="false" customHeight="false" outlineLevel="0" collapsed="false">
      <c r="B176" s="174"/>
      <c r="D176" s="175" t="s">
        <v>123</v>
      </c>
      <c r="E176" s="176"/>
      <c r="F176" s="177" t="s">
        <v>238</v>
      </c>
      <c r="H176" s="178" t="n">
        <v>8.925</v>
      </c>
      <c r="I176" s="179"/>
      <c r="L176" s="174"/>
      <c r="M176" s="180"/>
      <c r="N176" s="181"/>
      <c r="O176" s="181"/>
      <c r="P176" s="181"/>
      <c r="Q176" s="181"/>
      <c r="R176" s="181"/>
      <c r="S176" s="181"/>
      <c r="T176" s="182"/>
      <c r="AT176" s="176" t="s">
        <v>123</v>
      </c>
      <c r="AU176" s="176" t="s">
        <v>81</v>
      </c>
      <c r="AV176" s="173" t="s">
        <v>81</v>
      </c>
      <c r="AW176" s="173" t="s">
        <v>31</v>
      </c>
      <c r="AX176" s="173" t="s">
        <v>74</v>
      </c>
      <c r="AY176" s="176" t="s">
        <v>113</v>
      </c>
    </row>
    <row r="177" s="173" customFormat="true" ht="12.8" hidden="false" customHeight="false" outlineLevel="0" collapsed="false">
      <c r="B177" s="174"/>
      <c r="D177" s="175" t="s">
        <v>123</v>
      </c>
      <c r="E177" s="176"/>
      <c r="F177" s="177" t="s">
        <v>239</v>
      </c>
      <c r="H177" s="178" t="n">
        <v>29.9</v>
      </c>
      <c r="I177" s="179"/>
      <c r="L177" s="174"/>
      <c r="M177" s="180"/>
      <c r="N177" s="181"/>
      <c r="O177" s="181"/>
      <c r="P177" s="181"/>
      <c r="Q177" s="181"/>
      <c r="R177" s="181"/>
      <c r="S177" s="181"/>
      <c r="T177" s="182"/>
      <c r="AT177" s="176" t="s">
        <v>123</v>
      </c>
      <c r="AU177" s="176" t="s">
        <v>81</v>
      </c>
      <c r="AV177" s="173" t="s">
        <v>81</v>
      </c>
      <c r="AW177" s="173" t="s">
        <v>31</v>
      </c>
      <c r="AX177" s="173" t="s">
        <v>74</v>
      </c>
      <c r="AY177" s="176" t="s">
        <v>113</v>
      </c>
    </row>
    <row r="178" s="183" customFormat="true" ht="12.8" hidden="false" customHeight="false" outlineLevel="0" collapsed="false">
      <c r="B178" s="184"/>
      <c r="D178" s="175" t="s">
        <v>123</v>
      </c>
      <c r="E178" s="185"/>
      <c r="F178" s="186" t="s">
        <v>125</v>
      </c>
      <c r="H178" s="187" t="n">
        <v>48.2</v>
      </c>
      <c r="I178" s="188"/>
      <c r="L178" s="184"/>
      <c r="M178" s="189"/>
      <c r="N178" s="190"/>
      <c r="O178" s="190"/>
      <c r="P178" s="190"/>
      <c r="Q178" s="190"/>
      <c r="R178" s="190"/>
      <c r="S178" s="190"/>
      <c r="T178" s="191"/>
      <c r="AT178" s="185" t="s">
        <v>123</v>
      </c>
      <c r="AU178" s="185" t="s">
        <v>81</v>
      </c>
      <c r="AV178" s="183" t="s">
        <v>121</v>
      </c>
      <c r="AW178" s="183" t="s">
        <v>31</v>
      </c>
      <c r="AX178" s="183" t="s">
        <v>79</v>
      </c>
      <c r="AY178" s="185" t="s">
        <v>113</v>
      </c>
    </row>
    <row r="179" s="27" customFormat="true" ht="24.15" hidden="false" customHeight="true" outlineLevel="0" collapsed="false">
      <c r="A179" s="22"/>
      <c r="B179" s="159"/>
      <c r="C179" s="160" t="s">
        <v>240</v>
      </c>
      <c r="D179" s="160" t="s">
        <v>116</v>
      </c>
      <c r="E179" s="161" t="s">
        <v>241</v>
      </c>
      <c r="F179" s="162" t="s">
        <v>242</v>
      </c>
      <c r="G179" s="163" t="s">
        <v>119</v>
      </c>
      <c r="H179" s="164" t="n">
        <v>48.2</v>
      </c>
      <c r="I179" s="165"/>
      <c r="J179" s="166" t="n">
        <f aca="false">ROUND(I179*H179,2)</f>
        <v>0</v>
      </c>
      <c r="K179" s="162" t="s">
        <v>120</v>
      </c>
      <c r="L179" s="23"/>
      <c r="M179" s="167"/>
      <c r="N179" s="168" t="s">
        <v>39</v>
      </c>
      <c r="O179" s="60"/>
      <c r="P179" s="169" t="n">
        <f aca="false">O179*H179</f>
        <v>0</v>
      </c>
      <c r="Q179" s="169" t="n">
        <v>0.00017</v>
      </c>
      <c r="R179" s="169" t="n">
        <f aca="false">Q179*H179</f>
        <v>0.008194</v>
      </c>
      <c r="S179" s="169" t="n">
        <v>0</v>
      </c>
      <c r="T179" s="170" t="n">
        <f aca="false">S179*H179</f>
        <v>0</v>
      </c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R179" s="171" t="s">
        <v>140</v>
      </c>
      <c r="AT179" s="171" t="s">
        <v>116</v>
      </c>
      <c r="AU179" s="171" t="s">
        <v>81</v>
      </c>
      <c r="AY179" s="3" t="s">
        <v>113</v>
      </c>
      <c r="BE179" s="172" t="n">
        <f aca="false">IF(N179="základní",J179,0)</f>
        <v>0</v>
      </c>
      <c r="BF179" s="172" t="n">
        <f aca="false">IF(N179="snížená",J179,0)</f>
        <v>0</v>
      </c>
      <c r="BG179" s="172" t="n">
        <f aca="false">IF(N179="zákl. přenesená",J179,0)</f>
        <v>0</v>
      </c>
      <c r="BH179" s="172" t="n">
        <f aca="false">IF(N179="sníž. přenesená",J179,0)</f>
        <v>0</v>
      </c>
      <c r="BI179" s="172" t="n">
        <f aca="false">IF(N179="nulová",J179,0)</f>
        <v>0</v>
      </c>
      <c r="BJ179" s="3" t="s">
        <v>79</v>
      </c>
      <c r="BK179" s="172" t="n">
        <f aca="false">ROUND(I179*H179,2)</f>
        <v>0</v>
      </c>
      <c r="BL179" s="3" t="s">
        <v>140</v>
      </c>
      <c r="BM179" s="171" t="s">
        <v>243</v>
      </c>
    </row>
    <row r="180" s="27" customFormat="true" ht="24.15" hidden="false" customHeight="true" outlineLevel="0" collapsed="false">
      <c r="A180" s="22"/>
      <c r="B180" s="159"/>
      <c r="C180" s="160" t="s">
        <v>244</v>
      </c>
      <c r="D180" s="160" t="s">
        <v>116</v>
      </c>
      <c r="E180" s="161" t="s">
        <v>245</v>
      </c>
      <c r="F180" s="162" t="s">
        <v>246</v>
      </c>
      <c r="G180" s="163" t="s">
        <v>119</v>
      </c>
      <c r="H180" s="164" t="n">
        <v>48.2</v>
      </c>
      <c r="I180" s="165"/>
      <c r="J180" s="166" t="n">
        <f aca="false">ROUND(I180*H180,2)</f>
        <v>0</v>
      </c>
      <c r="K180" s="162" t="s">
        <v>120</v>
      </c>
      <c r="L180" s="23"/>
      <c r="M180" s="167"/>
      <c r="N180" s="168" t="s">
        <v>39</v>
      </c>
      <c r="O180" s="60"/>
      <c r="P180" s="169" t="n">
        <f aca="false">O180*H180</f>
        <v>0</v>
      </c>
      <c r="Q180" s="169" t="n">
        <v>0.00012</v>
      </c>
      <c r="R180" s="169" t="n">
        <f aca="false">Q180*H180</f>
        <v>0.005784</v>
      </c>
      <c r="S180" s="169" t="n">
        <v>0</v>
      </c>
      <c r="T180" s="170" t="n">
        <f aca="false">S180*H180</f>
        <v>0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71" t="s">
        <v>140</v>
      </c>
      <c r="AT180" s="171" t="s">
        <v>116</v>
      </c>
      <c r="AU180" s="171" t="s">
        <v>81</v>
      </c>
      <c r="AY180" s="3" t="s">
        <v>113</v>
      </c>
      <c r="BE180" s="172" t="n">
        <f aca="false">IF(N180="základní",J180,0)</f>
        <v>0</v>
      </c>
      <c r="BF180" s="172" t="n">
        <f aca="false">IF(N180="snížená",J180,0)</f>
        <v>0</v>
      </c>
      <c r="BG180" s="172" t="n">
        <f aca="false">IF(N180="zákl. přenesená",J180,0)</f>
        <v>0</v>
      </c>
      <c r="BH180" s="172" t="n">
        <f aca="false">IF(N180="sníž. přenesená",J180,0)</f>
        <v>0</v>
      </c>
      <c r="BI180" s="172" t="n">
        <f aca="false">IF(N180="nulová",J180,0)</f>
        <v>0</v>
      </c>
      <c r="BJ180" s="3" t="s">
        <v>79</v>
      </c>
      <c r="BK180" s="172" t="n">
        <f aca="false">ROUND(I180*H180,2)</f>
        <v>0</v>
      </c>
      <c r="BL180" s="3" t="s">
        <v>140</v>
      </c>
      <c r="BM180" s="171" t="s">
        <v>247</v>
      </c>
    </row>
    <row r="181" s="27" customFormat="true" ht="24.15" hidden="false" customHeight="true" outlineLevel="0" collapsed="false">
      <c r="A181" s="22"/>
      <c r="B181" s="159"/>
      <c r="C181" s="160" t="s">
        <v>248</v>
      </c>
      <c r="D181" s="160" t="s">
        <v>116</v>
      </c>
      <c r="E181" s="161" t="s">
        <v>249</v>
      </c>
      <c r="F181" s="162" t="s">
        <v>250</v>
      </c>
      <c r="G181" s="163" t="s">
        <v>119</v>
      </c>
      <c r="H181" s="164" t="n">
        <v>48.2</v>
      </c>
      <c r="I181" s="165"/>
      <c r="J181" s="166" t="n">
        <f aca="false">ROUND(I181*H181,2)</f>
        <v>0</v>
      </c>
      <c r="K181" s="162" t="s">
        <v>120</v>
      </c>
      <c r="L181" s="23"/>
      <c r="M181" s="167"/>
      <c r="N181" s="168" t="s">
        <v>39</v>
      </c>
      <c r="O181" s="60"/>
      <c r="P181" s="169" t="n">
        <f aca="false">O181*H181</f>
        <v>0</v>
      </c>
      <c r="Q181" s="169" t="n">
        <v>0.00012</v>
      </c>
      <c r="R181" s="169" t="n">
        <f aca="false">Q181*H181</f>
        <v>0.005784</v>
      </c>
      <c r="S181" s="169" t="n">
        <v>0</v>
      </c>
      <c r="T181" s="170" t="n">
        <f aca="false">S181*H181</f>
        <v>0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71" t="s">
        <v>140</v>
      </c>
      <c r="AT181" s="171" t="s">
        <v>116</v>
      </c>
      <c r="AU181" s="171" t="s">
        <v>81</v>
      </c>
      <c r="AY181" s="3" t="s">
        <v>113</v>
      </c>
      <c r="BE181" s="172" t="n">
        <f aca="false">IF(N181="základní",J181,0)</f>
        <v>0</v>
      </c>
      <c r="BF181" s="172" t="n">
        <f aca="false">IF(N181="snížená",J181,0)</f>
        <v>0</v>
      </c>
      <c r="BG181" s="172" t="n">
        <f aca="false">IF(N181="zákl. přenesená",J181,0)</f>
        <v>0</v>
      </c>
      <c r="BH181" s="172" t="n">
        <f aca="false">IF(N181="sníž. přenesená",J181,0)</f>
        <v>0</v>
      </c>
      <c r="BI181" s="172" t="n">
        <f aca="false">IF(N181="nulová",J181,0)</f>
        <v>0</v>
      </c>
      <c r="BJ181" s="3" t="s">
        <v>79</v>
      </c>
      <c r="BK181" s="172" t="n">
        <f aca="false">ROUND(I181*H181,2)</f>
        <v>0</v>
      </c>
      <c r="BL181" s="3" t="s">
        <v>140</v>
      </c>
      <c r="BM181" s="171" t="s">
        <v>251</v>
      </c>
    </row>
    <row r="182" s="27" customFormat="true" ht="24.15" hidden="false" customHeight="true" outlineLevel="0" collapsed="false">
      <c r="A182" s="22"/>
      <c r="B182" s="159"/>
      <c r="C182" s="160" t="s">
        <v>252</v>
      </c>
      <c r="D182" s="160" t="s">
        <v>116</v>
      </c>
      <c r="E182" s="161" t="s">
        <v>253</v>
      </c>
      <c r="F182" s="162" t="s">
        <v>254</v>
      </c>
      <c r="G182" s="163" t="s">
        <v>119</v>
      </c>
      <c r="H182" s="164" t="n">
        <v>48.2</v>
      </c>
      <c r="I182" s="165"/>
      <c r="J182" s="166" t="n">
        <f aca="false">ROUND(I182*H182,2)</f>
        <v>0</v>
      </c>
      <c r="K182" s="162" t="s">
        <v>120</v>
      </c>
      <c r="L182" s="23"/>
      <c r="M182" s="167"/>
      <c r="N182" s="168" t="s">
        <v>39</v>
      </c>
      <c r="O182" s="60"/>
      <c r="P182" s="169" t="n">
        <f aca="false">O182*H182</f>
        <v>0</v>
      </c>
      <c r="Q182" s="169" t="n">
        <v>3E-005</v>
      </c>
      <c r="R182" s="169" t="n">
        <f aca="false">Q182*H182</f>
        <v>0.001446</v>
      </c>
      <c r="S182" s="169" t="n">
        <v>0</v>
      </c>
      <c r="T182" s="170" t="n">
        <f aca="false">S182*H182</f>
        <v>0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1" t="s">
        <v>140</v>
      </c>
      <c r="AT182" s="171" t="s">
        <v>116</v>
      </c>
      <c r="AU182" s="171" t="s">
        <v>81</v>
      </c>
      <c r="AY182" s="3" t="s">
        <v>113</v>
      </c>
      <c r="BE182" s="172" t="n">
        <f aca="false">IF(N182="základní",J182,0)</f>
        <v>0</v>
      </c>
      <c r="BF182" s="172" t="n">
        <f aca="false">IF(N182="snížená",J182,0)</f>
        <v>0</v>
      </c>
      <c r="BG182" s="172" t="n">
        <f aca="false">IF(N182="zákl. přenesená",J182,0)</f>
        <v>0</v>
      </c>
      <c r="BH182" s="172" t="n">
        <f aca="false">IF(N182="sníž. přenesená",J182,0)</f>
        <v>0</v>
      </c>
      <c r="BI182" s="172" t="n">
        <f aca="false">IF(N182="nulová",J182,0)</f>
        <v>0</v>
      </c>
      <c r="BJ182" s="3" t="s">
        <v>79</v>
      </c>
      <c r="BK182" s="172" t="n">
        <f aca="false">ROUND(I182*H182,2)</f>
        <v>0</v>
      </c>
      <c r="BL182" s="3" t="s">
        <v>140</v>
      </c>
      <c r="BM182" s="171" t="s">
        <v>255</v>
      </c>
    </row>
    <row r="183" s="145" customFormat="true" ht="25.9" hidden="false" customHeight="true" outlineLevel="0" collapsed="false">
      <c r="B183" s="146"/>
      <c r="D183" s="147" t="s">
        <v>73</v>
      </c>
      <c r="E183" s="148" t="s">
        <v>256</v>
      </c>
      <c r="F183" s="148" t="s">
        <v>257</v>
      </c>
      <c r="I183" s="149"/>
      <c r="J183" s="150" t="n">
        <f aca="false">BK183</f>
        <v>0</v>
      </c>
      <c r="L183" s="146"/>
      <c r="M183" s="151"/>
      <c r="N183" s="152"/>
      <c r="O183" s="152"/>
      <c r="P183" s="153" t="n">
        <f aca="false">P184+P186+P188</f>
        <v>0</v>
      </c>
      <c r="Q183" s="152"/>
      <c r="R183" s="153" t="n">
        <f aca="false">R184+R186+R188</f>
        <v>0</v>
      </c>
      <c r="S183" s="152"/>
      <c r="T183" s="154" t="n">
        <f aca="false">T184+T186+T188</f>
        <v>0</v>
      </c>
      <c r="AR183" s="147" t="s">
        <v>147</v>
      </c>
      <c r="AT183" s="155" t="s">
        <v>73</v>
      </c>
      <c r="AU183" s="155" t="s">
        <v>74</v>
      </c>
      <c r="AY183" s="147" t="s">
        <v>113</v>
      </c>
      <c r="BK183" s="156" t="n">
        <f aca="false">BK184+BK186+BK188</f>
        <v>0</v>
      </c>
    </row>
    <row r="184" s="145" customFormat="true" ht="22.8" hidden="false" customHeight="true" outlineLevel="0" collapsed="false">
      <c r="B184" s="146"/>
      <c r="D184" s="147" t="s">
        <v>73</v>
      </c>
      <c r="E184" s="157" t="s">
        <v>258</v>
      </c>
      <c r="F184" s="157" t="s">
        <v>259</v>
      </c>
      <c r="I184" s="149"/>
      <c r="J184" s="158" t="n">
        <f aca="false">BK184</f>
        <v>0</v>
      </c>
      <c r="L184" s="146"/>
      <c r="M184" s="151"/>
      <c r="N184" s="152"/>
      <c r="O184" s="152"/>
      <c r="P184" s="153" t="n">
        <f aca="false">P185</f>
        <v>0</v>
      </c>
      <c r="Q184" s="152"/>
      <c r="R184" s="153" t="n">
        <f aca="false">R185</f>
        <v>0</v>
      </c>
      <c r="S184" s="152"/>
      <c r="T184" s="154" t="n">
        <f aca="false">T185</f>
        <v>0</v>
      </c>
      <c r="AR184" s="147" t="s">
        <v>147</v>
      </c>
      <c r="AT184" s="155" t="s">
        <v>73</v>
      </c>
      <c r="AU184" s="155" t="s">
        <v>79</v>
      </c>
      <c r="AY184" s="147" t="s">
        <v>113</v>
      </c>
      <c r="BK184" s="156" t="n">
        <f aca="false">BK185</f>
        <v>0</v>
      </c>
    </row>
    <row r="185" s="27" customFormat="true" ht="16.5" hidden="false" customHeight="true" outlineLevel="0" collapsed="false">
      <c r="A185" s="22"/>
      <c r="B185" s="159"/>
      <c r="C185" s="160" t="s">
        <v>260</v>
      </c>
      <c r="D185" s="160" t="s">
        <v>116</v>
      </c>
      <c r="E185" s="161" t="s">
        <v>261</v>
      </c>
      <c r="F185" s="162" t="s">
        <v>262</v>
      </c>
      <c r="G185" s="163" t="s">
        <v>263</v>
      </c>
      <c r="H185" s="164" t="n">
        <v>1</v>
      </c>
      <c r="I185" s="165"/>
      <c r="J185" s="166" t="n">
        <f aca="false">ROUND(I185*H185,2)</f>
        <v>0</v>
      </c>
      <c r="K185" s="203" t="s">
        <v>120</v>
      </c>
      <c r="L185" s="23"/>
      <c r="M185" s="167"/>
      <c r="N185" s="168" t="s">
        <v>39</v>
      </c>
      <c r="O185" s="60"/>
      <c r="P185" s="169" t="n">
        <f aca="false">O185*H185</f>
        <v>0</v>
      </c>
      <c r="Q185" s="169" t="n">
        <v>0</v>
      </c>
      <c r="R185" s="169" t="n">
        <f aca="false">Q185*H185</f>
        <v>0</v>
      </c>
      <c r="S185" s="169" t="n">
        <v>0</v>
      </c>
      <c r="T185" s="170" t="n">
        <f aca="false">S185*H185</f>
        <v>0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1" t="s">
        <v>264</v>
      </c>
      <c r="AT185" s="171" t="s">
        <v>116</v>
      </c>
      <c r="AU185" s="171" t="s">
        <v>81</v>
      </c>
      <c r="AY185" s="3" t="s">
        <v>113</v>
      </c>
      <c r="BE185" s="172" t="n">
        <f aca="false">IF(N185="základní",J185,0)</f>
        <v>0</v>
      </c>
      <c r="BF185" s="172" t="n">
        <f aca="false">IF(N185="snížená",J185,0)</f>
        <v>0</v>
      </c>
      <c r="BG185" s="172" t="n">
        <f aca="false">IF(N185="zákl. přenesená",J185,0)</f>
        <v>0</v>
      </c>
      <c r="BH185" s="172" t="n">
        <f aca="false">IF(N185="sníž. přenesená",J185,0)</f>
        <v>0</v>
      </c>
      <c r="BI185" s="172" t="n">
        <f aca="false">IF(N185="nulová",J185,0)</f>
        <v>0</v>
      </c>
      <c r="BJ185" s="3" t="s">
        <v>79</v>
      </c>
      <c r="BK185" s="172" t="n">
        <f aca="false">ROUND(I185*H185,2)</f>
        <v>0</v>
      </c>
      <c r="BL185" s="3" t="s">
        <v>264</v>
      </c>
      <c r="BM185" s="171" t="s">
        <v>265</v>
      </c>
    </row>
    <row r="186" s="145" customFormat="true" ht="22.8" hidden="false" customHeight="true" outlineLevel="0" collapsed="false">
      <c r="B186" s="146"/>
      <c r="D186" s="147" t="s">
        <v>73</v>
      </c>
      <c r="E186" s="157" t="s">
        <v>266</v>
      </c>
      <c r="F186" s="157" t="s">
        <v>267</v>
      </c>
      <c r="I186" s="149"/>
      <c r="J186" s="158" t="n">
        <f aca="false">BK186</f>
        <v>0</v>
      </c>
      <c r="L186" s="146"/>
      <c r="M186" s="151"/>
      <c r="N186" s="152"/>
      <c r="O186" s="152"/>
      <c r="P186" s="153" t="n">
        <f aca="false">P187</f>
        <v>0</v>
      </c>
      <c r="Q186" s="152"/>
      <c r="R186" s="153" t="n">
        <f aca="false">R187</f>
        <v>0</v>
      </c>
      <c r="S186" s="152"/>
      <c r="T186" s="154" t="n">
        <f aca="false">T187</f>
        <v>0</v>
      </c>
      <c r="AR186" s="147" t="s">
        <v>147</v>
      </c>
      <c r="AT186" s="155" t="s">
        <v>73</v>
      </c>
      <c r="AU186" s="155" t="s">
        <v>79</v>
      </c>
      <c r="AY186" s="147" t="s">
        <v>113</v>
      </c>
      <c r="BK186" s="156" t="n">
        <f aca="false">BK187</f>
        <v>0</v>
      </c>
    </row>
    <row r="187" s="27" customFormat="true" ht="16.5" hidden="false" customHeight="true" outlineLevel="0" collapsed="false">
      <c r="A187" s="22"/>
      <c r="B187" s="159"/>
      <c r="C187" s="160" t="s">
        <v>268</v>
      </c>
      <c r="D187" s="160" t="s">
        <v>116</v>
      </c>
      <c r="E187" s="161" t="s">
        <v>269</v>
      </c>
      <c r="F187" s="162" t="s">
        <v>270</v>
      </c>
      <c r="G187" s="163" t="s">
        <v>263</v>
      </c>
      <c r="H187" s="164" t="n">
        <v>1</v>
      </c>
      <c r="I187" s="165"/>
      <c r="J187" s="166" t="n">
        <f aca="false">ROUND(I187*H187,2)</f>
        <v>0</v>
      </c>
      <c r="K187" s="203" t="s">
        <v>120</v>
      </c>
      <c r="L187" s="23"/>
      <c r="M187" s="167"/>
      <c r="N187" s="168" t="s">
        <v>39</v>
      </c>
      <c r="O187" s="60"/>
      <c r="P187" s="169" t="n">
        <f aca="false">O187*H187</f>
        <v>0</v>
      </c>
      <c r="Q187" s="169" t="n">
        <v>0</v>
      </c>
      <c r="R187" s="169" t="n">
        <f aca="false">Q187*H187</f>
        <v>0</v>
      </c>
      <c r="S187" s="169" t="n">
        <v>0</v>
      </c>
      <c r="T187" s="170" t="n">
        <f aca="false">S187*H187</f>
        <v>0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1" t="s">
        <v>264</v>
      </c>
      <c r="AT187" s="171" t="s">
        <v>116</v>
      </c>
      <c r="AU187" s="171" t="s">
        <v>81</v>
      </c>
      <c r="AY187" s="3" t="s">
        <v>113</v>
      </c>
      <c r="BE187" s="172" t="n">
        <f aca="false">IF(N187="základní",J187,0)</f>
        <v>0</v>
      </c>
      <c r="BF187" s="172" t="n">
        <f aca="false">IF(N187="snížená",J187,0)</f>
        <v>0</v>
      </c>
      <c r="BG187" s="172" t="n">
        <f aca="false">IF(N187="zákl. přenesená",J187,0)</f>
        <v>0</v>
      </c>
      <c r="BH187" s="172" t="n">
        <f aca="false">IF(N187="sníž. přenesená",J187,0)</f>
        <v>0</v>
      </c>
      <c r="BI187" s="172" t="n">
        <f aca="false">IF(N187="nulová",J187,0)</f>
        <v>0</v>
      </c>
      <c r="BJ187" s="3" t="s">
        <v>79</v>
      </c>
      <c r="BK187" s="172" t="n">
        <f aca="false">ROUND(I187*H187,2)</f>
        <v>0</v>
      </c>
      <c r="BL187" s="3" t="s">
        <v>264</v>
      </c>
      <c r="BM187" s="171" t="s">
        <v>271</v>
      </c>
    </row>
    <row r="188" s="145" customFormat="true" ht="22.8" hidden="false" customHeight="true" outlineLevel="0" collapsed="false">
      <c r="B188" s="146"/>
      <c r="D188" s="147" t="s">
        <v>73</v>
      </c>
      <c r="E188" s="157" t="s">
        <v>272</v>
      </c>
      <c r="F188" s="157" t="s">
        <v>273</v>
      </c>
      <c r="I188" s="149"/>
      <c r="J188" s="158" t="n">
        <f aca="false">BK188</f>
        <v>0</v>
      </c>
      <c r="L188" s="146"/>
      <c r="M188" s="151"/>
      <c r="N188" s="152"/>
      <c r="O188" s="152"/>
      <c r="P188" s="153" t="n">
        <f aca="false">P189</f>
        <v>0</v>
      </c>
      <c r="Q188" s="152"/>
      <c r="R188" s="153" t="n">
        <f aca="false">R189</f>
        <v>0</v>
      </c>
      <c r="S188" s="152"/>
      <c r="T188" s="154" t="n">
        <f aca="false">T189</f>
        <v>0</v>
      </c>
      <c r="AR188" s="147" t="s">
        <v>147</v>
      </c>
      <c r="AT188" s="155" t="s">
        <v>73</v>
      </c>
      <c r="AU188" s="155" t="s">
        <v>79</v>
      </c>
      <c r="AY188" s="147" t="s">
        <v>113</v>
      </c>
      <c r="BK188" s="156" t="n">
        <f aca="false">BK189</f>
        <v>0</v>
      </c>
    </row>
    <row r="189" s="27" customFormat="true" ht="16.5" hidden="false" customHeight="true" outlineLevel="0" collapsed="false">
      <c r="A189" s="22"/>
      <c r="B189" s="159"/>
      <c r="C189" s="160" t="s">
        <v>274</v>
      </c>
      <c r="D189" s="160" t="s">
        <v>116</v>
      </c>
      <c r="E189" s="161" t="s">
        <v>275</v>
      </c>
      <c r="F189" s="162" t="s">
        <v>276</v>
      </c>
      <c r="G189" s="163" t="s">
        <v>263</v>
      </c>
      <c r="H189" s="164" t="n">
        <v>1</v>
      </c>
      <c r="I189" s="165"/>
      <c r="J189" s="166" t="n">
        <f aca="false">ROUND(I189*H189,2)</f>
        <v>0</v>
      </c>
      <c r="K189" s="203" t="s">
        <v>120</v>
      </c>
      <c r="L189" s="23"/>
      <c r="M189" s="204"/>
      <c r="N189" s="205" t="s">
        <v>39</v>
      </c>
      <c r="O189" s="206"/>
      <c r="P189" s="207" t="n">
        <f aca="false">O189*H189</f>
        <v>0</v>
      </c>
      <c r="Q189" s="207" t="n">
        <v>0</v>
      </c>
      <c r="R189" s="207" t="n">
        <f aca="false">Q189*H189</f>
        <v>0</v>
      </c>
      <c r="S189" s="207" t="n">
        <v>0</v>
      </c>
      <c r="T189" s="208" t="n">
        <f aca="false">S189*H189</f>
        <v>0</v>
      </c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R189" s="171" t="s">
        <v>264</v>
      </c>
      <c r="AT189" s="171" t="s">
        <v>116</v>
      </c>
      <c r="AU189" s="171" t="s">
        <v>81</v>
      </c>
      <c r="AY189" s="3" t="s">
        <v>113</v>
      </c>
      <c r="BE189" s="172" t="n">
        <f aca="false">IF(N189="základní",J189,0)</f>
        <v>0</v>
      </c>
      <c r="BF189" s="172" t="n">
        <f aca="false">IF(N189="snížená",J189,0)</f>
        <v>0</v>
      </c>
      <c r="BG189" s="172" t="n">
        <f aca="false">IF(N189="zákl. přenesená",J189,0)</f>
        <v>0</v>
      </c>
      <c r="BH189" s="172" t="n">
        <f aca="false">IF(N189="sníž. přenesená",J189,0)</f>
        <v>0</v>
      </c>
      <c r="BI189" s="172" t="n">
        <f aca="false">IF(N189="nulová",J189,0)</f>
        <v>0</v>
      </c>
      <c r="BJ189" s="3" t="s">
        <v>79</v>
      </c>
      <c r="BK189" s="172" t="n">
        <f aca="false">ROUND(I189*H189,2)</f>
        <v>0</v>
      </c>
      <c r="BL189" s="3" t="s">
        <v>264</v>
      </c>
      <c r="BM189" s="171" t="s">
        <v>277</v>
      </c>
    </row>
    <row r="190" s="27" customFormat="true" ht="6.95" hidden="false" customHeight="true" outlineLevel="0" collapsed="false">
      <c r="A190" s="22"/>
      <c r="B190" s="44"/>
      <c r="C190" s="45"/>
      <c r="D190" s="45"/>
      <c r="E190" s="45"/>
      <c r="F190" s="45"/>
      <c r="G190" s="45"/>
      <c r="H190" s="45"/>
      <c r="I190" s="45"/>
      <c r="J190" s="45"/>
      <c r="K190" s="45"/>
      <c r="L190" s="23"/>
      <c r="M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</row>
  </sheetData>
  <autoFilter ref="C121:K189"/>
  <mergeCells count="6">
    <mergeCell ref="L2:V2"/>
    <mergeCell ref="E7:H7"/>
    <mergeCell ref="E16:H16"/>
    <mergeCell ref="E25:H25"/>
    <mergeCell ref="E85:H85"/>
    <mergeCell ref="E114:H114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LibreOffice/7.6.7.2$Windows_X86_64 LibreOffice_project/dd47e4b30cb7dab30588d6c79c651f218165e3c5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2024-06-01T17:46:14Z</dcterms:created>
  <dc:creator>DESKTOP-VKVVR07\Eva</dc:creator>
  <dc:description/>
  <dc:language>cs-CZ</dc:language>
  <cp:lastModifiedBy/>
  <cp:lastPrinted>2024-06-01T19:54:17Z</cp:lastPrinted>
  <dcterms:modified xsi:type="dcterms:W3CDTF">2024-06-01T19:54:23Z</dcterms:modified>
  <cp:revision>1</cp:revision>
  <dc:subject/>
  <dc:title/>
</cp:coreProperties>
</file>